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codeName="{B6124F1A-AFFB-F854-7757-9A1D4C6FC43C}"/>
  <workbookPr updateLinks="never" codeName="ThisWorkbook" defaultThemeVersion="124226"/>
  <mc:AlternateContent xmlns:mc="http://schemas.openxmlformats.org/markup-compatibility/2006">
    <mc:Choice Requires="x15">
      <x15ac:absPath xmlns:x15ac="http://schemas.microsoft.com/office/spreadsheetml/2010/11/ac" url="C:\Users\NVFQ\Box\NVFQ\SDG\Oregon\Contraceptive Care\"/>
    </mc:Choice>
  </mc:AlternateContent>
  <xr:revisionPtr revIDLastSave="0" documentId="8_{82E6E6E5-CD1E-4342-A4D0-7AA16C6D5EA7}" xr6:coauthVersionLast="36" xr6:coauthVersionMax="36" xr10:uidLastSave="{00000000-0000-0000-0000-000000000000}"/>
  <workbookProtection workbookAlgorithmName="SHA-512" workbookHashValue="+hf630zPeqKiNly9nsiVZOcd879R/QkijvwYYbS3lZQiGHKNu5aEyXyMOnxkTtbkoPXEGgptk2kpQwiyVcO+WA==" workbookSaltValue="otjTtn82mBUnSoqyBOE7pg==" workbookSpinCount="100000" lockStructure="1"/>
  <bookViews>
    <workbookView xWindow="2040" yWindow="200" windowWidth="26720" windowHeight="15060" tabRatio="942" firstSheet="2"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Dropdowns!$C$2:$C$8</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1" l="1"/>
  <c r="C7" i="31"/>
  <c r="AF403" i="30"/>
  <c r="AE403" i="30"/>
  <c r="AD403" i="30"/>
  <c r="AC403" i="30"/>
  <c r="AB403" i="30"/>
  <c r="AA403" i="30"/>
  <c r="Y403" i="30"/>
  <c r="X403" i="30"/>
  <c r="W403" i="30"/>
  <c r="V403" i="30"/>
  <c r="U403" i="30"/>
  <c r="T403" i="30"/>
  <c r="S403" i="30"/>
  <c r="R403" i="30"/>
  <c r="Q403" i="30"/>
  <c r="P403" i="30"/>
  <c r="O403" i="30"/>
  <c r="N403" i="30"/>
  <c r="M403" i="30"/>
  <c r="L403" i="30"/>
  <c r="K403" i="30"/>
  <c r="J403" i="30"/>
  <c r="I403" i="30"/>
  <c r="H403" i="30"/>
  <c r="G403" i="30"/>
  <c r="F403" i="30"/>
  <c r="E403" i="30"/>
  <c r="D403" i="30"/>
  <c r="C403" i="30"/>
  <c r="B403" i="30"/>
  <c r="AF303" i="30"/>
  <c r="AE303" i="30"/>
  <c r="AD303" i="30"/>
  <c r="AC303" i="30"/>
  <c r="AB303" i="30"/>
  <c r="AA303" i="30"/>
  <c r="Y303" i="30"/>
  <c r="X303" i="30"/>
  <c r="W303" i="30"/>
  <c r="V303" i="30"/>
  <c r="U303" i="30"/>
  <c r="T303" i="30"/>
  <c r="S303" i="30"/>
  <c r="R303" i="30"/>
  <c r="Q303" i="30"/>
  <c r="P303" i="30"/>
  <c r="O303" i="30"/>
  <c r="N303" i="30"/>
  <c r="M303" i="30"/>
  <c r="L303" i="30"/>
  <c r="K303" i="30"/>
  <c r="J303" i="30"/>
  <c r="I303" i="30"/>
  <c r="H303" i="30"/>
  <c r="G303" i="30"/>
  <c r="F303" i="30"/>
  <c r="E303" i="30"/>
  <c r="D303" i="30"/>
  <c r="C303" i="30"/>
  <c r="B303" i="30"/>
  <c r="AF203" i="30"/>
  <c r="AE203" i="30"/>
  <c r="AD203" i="30"/>
  <c r="AC203" i="30"/>
  <c r="AB203" i="30"/>
  <c r="AA203" i="30"/>
  <c r="Y203" i="30"/>
  <c r="X203" i="30"/>
  <c r="W203" i="30"/>
  <c r="V203" i="30"/>
  <c r="U203" i="30"/>
  <c r="T203" i="30"/>
  <c r="S203" i="30"/>
  <c r="R203" i="30"/>
  <c r="Q203" i="30"/>
  <c r="P203" i="30"/>
  <c r="O203" i="30"/>
  <c r="N203" i="30"/>
  <c r="M203" i="30"/>
  <c r="L203" i="30"/>
  <c r="K203" i="30"/>
  <c r="J203" i="30"/>
  <c r="I203" i="30"/>
  <c r="H203" i="30"/>
  <c r="G203" i="30"/>
  <c r="F203" i="30"/>
  <c r="E203" i="30"/>
  <c r="D203" i="30"/>
  <c r="C203" i="30"/>
  <c r="B203" i="30"/>
  <c r="AF103" i="30"/>
  <c r="AE103" i="30"/>
  <c r="AD103" i="30"/>
  <c r="AC103" i="30"/>
  <c r="AB103" i="30"/>
  <c r="AA103" i="30"/>
  <c r="Y103" i="30"/>
  <c r="X103" i="30"/>
  <c r="W103" i="30"/>
  <c r="V103" i="30"/>
  <c r="U103" i="30"/>
  <c r="T103" i="30"/>
  <c r="S103" i="30"/>
  <c r="R103" i="30"/>
  <c r="Q103" i="30"/>
  <c r="P103" i="30"/>
  <c r="O103" i="30"/>
  <c r="N103" i="30"/>
  <c r="M103" i="30"/>
  <c r="L103" i="30"/>
  <c r="K103" i="30"/>
  <c r="J103" i="30"/>
  <c r="I103" i="30"/>
  <c r="H103" i="30"/>
  <c r="G103" i="30"/>
  <c r="F103" i="30"/>
  <c r="E103" i="30"/>
  <c r="D103" i="30"/>
  <c r="C103" i="30"/>
  <c r="B103"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45"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G83" i="45"/>
  <c r="AG82" i="10"/>
  <c r="AE89" i="10"/>
  <c r="AD90" i="10"/>
  <c r="AH90" i="10"/>
  <c r="AG96" i="10"/>
  <c r="AE82" i="10"/>
  <c r="AG89" i="10"/>
  <c r="AE96" i="10"/>
  <c r="AH89" i="10"/>
  <c r="AD82" i="10"/>
  <c r="AH82" i="10"/>
  <c r="AG83"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AE83" i="10" l="1"/>
  <c r="E17" i="10"/>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39" i="45"/>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15" i="45" s="1"/>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H37" i="45" l="1"/>
  <c r="AH49" i="45"/>
  <c r="AE49" i="45"/>
  <c r="AD41" i="45"/>
  <c r="AG162" i="45"/>
  <c r="AH162" i="45"/>
  <c r="AE45" i="45"/>
  <c r="AG15" i="45"/>
  <c r="AF53" i="45"/>
  <c r="AF41" i="45"/>
  <c r="AD53" i="45"/>
  <c r="AD37" i="45"/>
  <c r="AF45" i="45"/>
  <c r="AF23" i="45"/>
  <c r="AF115" i="45" s="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F117" i="45"/>
  <c r="AF119"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Q162" i="10"/>
  <c r="J162" i="10"/>
  <c r="Z162" i="10"/>
  <c r="K162" i="10"/>
  <c r="K182" i="10" s="1"/>
  <c r="AA162" i="10"/>
  <c r="L162" i="10"/>
  <c r="AB162" i="10"/>
  <c r="U162" i="10"/>
  <c r="N162" i="10"/>
  <c r="O162" i="10"/>
  <c r="P162" i="10"/>
  <c r="I162" i="10"/>
  <c r="Y162" i="10"/>
  <c r="R162" i="10"/>
  <c r="S162" i="10"/>
  <c r="T162" i="10"/>
  <c r="X182" i="10" l="1"/>
  <c r="W195" i="10"/>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5" i="10"/>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83" i="10" l="1"/>
  <c r="AI90"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93" i="10" l="1"/>
  <c r="AI81" i="10"/>
  <c r="AI87" i="10"/>
  <c r="E110" i="10"/>
  <c r="AI78" i="10"/>
  <c r="AI86" i="10"/>
  <c r="AI77" i="10"/>
  <c r="AI94" i="10"/>
  <c r="AI88" i="10"/>
  <c r="AI95" i="10"/>
  <c r="AI80" i="10"/>
  <c r="AI85"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<sst xmlns="http://schemas.openxmlformats.org/spreadsheetml/2006/main" count="694" uniqueCount="224">
  <si>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</si>
  <si>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</si>
  <si>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</si>
  <si>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</si>
  <si>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</si>
  <si>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</si>
  <si>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</si>
  <si>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</si>
  <si>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</si>
  <si>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</si>
  <si>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</si>
  <si>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</si>
  <si>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</si>
  <si>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</si>
  <si>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</si>
  <si>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</si>
  <si>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</si>
  <si>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</si>
  <si>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</si>
  <si>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</si>
  <si>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</si>
  <si>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</si>
  <si>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</si>
  <si>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</si>
  <si>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</si>
  <si>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</si>
  <si>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</si>
  <si>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</si>
  <si>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</si>
  <si>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</si>
  <si>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</si>
  <si>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</si>
  <si>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</si>
  <si>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</si>
  <si>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</si>
  <si>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</si>
  <si>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</si>
  <si>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</si>
  <si>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</si>
  <si>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</si>
  <si>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</si>
  <si>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</si>
  <si>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</si>
  <si>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</si>
  <si>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</si>
  <si>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</si>
  <si>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</si>
  <si>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</si>
  <si>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</si>
  <si>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</si>
  <si>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</si>
  <si>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</si>
  <si>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</si>
  <si>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</si>
  <si>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</si>
  <si>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</si>
  <si>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</si>
  <si>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</si>
  <si>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</si>
  <si>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</si>
  <si>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</si>
  <si>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</si>
  <si>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</si>
  <si>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</si>
  <si>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</si>
  <si>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</si>
  <si>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</si>
  <si>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</si>
  <si>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</si>
  <si>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</si>
  <si>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</si>
  <si>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</si>
  <si>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</si>
  <si>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</si>
  <si>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</si>
  <si>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</si>
  <si>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</si>
  <si>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</si>
  <si>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</si>
  <si>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</si>
  <si>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</si>
  <si>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</si>
  <si>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</si>
  <si>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</si>
  <si>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</si>
  <si>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</si>
  <si>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</si>
  <si>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</si>
  <si>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</si>
  <si>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</si>
  <si>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</si>
  <si>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</si>
  <si>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</si>
  <si>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</si>
  <si>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</si>
  <si>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</si>
  <si>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</si>
  <si>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</si>
  <si>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</si>
  <si>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</si>
  <si>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</si>
  <si>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</si>
  <si>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</si>
  <si>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</si>
  <si>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</si>
  <si>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</si>
  <si>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</si>
  <si>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</si>
  <si>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</si>
  <si>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</si>
  <si>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</si>
  <si>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</si>
  <si>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</si>
  <si>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</si>
  <si>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</si>
  <si>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</si>
  <si>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</si>
  <si>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</si>
  <si>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</si>
  <si>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</si>
  <si>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</si>
  <si>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</si>
  <si>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</si>
  <si>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</si>
  <si>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</si>
  <si>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</si>
  <si>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</si>
  <si>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</si>
  <si>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</si>
  <si>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</si>
  <si>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</si>
  <si>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</si>
  <si>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</si>
  <si>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</si>
  <si>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</si>
  <si>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</si>
  <si>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</si>
  <si>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</si>
  <si>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</si>
  <si>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</si>
  <si>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</si>
  <si>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</si>
  <si>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</si>
  <si>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</si>
  <si>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</si>
  <si>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</si>
  <si>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</si>
  <si>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</si>
  <si>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</si>
  <si>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</si>
  <si>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</si>
  <si>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</si>
  <si>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</si>
  <si>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</si>
  <si>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</si>
  <si>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</si>
  <si>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</si>
  <si>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</si>
  <si>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</si>
  <si>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</si>
  <si>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</si>
  <si>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</si>
  <si>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</si>
  <si>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</si>
  <si>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</si>
  <si>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</si>
  <si>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</si>
  <si>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</si>
  <si>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</si>
  <si>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</si>
  <si>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</si>
  <si>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</si>
  <si>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</si>
  <si>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</si>
  <si>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</si>
  <si>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</si>
  <si>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</si>
  <si>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</si>
  <si>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</si>
  <si>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</si>
  <si>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</si>
  <si>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</si>
  <si>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</si>
  <si>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</si>
  <si>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</si>
  <si>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</si>
  <si>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</si>
  <si>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</si>
  <si>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</si>
  <si>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Family Planning</t>
  </si>
  <si>
    <t>Men and women of child bearing age who are not otherwise eligible for Medicaid or the Children’s Health Insurance Program (CHIP) and whose household income is at or below 250 percent of the Federal Poverty Level (FPL).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</si>
  <si>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</si>
  <si>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</si>
  <si>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</si>
  <si>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</si>
  <si>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</si>
  <si>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</si>
  <si>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</si>
  <si>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</si>
  <si>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</si>
  <si>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</si>
  <si>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</si>
  <si>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</si>
  <si>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</si>
  <si>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</si>
  <si>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</si>
  <si>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</si>
  <si>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</si>
  <si>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</si>
  <si>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</si>
  <si>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</si>
  <si>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</si>
  <si>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</si>
  <si>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</si>
  <si>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</si>
  <si>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</si>
  <si>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</si>
  <si>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</si>
  <si>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</si>
  <si>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</si>
  <si>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</si>
  <si>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Family Planning Dem.</t>
  </si>
  <si>
    <t>Family Planning Proj.</t>
  </si>
  <si>
    <t>PRA Disclosure Statement - The 1115 PMDA application offers a source of high quality and timely data to improve the Center for Medicaid &amp; CHIP Services (CMCS) ability to monitor demonstrations for the achievement of desired outcomes and projected cost savings. The states will upload and submit their budget neutrality workbook to CMCS via PMDA. Eventually PMDA will also be  integrated into the Medicaid and CHIP Program (MACPro) System, which currently allows CMS and states to collaborate online to process State Plan Amendments (SPA), 1915 waivers, Quality Measures reports,  advance planning documents, and other initiatives.  The goal of the PMDA application is to: Collect programmatic quality and other performance metrics, related reports and other information associated with selected 1115  demonstrations;  Validate and track performance-based incentive payments for 1115 demonstrations that include them; Provide electronic reports that support CMCS oversight, monitoring and evaluation of 1115 demonstration performance, particularly on quality and other performance metrics, and on related incentive payments (if any); Produce analytic files to support demonstration evaluation.  An agency may not conduct or sponsor, and a person is not required to respond to, a collection of information unless it displays a currently valid Office of Management and Budget (OMB) control number. The OMB control number for this project is 0938-1148 CMS-10398 #56. Public burden for all of the collection of information requirements under this control number is estimated to take about 7.5 hours per response. Send comments regarding this burden estimate or any other aspect of this collection of information, including suggestions for reducing this burden, to CMS, 7500 Security Boulevard, Attn: Paperwork Reduction Act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</si>
</sst>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1">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14" fontId="11" fillId="0" borderId="25" xfId="7" applyNumberFormat="1" applyFill="1" applyBorder="1" applyAlignment="1">
      <alignment horizontal="center"/>
    </xf>
    <xf numFmtId="14" fontId="11" fillId="0" borderId="21" xfId="7" applyNumberFormat="1" applyFill="1" applyBorder="1" applyAlignment="1">
      <alignment horizont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0" fontId="39" fillId="0" borderId="0" xfId="0" applyFont="1" applyProtection="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6" fontId="12" fillId="0" borderId="0" xfId="0" applyNumberFormat="1" applyFont="1" applyBorder="1" applyAlignment="1">
      <alignment horizontal="center"/>
    </xf>
    <xf numFmtId="6" fontId="11" fillId="0" borderId="1" xfId="2" applyNumberFormat="1" applyBorder="1" applyAlignment="1">
      <alignment horizontal="right"/>
    </xf>
    <xf numFmtId="6" fontId="11" fillId="0" borderId="2" xfId="2" applyNumberFormat="1" applyBorder="1" applyAlignment="1">
      <alignment horizontal="right"/>
    </xf>
    <xf numFmtId="6" fontId="11" fillId="0" borderId="6" xfId="2" applyNumberFormat="1" applyBorder="1" applyAlignment="1">
      <alignment horizontal="right"/>
    </xf>
    <xf numFmtId="0" fontId="37" fillId="5" borderId="17" xfId="0" applyFont="1" applyFill="1" applyBorder="1" applyAlignment="1" applyProtection="1">
      <alignment horizontal="center" wrapText="1"/>
    </xf>
    <xf numFmtId="0" fontId="37" fillId="0" borderId="17" xfId="0" applyFont="1" applyBorder="1" applyAlignment="1" applyProtection="1">
      <alignment horizontal="right" wrapText="1"/>
    </xf>
    <xf numFmtId="0" fontId="38" fillId="0" borderId="0" xfId="0" applyFont="1" applyAlignment="1" applyProtection="1">
      <alignment horizontal="right" wrapText="1"/>
    </xf>
    <xf numFmtId="38" fontId="38" fillId="0" borderId="0" xfId="0" applyNumberFormat="1" applyFont="1" applyAlignment="1" applyProtection="1">
      <alignment wrapText="1"/>
    </xf>
    <xf numFmtId="166" fontId="11" fillId="5" borderId="0" xfId="0" applyNumberFormat="1" applyFont="1" applyFill="1" applyAlignment="1" applyProtection="1">
      <alignment horizontal="right"/>
    </xf>
    <xf numFmtId="1" fontId="0" fillId="5" borderId="7" xfId="0" applyNumberFormat="1" applyFill="1" applyBorder="1" applyProtection="1">
      <protection locked="0"/>
    </xf>
    <xf numFmtId="1" fontId="11" fillId="5" borderId="0" xfId="0" applyNumberFormat="1" applyFont="1" applyFill="1" applyAlignment="1" applyProtection="1">
      <alignment horizontal="right"/>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2</xdr:row>
          <xdr:rowOff>355600</xdr:rowOff>
        </xdr:from>
        <xdr:to>
          <xdr:col>21</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4" sqref="C4"/>
    </sheetView>
  </sheetViews>
  <sheetFormatPr defaultColWidth="8.7265625" defaultRowHeight="12.5" x14ac:dyDescent="0.25"/>
  <cols>
    <col min="1" max="1" width="8.81640625" customWidth="1"/>
    <col min="2" max="2" width="8.81640625" style="20" customWidth="1"/>
    <col min="3" max="3" width="137" customWidth="1"/>
  </cols>
  <sheetData>
    <row r="1" spans="2:4" ht="32.5" customHeight="1" x14ac:dyDescent="0.25">
      <c r="B1" s="156" t="s">
        <v>166</v>
      </c>
      <c r="C1" s="20"/>
    </row>
    <row r="2" spans="2:4" ht="165.75" customHeight="1" x14ac:dyDescent="0.25">
      <c r="B2"/>
      <c r="C2" s="17" t="s">
        <v>223</v>
      </c>
    </row>
    <row r="3" spans="2:4" ht="30.65" customHeight="1" x14ac:dyDescent="0.25">
      <c r="C3" s="20"/>
    </row>
    <row r="4" spans="2:4" ht="175" x14ac:dyDescent="0.25">
      <c r="B4"/>
      <c r="C4" s="17" t="s">
        <v>99</v>
      </c>
    </row>
    <row r="5" spans="2:4" ht="13" x14ac:dyDescent="0.3">
      <c r="B5" s="9" t="s">
        <v>59</v>
      </c>
      <c r="C5" s="19" t="s">
        <v>100</v>
      </c>
    </row>
    <row r="6" spans="2:4" ht="13" x14ac:dyDescent="0.3">
      <c r="B6" s="10" t="s">
        <v>68</v>
      </c>
      <c r="C6" s="53" t="s">
        <v>101</v>
      </c>
    </row>
    <row r="7" spans="2:4" ht="13" x14ac:dyDescent="0.3">
      <c r="B7" s="11" t="s">
        <v>58</v>
      </c>
      <c r="C7" s="53" t="s">
        <v>102</v>
      </c>
    </row>
    <row r="9" spans="2:4" x14ac:dyDescent="0.25">
      <c r="B9" s="18" t="s">
        <v>183</v>
      </c>
    </row>
    <row r="10" spans="2:4" x14ac:dyDescent="0.25">
      <c r="B10" s="18" t="s">
        <v>184</v>
      </c>
    </row>
    <row r="12" spans="2:4" ht="25" x14ac:dyDescent="0.25">
      <c r="B12" s="12" t="s">
        <v>64</v>
      </c>
      <c r="C12" s="138" t="s">
        <v>167</v>
      </c>
    </row>
    <row r="13" spans="2:4" x14ac:dyDescent="0.25">
      <c r="B13" s="13"/>
      <c r="C13" s="18"/>
    </row>
    <row r="14" spans="2:4" ht="13" x14ac:dyDescent="0.3">
      <c r="B14" s="14" t="s">
        <v>103</v>
      </c>
      <c r="C14" s="138"/>
    </row>
    <row r="15" spans="2:4" ht="87.5" x14ac:dyDescent="0.25">
      <c r="B15"/>
      <c r="C15" s="17" t="s">
        <v>168</v>
      </c>
      <c r="D15" s="17"/>
    </row>
    <row r="16" spans="2:4" x14ac:dyDescent="0.25">
      <c r="B16" s="13"/>
      <c r="C16" s="138"/>
    </row>
    <row r="17" spans="2:4" ht="13" x14ac:dyDescent="0.3">
      <c r="B17" s="14" t="s">
        <v>67</v>
      </c>
      <c r="C17" s="138"/>
    </row>
    <row r="18" spans="2:4" ht="79" customHeight="1" x14ac:dyDescent="0.3">
      <c r="B18" s="14"/>
      <c r="C18" s="17" t="s">
        <v>104</v>
      </c>
      <c r="D18" s="17"/>
    </row>
    <row r="19" spans="2:4" x14ac:dyDescent="0.25">
      <c r="B19" s="13"/>
      <c r="C19" s="138"/>
    </row>
    <row r="20" spans="2:4" ht="13" x14ac:dyDescent="0.3">
      <c r="B20" s="14" t="s">
        <v>66</v>
      </c>
      <c r="C20" s="138"/>
    </row>
    <row r="21" spans="2:4" ht="150.5" x14ac:dyDescent="0.3">
      <c r="B21" s="14"/>
      <c r="C21" s="138" t="s">
        <v>181</v>
      </c>
    </row>
    <row r="22" spans="2:4" x14ac:dyDescent="0.25">
      <c r="B22" s="13"/>
      <c r="C22" s="138"/>
    </row>
    <row r="23" spans="2:4" ht="13" x14ac:dyDescent="0.3">
      <c r="B23" s="14" t="s">
        <v>73</v>
      </c>
      <c r="C23" s="14"/>
    </row>
    <row r="24" spans="2:4" ht="13" x14ac:dyDescent="0.3">
      <c r="B24" s="14"/>
      <c r="C24" s="14"/>
    </row>
    <row r="25" spans="2:4" ht="13" x14ac:dyDescent="0.25">
      <c r="B25" s="46" t="s">
        <v>182</v>
      </c>
    </row>
    <row r="26" spans="2:4" ht="13" x14ac:dyDescent="0.25">
      <c r="B26" s="46"/>
    </row>
    <row r="27" spans="2:4" ht="13" x14ac:dyDescent="0.3">
      <c r="B27" s="14"/>
      <c r="C27" s="141" t="s">
        <v>105</v>
      </c>
    </row>
    <row r="28" spans="2:4" ht="13" x14ac:dyDescent="0.3">
      <c r="B28" s="14"/>
      <c r="C28" s="141" t="s">
        <v>106</v>
      </c>
    </row>
    <row r="29" spans="2:4" ht="13" x14ac:dyDescent="0.3">
      <c r="B29" s="14"/>
      <c r="C29" s="141" t="s">
        <v>169</v>
      </c>
    </row>
    <row r="30" spans="2:4" ht="13" x14ac:dyDescent="0.3">
      <c r="B30" s="14"/>
      <c r="C30" s="141" t="s">
        <v>170</v>
      </c>
    </row>
    <row r="31" spans="2:4" ht="13" x14ac:dyDescent="0.3">
      <c r="B31" s="14"/>
      <c r="C31" s="157"/>
    </row>
    <row r="32" spans="2:4" ht="13" x14ac:dyDescent="0.3">
      <c r="B32" s="14"/>
      <c r="C32" s="158" t="s">
        <v>171</v>
      </c>
    </row>
    <row r="33" spans="2:3" ht="13" x14ac:dyDescent="0.3">
      <c r="B33" s="14"/>
      <c r="C33" s="157" t="s">
        <v>172</v>
      </c>
    </row>
    <row r="34" spans="2:3" ht="25" x14ac:dyDescent="0.3">
      <c r="B34" s="14"/>
      <c r="C34" s="157" t="s">
        <v>173</v>
      </c>
    </row>
    <row r="35" spans="2:3" ht="25" x14ac:dyDescent="0.25">
      <c r="C35" s="157" t="s">
        <v>174</v>
      </c>
    </row>
    <row r="36" spans="2:3" x14ac:dyDescent="0.25">
      <c r="C36" s="141"/>
    </row>
    <row r="37" spans="2:3" ht="13" x14ac:dyDescent="0.3">
      <c r="B37" s="2" t="s">
        <v>175</v>
      </c>
    </row>
    <row r="38" spans="2:3" ht="12.65" customHeight="1" x14ac:dyDescent="0.25"/>
    <row r="39" spans="2:3" ht="12.65" customHeight="1" x14ac:dyDescent="0.35">
      <c r="B39" s="137" t="s">
        <v>156</v>
      </c>
      <c r="C39" s="7"/>
    </row>
    <row r="40" spans="2:3" ht="12.65" customHeight="1" x14ac:dyDescent="0.35">
      <c r="B40" s="7"/>
      <c r="C40" s="7"/>
    </row>
    <row r="41" spans="2:3" ht="71.150000000000006" customHeight="1" x14ac:dyDescent="0.25">
      <c r="B41"/>
      <c r="C41" s="16" t="s">
        <v>107</v>
      </c>
    </row>
    <row r="42" spans="2:3" ht="12.65" customHeight="1" x14ac:dyDescent="0.25">
      <c r="B42" s="15"/>
      <c r="C42" s="15"/>
    </row>
    <row r="43" spans="2:3" ht="15.5" x14ac:dyDescent="0.35">
      <c r="B43" s="137" t="s">
        <v>157</v>
      </c>
      <c r="C43" s="8"/>
    </row>
    <row r="44" spans="2:3" ht="15.5" x14ac:dyDescent="0.35">
      <c r="B44" s="7"/>
      <c r="C44" s="8"/>
    </row>
    <row r="45" spans="2:3" ht="52.5" customHeight="1" x14ac:dyDescent="0.25">
      <c r="B45"/>
      <c r="C45" s="16" t="s">
        <v>108</v>
      </c>
    </row>
    <row r="46" spans="2:3" x14ac:dyDescent="0.25">
      <c r="B46" s="17"/>
      <c r="C46" s="17"/>
    </row>
    <row r="47" spans="2:3" ht="15.5" x14ac:dyDescent="0.35">
      <c r="B47" s="137" t="s">
        <v>158</v>
      </c>
    </row>
    <row r="48" spans="2:3" ht="15.5" x14ac:dyDescent="0.35">
      <c r="B48" s="7"/>
    </row>
    <row r="49" spans="2:3" ht="42.65" customHeight="1" x14ac:dyDescent="0.25">
      <c r="B49"/>
      <c r="C49" s="16" t="s">
        <v>109</v>
      </c>
    </row>
    <row r="50" spans="2:3" ht="12.65" customHeight="1" x14ac:dyDescent="0.25">
      <c r="B50" s="139"/>
      <c r="C50" s="139"/>
    </row>
    <row r="51" spans="2:3" ht="15.5" x14ac:dyDescent="0.35">
      <c r="B51" s="137" t="s">
        <v>159</v>
      </c>
      <c r="C51" s="20"/>
    </row>
    <row r="52" spans="2:3" x14ac:dyDescent="0.25">
      <c r="C52" s="20"/>
    </row>
    <row r="53" spans="2:3" ht="27" customHeight="1" x14ac:dyDescent="0.25">
      <c r="B53"/>
      <c r="C53" s="16" t="s">
        <v>110</v>
      </c>
    </row>
    <row r="54" spans="2:3" ht="14.5" customHeight="1" x14ac:dyDescent="0.25">
      <c r="B54" s="16"/>
      <c r="C54" s="16"/>
    </row>
    <row r="55" spans="2:3" x14ac:dyDescent="0.25">
      <c r="C55" s="20"/>
    </row>
    <row r="56" spans="2:3" ht="15.5" x14ac:dyDescent="0.35">
      <c r="B56" s="137" t="s">
        <v>63</v>
      </c>
      <c r="C56" s="20"/>
    </row>
    <row r="57" spans="2:3" x14ac:dyDescent="0.25">
      <c r="C57" s="20"/>
    </row>
    <row r="58" spans="2:3" ht="50.15" customHeight="1" x14ac:dyDescent="0.25">
      <c r="B58"/>
      <c r="C58" s="138" t="s">
        <v>111</v>
      </c>
    </row>
    <row r="59" spans="2:3" x14ac:dyDescent="0.25">
      <c r="B59" s="138"/>
      <c r="C59" s="138"/>
    </row>
    <row r="60" spans="2:3" ht="15.5" x14ac:dyDescent="0.35">
      <c r="B60" s="137" t="s">
        <v>151</v>
      </c>
      <c r="C60" s="138"/>
    </row>
    <row r="61" spans="2:3" ht="12.65" customHeight="1" x14ac:dyDescent="0.25">
      <c r="B61"/>
      <c r="C61" s="138" t="s">
        <v>152</v>
      </c>
    </row>
    <row r="62" spans="2:3" ht="14.5" x14ac:dyDescent="0.25">
      <c r="B62" s="139"/>
      <c r="C62" s="138" t="s">
        <v>153</v>
      </c>
    </row>
    <row r="63" spans="2:3" x14ac:dyDescent="0.25">
      <c r="B63"/>
      <c r="C63" s="138" t="s">
        <v>176</v>
      </c>
    </row>
    <row r="64" spans="2:3" x14ac:dyDescent="0.25">
      <c r="C64" s="8"/>
    </row>
    <row r="65" spans="2:3" ht="15.5" x14ac:dyDescent="0.35">
      <c r="B65" s="137"/>
      <c r="C65" s="8"/>
    </row>
    <row r="66" spans="2:3" x14ac:dyDescent="0.25">
      <c r="C66" s="8"/>
    </row>
    <row r="67" spans="2:3" x14ac:dyDescent="0.25">
      <c r="C67" s="8"/>
    </row>
    <row r="68" spans="2:3" ht="14.5" customHeight="1" x14ac:dyDescent="0.25"/>
    <row r="72" spans="2:3" x14ac:dyDescent="0.25">
      <c r="B72"/>
    </row>
    <row r="73" spans="2:3" x14ac:dyDescent="0.25">
      <c r="B73"/>
    </row>
    <row r="74" spans="2:3" x14ac:dyDescent="0.25">
      <c r="B74"/>
    </row>
    <row r="76" spans="2:3" ht="12.65" customHeight="1" x14ac:dyDescent="0.25"/>
  </sheetData>
  <sheetProtection algorithmName="SHA-512" hashValue="MRBfAPXaTIwGwWUstNxvTTTLyx3qTdh+72bMUZ23pR566aQf5mq6kCcrm7SWIDExLTNo6EEdyOpX/THc02TJXQ==" saltValue="vN5abNG8Kxr2iGOzUjsfi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W106" sqref="W106"/>
    </sheetView>
  </sheetViews>
  <sheetFormatPr defaultColWidth="8.7265625" defaultRowHeight="12.5" x14ac:dyDescent="0.25"/>
  <cols>
    <col min="1" max="1" width="8.7265625" style="411"/>
    <col min="2" max="2" width="42.81640625" style="411" customWidth="1"/>
    <col min="3" max="3" width="4.26953125" style="486" customWidth="1"/>
    <col min="4" max="20" width="15.1796875" style="411" hidden="1" customWidth="1"/>
    <col min="21" max="28" width="15.1796875" style="411" customWidth="1"/>
    <col min="29" max="33" width="15.1796875" style="411" hidden="1" customWidth="1"/>
    <col min="34" max="16384" width="8.7265625" style="411"/>
  </cols>
  <sheetData>
    <row r="1" spans="1:33" ht="28" customHeight="1" x14ac:dyDescent="0.25">
      <c r="A1" s="409"/>
      <c r="B1" s="409"/>
      <c r="C1" s="409"/>
    </row>
    <row r="2" spans="1:33" x14ac:dyDescent="0.25">
      <c r="E2" s="467"/>
      <c r="F2" s="468"/>
      <c r="G2" s="468"/>
      <c r="H2" s="488"/>
    </row>
    <row r="3" spans="1:33" ht="14" x14ac:dyDescent="0.3">
      <c r="B3" s="416" t="s">
        <v>18</v>
      </c>
      <c r="D3" s="480"/>
      <c r="E3" s="467"/>
      <c r="F3" s="471"/>
      <c r="G3" s="471"/>
      <c r="H3" s="488"/>
    </row>
    <row r="4" spans="1:33" ht="13" x14ac:dyDescent="0.3">
      <c r="D4" s="480"/>
      <c r="E4" s="480"/>
      <c r="F4" s="480"/>
      <c r="G4" s="480"/>
      <c r="H4" s="480"/>
    </row>
    <row r="5" spans="1:33" s="475" customFormat="1" ht="15.5" x14ac:dyDescent="0.35">
      <c r="B5" s="474" t="s">
        <v>125</v>
      </c>
      <c r="C5" s="516"/>
      <c r="D5" s="517"/>
      <c r="E5" s="517"/>
      <c r="F5" s="517"/>
      <c r="G5" s="517"/>
      <c r="H5" s="517"/>
    </row>
    <row r="6" spans="1:33" s="517" customFormat="1" ht="15.5" x14ac:dyDescent="0.35">
      <c r="B6" s="474" t="s">
        <v>126</v>
      </c>
      <c r="C6" s="518"/>
    </row>
    <row r="7" spans="1:33" s="517" customFormat="1" ht="15.5" x14ac:dyDescent="0.35">
      <c r="B7" s="474" t="s">
        <v>127</v>
      </c>
      <c r="C7" s="518"/>
    </row>
    <row r="8" spans="1:33" ht="13" x14ac:dyDescent="0.3">
      <c r="D8" s="480"/>
      <c r="E8" s="480"/>
      <c r="F8" s="480"/>
      <c r="G8" s="480"/>
      <c r="H8" s="480"/>
    </row>
    <row r="9" spans="1:33" ht="13.5" thickBot="1" x14ac:dyDescent="0.35">
      <c r="B9" s="437" t="s">
        <v>16</v>
      </c>
      <c r="C9" s="491"/>
    </row>
    <row r="10" spans="1:33" ht="13" x14ac:dyDescent="0.3">
      <c r="B10" s="519"/>
      <c r="C10" s="520"/>
      <c r="D10" s="521" t="s">
        <v>0</v>
      </c>
      <c r="E10" s="425"/>
      <c r="F10" s="425"/>
      <c r="G10" s="425"/>
      <c r="H10" s="425"/>
      <c r="I10" s="425"/>
      <c r="J10" s="425"/>
      <c r="K10" s="425"/>
      <c r="L10" s="425"/>
      <c r="M10" s="425"/>
      <c r="N10" s="425"/>
      <c r="O10" s="425"/>
      <c r="P10" s="425"/>
      <c r="Q10" s="425"/>
      <c r="R10" s="425"/>
      <c r="S10" s="425"/>
      <c r="T10" s="425"/>
      <c r="U10" s="492"/>
      <c r="V10" s="425"/>
      <c r="W10" s="425"/>
      <c r="X10" s="425"/>
      <c r="Y10" s="425"/>
      <c r="Z10" s="425"/>
      <c r="AA10" s="425"/>
      <c r="AB10" s="426"/>
      <c r="AC10" s="425"/>
      <c r="AD10" s="425"/>
      <c r="AE10" s="425"/>
      <c r="AF10" s="425"/>
      <c r="AG10" s="426"/>
    </row>
    <row r="11" spans="1:33" ht="13.5" thickBot="1" x14ac:dyDescent="0.35">
      <c r="B11" s="522"/>
      <c r="C11" s="523"/>
      <c r="D11" s="524">
        <f>'DY Def'!B$5</f>
        <v>1</v>
      </c>
      <c r="E11" s="498">
        <f>'DY Def'!C$5</f>
        <v>2</v>
      </c>
      <c r="F11" s="498">
        <f>'DY Def'!D$5</f>
        <v>3</v>
      </c>
      <c r="G11" s="498">
        <f>'DY Def'!E$5</f>
        <v>4</v>
      </c>
      <c r="H11" s="498">
        <f>'DY Def'!F$5</f>
        <v>5</v>
      </c>
      <c r="I11" s="498">
        <f>'DY Def'!G$5</f>
        <v>6</v>
      </c>
      <c r="J11" s="498">
        <f>'DY Def'!H$5</f>
        <v>7</v>
      </c>
      <c r="K11" s="498">
        <f>'DY Def'!I$5</f>
        <v>8</v>
      </c>
      <c r="L11" s="498">
        <f>'DY Def'!J$5</f>
        <v>9</v>
      </c>
      <c r="M11" s="498">
        <f>'DY Def'!K$5</f>
        <v>10</v>
      </c>
      <c r="N11" s="498">
        <f>'DY Def'!L$5</f>
        <v>11</v>
      </c>
      <c r="O11" s="498">
        <f>'DY Def'!M$5</f>
        <v>12</v>
      </c>
      <c r="P11" s="498">
        <f>'DY Def'!N$5</f>
        <v>13</v>
      </c>
      <c r="Q11" s="498">
        <f>'DY Def'!O$5</f>
        <v>14</v>
      </c>
      <c r="R11" s="498">
        <f>'DY Def'!P$5</f>
        <v>15</v>
      </c>
      <c r="S11" s="498">
        <f>'DY Def'!Q$5</f>
        <v>16</v>
      </c>
      <c r="T11" s="498">
        <f>'DY Def'!R$5</f>
        <v>17</v>
      </c>
      <c r="U11" s="569">
        <f>'DY Def'!S$5</f>
        <v>18</v>
      </c>
      <c r="V11" s="570">
        <f>'DY Def'!T$5</f>
        <v>19</v>
      </c>
      <c r="W11" s="570">
        <f>'DY Def'!U$5</f>
        <v>20</v>
      </c>
      <c r="X11" s="570">
        <f>'DY Def'!V$5</f>
        <v>21</v>
      </c>
      <c r="Y11" s="570">
        <f>'DY Def'!W$5</f>
        <v>22</v>
      </c>
      <c r="Z11" s="570">
        <f>'DY Def'!X$5</f>
        <v>23</v>
      </c>
      <c r="AA11" s="570">
        <f>'DY Def'!Y$5</f>
        <v>24</v>
      </c>
      <c r="AB11" s="554">
        <f>'DY Def'!Z$5</f>
        <v>25</v>
      </c>
      <c r="AC11" s="498">
        <f>'DY Def'!AA$5</f>
        <v>26</v>
      </c>
      <c r="AD11" s="498">
        <f>'DY Def'!AB$5</f>
        <v>27</v>
      </c>
      <c r="AE11" s="498">
        <f>'DY Def'!AC$5</f>
        <v>28</v>
      </c>
      <c r="AF11" s="498">
        <f>'DY Def'!AD$5</f>
        <v>29</v>
      </c>
      <c r="AG11" s="525">
        <f>'DY Def'!AE$5</f>
        <v>30</v>
      </c>
    </row>
    <row r="12" spans="1:33" ht="13" x14ac:dyDescent="0.3">
      <c r="B12" s="522"/>
      <c r="C12" s="523"/>
      <c r="D12" s="526"/>
      <c r="E12" s="499"/>
      <c r="F12" s="499"/>
      <c r="G12" s="499"/>
      <c r="H12" s="499"/>
      <c r="I12" s="527"/>
      <c r="J12" s="527"/>
      <c r="K12" s="527"/>
      <c r="L12" s="527"/>
      <c r="M12" s="527"/>
      <c r="N12" s="527"/>
      <c r="O12" s="527"/>
      <c r="P12" s="527"/>
      <c r="Q12" s="527"/>
      <c r="R12" s="527"/>
      <c r="S12" s="527"/>
      <c r="T12" s="527"/>
      <c r="U12" s="528"/>
      <c r="V12" s="527"/>
      <c r="W12" s="527"/>
      <c r="X12" s="499"/>
      <c r="Y12" s="499"/>
      <c r="Z12" s="499"/>
      <c r="AA12" s="499"/>
      <c r="AB12" s="529"/>
      <c r="AC12" s="499"/>
      <c r="AD12" s="499"/>
      <c r="AE12" s="499"/>
      <c r="AF12" s="499"/>
      <c r="AG12" s="529"/>
    </row>
    <row r="13" spans="1:33" ht="13" hidden="1" x14ac:dyDescent="0.3">
      <c r="B13" s="530" t="s">
        <v>84</v>
      </c>
      <c r="C13" s="523"/>
      <c r="D13" s="531"/>
      <c r="E13" s="502"/>
      <c r="F13" s="502"/>
      <c r="G13" s="502"/>
      <c r="H13" s="502"/>
      <c r="I13" s="532"/>
      <c r="J13" s="532"/>
      <c r="K13" s="532"/>
      <c r="L13" s="532"/>
      <c r="M13" s="532"/>
      <c r="N13" s="532"/>
      <c r="O13" s="532"/>
      <c r="P13" s="532"/>
      <c r="Q13" s="532"/>
      <c r="R13" s="532"/>
      <c r="S13" s="532"/>
      <c r="T13" s="532"/>
      <c r="U13" s="533"/>
      <c r="V13" s="534"/>
      <c r="W13" s="534"/>
      <c r="X13" s="535"/>
      <c r="Y13" s="535"/>
      <c r="Z13" s="535"/>
      <c r="AA13" s="535"/>
      <c r="AB13" s="536"/>
      <c r="AC13" s="502"/>
      <c r="AD13" s="502"/>
      <c r="AE13" s="502"/>
      <c r="AF13" s="502"/>
      <c r="AG13" s="536"/>
    </row>
    <row r="14" spans="1:33" ht="13" hidden="1" x14ac:dyDescent="0.3">
      <c r="B14" s="537" t="str">
        <f>IFERROR(VLOOKUP(C14,'MEG Def'!$A$7:$B$12,2),"")</f>
        <v/>
      </c>
      <c r="C14" s="523"/>
      <c r="D14" s="531"/>
      <c r="E14" s="538"/>
      <c r="F14" s="538"/>
      <c r="G14" s="538"/>
      <c r="H14" s="538"/>
      <c r="I14" s="538"/>
      <c r="J14" s="538"/>
      <c r="K14" s="538"/>
      <c r="L14" s="538"/>
      <c r="M14" s="502"/>
      <c r="N14" s="502"/>
      <c r="O14" s="502"/>
      <c r="P14" s="502"/>
      <c r="Q14" s="502"/>
      <c r="R14" s="502"/>
      <c r="S14" s="502"/>
      <c r="T14" s="502"/>
      <c r="U14" s="531"/>
      <c r="V14" s="535"/>
      <c r="W14" s="535"/>
      <c r="X14" s="535"/>
      <c r="Y14" s="535"/>
      <c r="Z14" s="535"/>
      <c r="AA14" s="535"/>
      <c r="AB14" s="536"/>
      <c r="AC14" s="502"/>
      <c r="AD14" s="502"/>
      <c r="AE14" s="502"/>
      <c r="AF14" s="502"/>
      <c r="AG14" s="536"/>
    </row>
    <row r="15" spans="1:33" ht="13" hidden="1" x14ac:dyDescent="0.3">
      <c r="B15" s="537" t="str">
        <f>IFERROR(VLOOKUP(C15,'MEG Def'!$A$7:$B$12,2),"")</f>
        <v/>
      </c>
      <c r="C15" s="523"/>
      <c r="D15" s="531"/>
      <c r="E15" s="538"/>
      <c r="F15" s="538"/>
      <c r="G15" s="538"/>
      <c r="H15" s="538"/>
      <c r="I15" s="538"/>
      <c r="J15" s="538"/>
      <c r="K15" s="538"/>
      <c r="L15" s="538"/>
      <c r="M15" s="502"/>
      <c r="N15" s="502"/>
      <c r="O15" s="502"/>
      <c r="P15" s="502"/>
      <c r="Q15" s="502"/>
      <c r="R15" s="502"/>
      <c r="S15" s="502"/>
      <c r="T15" s="502"/>
      <c r="U15" s="531"/>
      <c r="V15" s="535"/>
      <c r="W15" s="535"/>
      <c r="X15" s="535"/>
      <c r="Y15" s="535"/>
      <c r="Z15" s="535"/>
      <c r="AA15" s="535"/>
      <c r="AB15" s="536"/>
      <c r="AC15" s="502"/>
      <c r="AD15" s="502"/>
      <c r="AE15" s="502"/>
      <c r="AF15" s="502"/>
      <c r="AG15" s="536"/>
    </row>
    <row r="16" spans="1:33" ht="13" hidden="1" x14ac:dyDescent="0.3">
      <c r="B16" s="537" t="str">
        <f>IFERROR(VLOOKUP(C16,'MEG Def'!$A$7:$B$12,2),"")</f>
        <v/>
      </c>
      <c r="C16" s="523"/>
      <c r="D16" s="531"/>
      <c r="E16" s="538"/>
      <c r="F16" s="538"/>
      <c r="G16" s="538"/>
      <c r="H16" s="538"/>
      <c r="I16" s="538"/>
      <c r="J16" s="538"/>
      <c r="K16" s="538"/>
      <c r="L16" s="538"/>
      <c r="M16" s="502"/>
      <c r="N16" s="502"/>
      <c r="O16" s="502"/>
      <c r="P16" s="502"/>
      <c r="Q16" s="502"/>
      <c r="R16" s="502"/>
      <c r="S16" s="502"/>
      <c r="T16" s="502"/>
      <c r="U16" s="531"/>
      <c r="V16" s="535"/>
      <c r="W16" s="535"/>
      <c r="X16" s="535"/>
      <c r="Y16" s="535"/>
      <c r="Z16" s="535"/>
      <c r="AA16" s="535"/>
      <c r="AB16" s="536"/>
      <c r="AC16" s="502"/>
      <c r="AD16" s="502"/>
      <c r="AE16" s="502"/>
      <c r="AF16" s="502"/>
      <c r="AG16" s="536"/>
    </row>
    <row r="17" spans="2:33" ht="13" hidden="1" x14ac:dyDescent="0.3">
      <c r="B17" s="537" t="str">
        <f>IFERROR(VLOOKUP(C17,'MEG Def'!$A$7:$B$12,2),"")</f>
        <v/>
      </c>
      <c r="C17" s="523"/>
      <c r="D17" s="531"/>
      <c r="E17" s="539"/>
      <c r="F17" s="539"/>
      <c r="G17" s="539"/>
      <c r="H17" s="538"/>
      <c r="I17" s="538"/>
      <c r="J17" s="538"/>
      <c r="K17" s="538"/>
      <c r="L17" s="538"/>
      <c r="M17" s="502"/>
      <c r="N17" s="502"/>
      <c r="O17" s="502"/>
      <c r="P17" s="502"/>
      <c r="Q17" s="502"/>
      <c r="R17" s="502"/>
      <c r="S17" s="502"/>
      <c r="T17" s="502"/>
      <c r="U17" s="531"/>
      <c r="V17" s="535"/>
      <c r="W17" s="535"/>
      <c r="X17" s="535"/>
      <c r="Y17" s="535"/>
      <c r="Z17" s="535"/>
      <c r="AA17" s="535"/>
      <c r="AB17" s="536"/>
      <c r="AC17" s="502"/>
      <c r="AD17" s="502"/>
      <c r="AE17" s="502"/>
      <c r="AF17" s="502"/>
      <c r="AG17" s="536"/>
    </row>
    <row r="18" spans="2:33" ht="13" hidden="1" x14ac:dyDescent="0.3">
      <c r="B18" s="537" t="str">
        <f>IFERROR(VLOOKUP(C18,'MEG Def'!$A$7:$B$12,2),"")</f>
        <v/>
      </c>
      <c r="C18" s="523"/>
      <c r="D18" s="531"/>
      <c r="E18" s="539"/>
      <c r="F18" s="539"/>
      <c r="G18" s="539"/>
      <c r="H18" s="538"/>
      <c r="I18" s="538"/>
      <c r="J18" s="538"/>
      <c r="K18" s="538"/>
      <c r="L18" s="538"/>
      <c r="M18" s="502"/>
      <c r="N18" s="502"/>
      <c r="O18" s="502"/>
      <c r="P18" s="502"/>
      <c r="Q18" s="502"/>
      <c r="R18" s="502"/>
      <c r="S18" s="502"/>
      <c r="T18" s="502"/>
      <c r="U18" s="531"/>
      <c r="V18" s="535"/>
      <c r="W18" s="535"/>
      <c r="X18" s="535"/>
      <c r="Y18" s="535"/>
      <c r="Z18" s="535"/>
      <c r="AA18" s="535"/>
      <c r="AB18" s="536"/>
      <c r="AC18" s="502"/>
      <c r="AD18" s="502"/>
      <c r="AE18" s="502"/>
      <c r="AF18" s="502"/>
      <c r="AG18" s="536"/>
    </row>
    <row r="19" spans="2:33" ht="13" hidden="1" x14ac:dyDescent="0.3">
      <c r="B19" s="537"/>
      <c r="C19" s="523"/>
      <c r="D19" s="531"/>
      <c r="E19" s="502"/>
      <c r="F19" s="502"/>
      <c r="G19" s="502"/>
      <c r="H19" s="502"/>
      <c r="I19" s="502"/>
      <c r="J19" s="502"/>
      <c r="K19" s="502"/>
      <c r="L19" s="502"/>
      <c r="M19" s="532"/>
      <c r="N19" s="532"/>
      <c r="O19" s="532"/>
      <c r="P19" s="532"/>
      <c r="Q19" s="532"/>
      <c r="R19" s="532"/>
      <c r="S19" s="532"/>
      <c r="T19" s="532"/>
      <c r="U19" s="533"/>
      <c r="V19" s="534"/>
      <c r="W19" s="534"/>
      <c r="X19" s="535"/>
      <c r="Y19" s="535"/>
      <c r="Z19" s="535"/>
      <c r="AA19" s="535"/>
      <c r="AB19" s="536"/>
      <c r="AC19" s="502"/>
      <c r="AD19" s="502"/>
      <c r="AE19" s="502"/>
      <c r="AF19" s="502"/>
      <c r="AG19" s="536"/>
    </row>
    <row r="20" spans="2:33" ht="13" hidden="1" x14ac:dyDescent="0.3">
      <c r="B20" s="540" t="s">
        <v>86</v>
      </c>
      <c r="C20" s="523"/>
      <c r="D20" s="541"/>
      <c r="E20" s="507"/>
      <c r="F20" s="507"/>
      <c r="G20" s="507"/>
      <c r="H20" s="507"/>
      <c r="I20" s="507"/>
      <c r="J20" s="507"/>
      <c r="K20" s="507"/>
      <c r="L20" s="507"/>
      <c r="M20" s="532"/>
      <c r="N20" s="532"/>
      <c r="O20" s="532"/>
      <c r="P20" s="532"/>
      <c r="Q20" s="532"/>
      <c r="R20" s="532"/>
      <c r="S20" s="532"/>
      <c r="T20" s="532"/>
      <c r="U20" s="533"/>
      <c r="V20" s="534"/>
      <c r="W20" s="534"/>
      <c r="X20" s="542"/>
      <c r="Y20" s="542"/>
      <c r="Z20" s="542"/>
      <c r="AA20" s="542"/>
      <c r="AB20" s="543"/>
      <c r="AC20" s="507"/>
      <c r="AD20" s="507"/>
      <c r="AE20" s="507"/>
      <c r="AF20" s="507"/>
      <c r="AG20" s="543"/>
    </row>
    <row r="21" spans="2:33" ht="13" hidden="1" x14ac:dyDescent="0.3">
      <c r="B21" s="537" t="str">
        <f>IFERROR(VLOOKUP(C21,'MEG Def'!$A$21:$B$26,2),"")</f>
        <v/>
      </c>
      <c r="C21" s="523"/>
      <c r="D21" s="531"/>
      <c r="E21" s="539"/>
      <c r="F21" s="507"/>
      <c r="G21" s="507"/>
      <c r="H21" s="538"/>
      <c r="I21" s="538"/>
      <c r="J21" s="538"/>
      <c r="K21" s="538"/>
      <c r="L21" s="538"/>
      <c r="M21" s="502"/>
      <c r="N21" s="502"/>
      <c r="O21" s="502"/>
      <c r="P21" s="502"/>
      <c r="Q21" s="502"/>
      <c r="R21" s="502"/>
      <c r="S21" s="502"/>
      <c r="T21" s="502"/>
      <c r="U21" s="531"/>
      <c r="V21" s="535"/>
      <c r="W21" s="535"/>
      <c r="X21" s="535"/>
      <c r="Y21" s="535"/>
      <c r="Z21" s="535"/>
      <c r="AA21" s="535"/>
      <c r="AB21" s="536"/>
      <c r="AC21" s="502"/>
      <c r="AD21" s="502"/>
      <c r="AE21" s="502"/>
      <c r="AF21" s="502"/>
      <c r="AG21" s="536"/>
    </row>
    <row r="22" spans="2:33" ht="13" hidden="1" x14ac:dyDescent="0.3">
      <c r="B22" s="537" t="str">
        <f>IFERROR(VLOOKUP(C22,'MEG Def'!$A$21:$B$26,2),"")</f>
        <v/>
      </c>
      <c r="C22" s="523"/>
      <c r="D22" s="531"/>
      <c r="E22" s="507"/>
      <c r="F22" s="507"/>
      <c r="G22" s="507"/>
      <c r="H22" s="538"/>
      <c r="I22" s="538"/>
      <c r="J22" s="538"/>
      <c r="K22" s="538"/>
      <c r="L22" s="538"/>
      <c r="M22" s="502"/>
      <c r="N22" s="502"/>
      <c r="O22" s="502"/>
      <c r="P22" s="502"/>
      <c r="Q22" s="502"/>
      <c r="R22" s="502"/>
      <c r="S22" s="502"/>
      <c r="T22" s="502"/>
      <c r="U22" s="531"/>
      <c r="V22" s="535"/>
      <c r="W22" s="535"/>
      <c r="X22" s="535"/>
      <c r="Y22" s="535"/>
      <c r="Z22" s="535"/>
      <c r="AA22" s="535"/>
      <c r="AB22" s="536"/>
      <c r="AC22" s="502"/>
      <c r="AD22" s="502"/>
      <c r="AE22" s="502"/>
      <c r="AF22" s="502"/>
      <c r="AG22" s="536"/>
    </row>
    <row r="23" spans="2:33" ht="13" hidden="1" x14ac:dyDescent="0.3">
      <c r="B23" s="537" t="str">
        <f>IFERROR(VLOOKUP(C23,'MEG Def'!$A$21:$B$26,2),"")</f>
        <v/>
      </c>
      <c r="C23" s="523"/>
      <c r="D23" s="531"/>
      <c r="E23" s="507"/>
      <c r="F23" s="507"/>
      <c r="G23" s="507"/>
      <c r="H23" s="538"/>
      <c r="I23" s="538"/>
      <c r="J23" s="538"/>
      <c r="K23" s="538"/>
      <c r="L23" s="538"/>
      <c r="M23" s="502"/>
      <c r="N23" s="502"/>
      <c r="O23" s="502"/>
      <c r="P23" s="502"/>
      <c r="Q23" s="502"/>
      <c r="R23" s="502"/>
      <c r="S23" s="502"/>
      <c r="T23" s="502"/>
      <c r="U23" s="531"/>
      <c r="V23" s="535"/>
      <c r="W23" s="535"/>
      <c r="X23" s="535"/>
      <c r="Y23" s="535"/>
      <c r="Z23" s="535"/>
      <c r="AA23" s="535"/>
      <c r="AB23" s="536"/>
      <c r="AC23" s="502"/>
      <c r="AD23" s="502"/>
      <c r="AE23" s="502"/>
      <c r="AF23" s="502"/>
      <c r="AG23" s="536"/>
    </row>
    <row r="24" spans="2:33" ht="13" hidden="1" x14ac:dyDescent="0.3">
      <c r="B24" s="537" t="str">
        <f>IFERROR(VLOOKUP(C24,'MEG Def'!$A$21:$B$26,2),"")</f>
        <v/>
      </c>
      <c r="C24" s="523"/>
      <c r="D24" s="531"/>
      <c r="E24" s="539"/>
      <c r="F24" s="507"/>
      <c r="G24" s="507"/>
      <c r="H24" s="538"/>
      <c r="I24" s="538"/>
      <c r="J24" s="538"/>
      <c r="K24" s="538"/>
      <c r="L24" s="538"/>
      <c r="M24" s="502"/>
      <c r="N24" s="502"/>
      <c r="O24" s="502"/>
      <c r="P24" s="502"/>
      <c r="Q24" s="502"/>
      <c r="R24" s="502"/>
      <c r="S24" s="502"/>
      <c r="T24" s="502"/>
      <c r="U24" s="531"/>
      <c r="V24" s="535"/>
      <c r="W24" s="535"/>
      <c r="X24" s="535"/>
      <c r="Y24" s="535"/>
      <c r="Z24" s="535"/>
      <c r="AA24" s="535"/>
      <c r="AB24" s="536"/>
      <c r="AC24" s="502"/>
      <c r="AD24" s="502"/>
      <c r="AE24" s="502"/>
      <c r="AF24" s="502"/>
      <c r="AG24" s="536"/>
    </row>
    <row r="25" spans="2:33" ht="13" hidden="1" x14ac:dyDescent="0.3">
      <c r="B25" s="537" t="str">
        <f>IFERROR(VLOOKUP(C25,'MEG Def'!$A$21:$B$26,2),"")</f>
        <v/>
      </c>
      <c r="C25" s="523"/>
      <c r="D25" s="531"/>
      <c r="E25" s="507"/>
      <c r="F25" s="507"/>
      <c r="G25" s="507"/>
      <c r="H25" s="538"/>
      <c r="I25" s="538"/>
      <c r="J25" s="538"/>
      <c r="K25" s="538"/>
      <c r="L25" s="538"/>
      <c r="M25" s="502"/>
      <c r="N25" s="502"/>
      <c r="O25" s="502"/>
      <c r="P25" s="502"/>
      <c r="Q25" s="502"/>
      <c r="R25" s="502"/>
      <c r="S25" s="502"/>
      <c r="T25" s="502"/>
      <c r="U25" s="531"/>
      <c r="V25" s="535"/>
      <c r="W25" s="535"/>
      <c r="X25" s="535"/>
      <c r="Y25" s="535"/>
      <c r="Z25" s="535"/>
      <c r="AA25" s="535"/>
      <c r="AB25" s="536"/>
      <c r="AC25" s="502"/>
      <c r="AD25" s="502"/>
      <c r="AE25" s="502"/>
      <c r="AF25" s="502"/>
      <c r="AG25" s="536"/>
    </row>
    <row r="26" spans="2:33" ht="13" hidden="1" x14ac:dyDescent="0.3">
      <c r="B26" s="537"/>
      <c r="C26" s="427"/>
      <c r="D26" s="541"/>
      <c r="E26" s="507"/>
      <c r="F26" s="507"/>
      <c r="G26" s="507"/>
      <c r="H26" s="507"/>
      <c r="I26" s="507"/>
      <c r="J26" s="507"/>
      <c r="K26" s="507"/>
      <c r="L26" s="507"/>
      <c r="M26" s="532"/>
      <c r="N26" s="532"/>
      <c r="O26" s="532"/>
      <c r="P26" s="532"/>
      <c r="Q26" s="532"/>
      <c r="R26" s="532"/>
      <c r="S26" s="532"/>
      <c r="T26" s="532"/>
      <c r="U26" s="533"/>
      <c r="V26" s="534"/>
      <c r="W26" s="534"/>
      <c r="X26" s="542"/>
      <c r="Y26" s="542"/>
      <c r="Z26" s="542"/>
      <c r="AA26" s="542"/>
      <c r="AB26" s="543"/>
      <c r="AC26" s="507"/>
      <c r="AD26" s="507"/>
      <c r="AE26" s="507"/>
      <c r="AF26" s="507"/>
      <c r="AG26" s="543"/>
    </row>
    <row r="27" spans="2:33" ht="13" hidden="1" x14ac:dyDescent="0.3">
      <c r="B27" s="540" t="s">
        <v>44</v>
      </c>
      <c r="C27" s="523"/>
      <c r="D27" s="541"/>
      <c r="E27" s="507"/>
      <c r="F27" s="507"/>
      <c r="G27" s="507"/>
      <c r="H27" s="507"/>
      <c r="I27" s="507"/>
      <c r="J27" s="507"/>
      <c r="K27" s="507"/>
      <c r="L27" s="507"/>
      <c r="M27" s="532"/>
      <c r="N27" s="532"/>
      <c r="O27" s="532"/>
      <c r="P27" s="532"/>
      <c r="Q27" s="532"/>
      <c r="R27" s="532"/>
      <c r="S27" s="532"/>
      <c r="T27" s="532"/>
      <c r="U27" s="533"/>
      <c r="V27" s="534"/>
      <c r="W27" s="534"/>
      <c r="X27" s="542"/>
      <c r="Y27" s="542"/>
      <c r="Z27" s="542"/>
      <c r="AA27" s="542"/>
      <c r="AB27" s="543"/>
      <c r="AC27" s="507"/>
      <c r="AD27" s="507"/>
      <c r="AE27" s="507"/>
      <c r="AF27" s="507"/>
      <c r="AG27" s="543"/>
    </row>
    <row r="28" spans="2:33" ht="13" hidden="1" x14ac:dyDescent="0.3">
      <c r="B28" s="537" t="str">
        <f>IFERROR(VLOOKUP(C28,'MEG Def'!$A$35:$B$40,2),"")</f>
        <v/>
      </c>
      <c r="C28" s="523"/>
      <c r="D28" s="531"/>
      <c r="E28" s="538"/>
      <c r="F28" s="538"/>
      <c r="G28" s="538"/>
      <c r="H28" s="538"/>
      <c r="I28" s="538"/>
      <c r="J28" s="538"/>
      <c r="K28" s="538"/>
      <c r="L28" s="538"/>
      <c r="M28" s="502"/>
      <c r="N28" s="502"/>
      <c r="O28" s="502"/>
      <c r="P28" s="502"/>
      <c r="Q28" s="502"/>
      <c r="R28" s="502"/>
      <c r="S28" s="502"/>
      <c r="T28" s="502"/>
      <c r="U28" s="531"/>
      <c r="V28" s="535"/>
      <c r="W28" s="535"/>
      <c r="X28" s="535"/>
      <c r="Y28" s="535"/>
      <c r="Z28" s="535"/>
      <c r="AA28" s="535"/>
      <c r="AB28" s="536"/>
      <c r="AC28" s="502"/>
      <c r="AD28" s="502"/>
      <c r="AE28" s="502"/>
      <c r="AF28" s="502"/>
      <c r="AG28" s="536"/>
    </row>
    <row r="29" spans="2:33" ht="13" hidden="1" x14ac:dyDescent="0.3">
      <c r="B29" s="537" t="str">
        <f>IFERROR(VLOOKUP(C29,'MEG Def'!$A$35:$B$40,2),"")</f>
        <v/>
      </c>
      <c r="C29" s="523"/>
      <c r="D29" s="531"/>
      <c r="E29" s="538"/>
      <c r="F29" s="538"/>
      <c r="G29" s="538"/>
      <c r="H29" s="538"/>
      <c r="I29" s="538"/>
      <c r="J29" s="538"/>
      <c r="K29" s="538"/>
      <c r="L29" s="538"/>
      <c r="M29" s="502"/>
      <c r="N29" s="502"/>
      <c r="O29" s="502"/>
      <c r="P29" s="502"/>
      <c r="Q29" s="502"/>
      <c r="R29" s="502"/>
      <c r="S29" s="502"/>
      <c r="T29" s="502"/>
      <c r="U29" s="531"/>
      <c r="V29" s="535"/>
      <c r="W29" s="535"/>
      <c r="X29" s="535"/>
      <c r="Y29" s="535"/>
      <c r="Z29" s="535"/>
      <c r="AA29" s="535"/>
      <c r="AB29" s="536"/>
      <c r="AC29" s="502"/>
      <c r="AD29" s="502"/>
      <c r="AE29" s="502"/>
      <c r="AF29" s="502"/>
      <c r="AG29" s="536"/>
    </row>
    <row r="30" spans="2:33" ht="13" hidden="1" x14ac:dyDescent="0.3">
      <c r="B30" s="537" t="str">
        <f>IFERROR(VLOOKUP(C30,'MEG Def'!$A$35:$B$40,2),"")</f>
        <v/>
      </c>
      <c r="C30" s="523"/>
      <c r="D30" s="531"/>
      <c r="E30" s="502"/>
      <c r="F30" s="502"/>
      <c r="G30" s="502"/>
      <c r="H30" s="538"/>
      <c r="I30" s="538"/>
      <c r="J30" s="538"/>
      <c r="K30" s="538"/>
      <c r="L30" s="538"/>
      <c r="M30" s="502"/>
      <c r="N30" s="502"/>
      <c r="O30" s="502"/>
      <c r="P30" s="502"/>
      <c r="Q30" s="502"/>
      <c r="R30" s="502"/>
      <c r="S30" s="502"/>
      <c r="T30" s="502"/>
      <c r="U30" s="531"/>
      <c r="V30" s="535"/>
      <c r="W30" s="535"/>
      <c r="X30" s="535"/>
      <c r="Y30" s="535"/>
      <c r="Z30" s="535"/>
      <c r="AA30" s="535"/>
      <c r="AB30" s="536"/>
      <c r="AC30" s="502"/>
      <c r="AD30" s="502"/>
      <c r="AE30" s="502"/>
      <c r="AF30" s="502"/>
      <c r="AG30" s="536"/>
    </row>
    <row r="31" spans="2:33" ht="13" hidden="1" x14ac:dyDescent="0.3">
      <c r="B31" s="537" t="str">
        <f>IFERROR(VLOOKUP(C31,'MEG Def'!$A$35:$B$40,2),"")</f>
        <v/>
      </c>
      <c r="C31" s="523"/>
      <c r="D31" s="531"/>
      <c r="E31" s="502"/>
      <c r="F31" s="502"/>
      <c r="G31" s="502"/>
      <c r="H31" s="538"/>
      <c r="I31" s="538"/>
      <c r="J31" s="538"/>
      <c r="K31" s="538"/>
      <c r="L31" s="538"/>
      <c r="M31" s="502"/>
      <c r="N31" s="502"/>
      <c r="O31" s="502"/>
      <c r="P31" s="502"/>
      <c r="Q31" s="502"/>
      <c r="R31" s="502"/>
      <c r="S31" s="502"/>
      <c r="T31" s="502"/>
      <c r="U31" s="531"/>
      <c r="V31" s="535"/>
      <c r="W31" s="535"/>
      <c r="X31" s="535"/>
      <c r="Y31" s="535"/>
      <c r="Z31" s="535"/>
      <c r="AA31" s="535"/>
      <c r="AB31" s="536"/>
      <c r="AC31" s="502"/>
      <c r="AD31" s="502"/>
      <c r="AE31" s="502"/>
      <c r="AF31" s="502"/>
      <c r="AG31" s="536"/>
    </row>
    <row r="32" spans="2:33" ht="13" hidden="1" x14ac:dyDescent="0.3">
      <c r="B32" s="537" t="str">
        <f>IFERROR(VLOOKUP(C32,'MEG Def'!$A$35:$B$40,2),"")</f>
        <v/>
      </c>
      <c r="C32" s="523"/>
      <c r="D32" s="531"/>
      <c r="E32" s="502"/>
      <c r="F32" s="502"/>
      <c r="G32" s="502"/>
      <c r="H32" s="538"/>
      <c r="I32" s="538"/>
      <c r="J32" s="538"/>
      <c r="K32" s="538"/>
      <c r="L32" s="538"/>
      <c r="M32" s="502"/>
      <c r="N32" s="502"/>
      <c r="O32" s="502"/>
      <c r="P32" s="502"/>
      <c r="Q32" s="502"/>
      <c r="R32" s="502"/>
      <c r="S32" s="502"/>
      <c r="T32" s="502"/>
      <c r="U32" s="531"/>
      <c r="V32" s="535"/>
      <c r="W32" s="535"/>
      <c r="X32" s="535"/>
      <c r="Y32" s="535"/>
      <c r="Z32" s="535"/>
      <c r="AA32" s="535"/>
      <c r="AB32" s="536"/>
      <c r="AC32" s="502"/>
      <c r="AD32" s="502"/>
      <c r="AE32" s="502"/>
      <c r="AF32" s="502"/>
      <c r="AG32" s="536"/>
    </row>
    <row r="33" spans="2:33" ht="13" hidden="1" x14ac:dyDescent="0.3">
      <c r="B33" s="537"/>
      <c r="C33" s="427"/>
      <c r="D33" s="541"/>
      <c r="E33" s="507"/>
      <c r="F33" s="507"/>
      <c r="G33" s="507"/>
      <c r="H33" s="507"/>
      <c r="I33" s="507"/>
      <c r="J33" s="507"/>
      <c r="K33" s="507"/>
      <c r="L33" s="507"/>
      <c r="M33" s="532"/>
      <c r="N33" s="532"/>
      <c r="O33" s="532"/>
      <c r="P33" s="532"/>
      <c r="Q33" s="532"/>
      <c r="R33" s="532"/>
      <c r="S33" s="532"/>
      <c r="T33" s="532"/>
      <c r="U33" s="533"/>
      <c r="V33" s="534"/>
      <c r="W33" s="534"/>
      <c r="X33" s="542"/>
      <c r="Y33" s="542"/>
      <c r="Z33" s="542"/>
      <c r="AA33" s="542"/>
      <c r="AB33" s="543"/>
      <c r="AC33" s="507"/>
      <c r="AD33" s="507"/>
      <c r="AE33" s="507"/>
      <c r="AF33" s="507"/>
      <c r="AG33" s="543"/>
    </row>
    <row r="34" spans="2:33" ht="13" x14ac:dyDescent="0.3">
      <c r="B34" s="544" t="s">
        <v>43</v>
      </c>
      <c r="C34" s="427"/>
      <c r="D34" s="541"/>
      <c r="E34" s="507"/>
      <c r="F34" s="507"/>
      <c r="G34" s="507"/>
      <c r="H34" s="507"/>
      <c r="I34" s="507"/>
      <c r="J34" s="507"/>
      <c r="K34" s="507"/>
      <c r="L34" s="507"/>
      <c r="M34" s="532"/>
      <c r="N34" s="532"/>
      <c r="O34" s="532"/>
      <c r="P34" s="532"/>
      <c r="Q34" s="532"/>
      <c r="R34" s="532"/>
      <c r="S34" s="532"/>
      <c r="T34" s="532"/>
      <c r="U34" s="533"/>
      <c r="V34" s="534"/>
      <c r="W34" s="534"/>
      <c r="X34" s="542"/>
      <c r="Y34" s="542"/>
      <c r="Z34" s="542"/>
      <c r="AA34" s="542"/>
      <c r="AB34" s="543"/>
      <c r="AC34" s="507"/>
      <c r="AD34" s="507"/>
      <c r="AE34" s="507"/>
      <c r="AF34" s="507"/>
      <c r="AG34" s="543"/>
    </row>
    <row r="35" spans="2:33" ht="13" x14ac:dyDescent="0.3">
      <c r="B35" s="537" t="str">
        <f>IFERROR(VLOOKUP(C35,'MEG Def'!$A$42:$B$45,2),"")</f>
        <v>Family Planning</v>
      </c>
      <c r="C35" s="427">
        <v>1</v>
      </c>
      <c r="D35" s="531"/>
      <c r="E35" s="539"/>
      <c r="F35" s="507"/>
      <c r="G35" s="507"/>
      <c r="H35" s="538"/>
      <c r="I35" s="538"/>
      <c r="J35" s="538"/>
      <c r="K35" s="538"/>
      <c r="L35" s="538"/>
      <c r="M35" s="502"/>
      <c r="N35" s="502"/>
      <c r="O35" s="502"/>
      <c r="P35" s="502"/>
      <c r="Q35" s="502"/>
      <c r="R35" s="502"/>
      <c r="S35" s="502"/>
      <c r="T35" s="502"/>
      <c r="U35" s="404"/>
      <c r="V35" s="405"/>
      <c r="W35" s="405"/>
      <c r="X35" s="405"/>
      <c r="Y35" s="405"/>
      <c r="Z35" s="405"/>
      <c r="AA35" s="405">
        <v>1529534</v>
      </c>
      <c r="AB35" s="406">
        <v>7000000</v>
      </c>
      <c r="AC35" s="502"/>
      <c r="AD35" s="502"/>
      <c r="AE35" s="502"/>
      <c r="AF35" s="502"/>
      <c r="AG35" s="536"/>
    </row>
    <row r="36" spans="2:33" ht="13" hidden="1" x14ac:dyDescent="0.3">
      <c r="B36" s="537" t="str">
        <f>IFERROR(VLOOKUP(C36,'MEG Def'!$A$42:$B$45,2),"")</f>
        <v/>
      </c>
      <c r="C36" s="427"/>
      <c r="D36" s="531"/>
      <c r="E36" s="507"/>
      <c r="F36" s="507"/>
      <c r="G36" s="507"/>
      <c r="H36" s="538"/>
      <c r="I36" s="538"/>
      <c r="J36" s="538"/>
      <c r="K36" s="538"/>
      <c r="L36" s="538"/>
      <c r="M36" s="502"/>
      <c r="N36" s="502"/>
      <c r="O36" s="502"/>
      <c r="P36" s="502"/>
      <c r="Q36" s="502"/>
      <c r="R36" s="502"/>
      <c r="S36" s="502"/>
      <c r="T36" s="502"/>
      <c r="U36" s="531"/>
      <c r="V36" s="535"/>
      <c r="W36" s="535"/>
      <c r="X36" s="535"/>
      <c r="Y36" s="535"/>
      <c r="Z36" s="535"/>
      <c r="AA36" s="535"/>
      <c r="AB36" s="536"/>
      <c r="AC36" s="502"/>
      <c r="AD36" s="502"/>
      <c r="AE36" s="502"/>
      <c r="AF36" s="502"/>
      <c r="AG36" s="536"/>
    </row>
    <row r="37" spans="2:33" ht="13" hidden="1" x14ac:dyDescent="0.3">
      <c r="B37" s="537" t="str">
        <f>IFERROR(VLOOKUP(C37,'MEG Def'!$A$42:$B$45,2),"")</f>
        <v/>
      </c>
      <c r="C37" s="427"/>
      <c r="D37" s="531"/>
      <c r="E37" s="507"/>
      <c r="F37" s="507"/>
      <c r="G37" s="507"/>
      <c r="H37" s="538"/>
      <c r="I37" s="538"/>
      <c r="J37" s="538"/>
      <c r="K37" s="538"/>
      <c r="L37" s="538"/>
      <c r="M37" s="502"/>
      <c r="N37" s="502"/>
      <c r="O37" s="502"/>
      <c r="P37" s="502"/>
      <c r="Q37" s="502"/>
      <c r="R37" s="502"/>
      <c r="S37" s="502"/>
      <c r="T37" s="502"/>
      <c r="U37" s="531"/>
      <c r="V37" s="535"/>
      <c r="W37" s="535"/>
      <c r="X37" s="535"/>
      <c r="Y37" s="535"/>
      <c r="Z37" s="535"/>
      <c r="AA37" s="535"/>
      <c r="AB37" s="536"/>
      <c r="AC37" s="502"/>
      <c r="AD37" s="502"/>
      <c r="AE37" s="502"/>
      <c r="AF37" s="502"/>
      <c r="AG37" s="536"/>
    </row>
    <row r="38" spans="2:33" ht="13" hidden="1" x14ac:dyDescent="0.3">
      <c r="B38" s="545"/>
      <c r="C38" s="427"/>
      <c r="D38" s="541"/>
      <c r="E38" s="507"/>
      <c r="F38" s="507"/>
      <c r="G38" s="507"/>
      <c r="H38" s="507"/>
      <c r="I38" s="507"/>
      <c r="J38" s="507"/>
      <c r="K38" s="507"/>
      <c r="L38" s="507"/>
      <c r="M38" s="532"/>
      <c r="N38" s="532"/>
      <c r="O38" s="532"/>
      <c r="P38" s="532"/>
      <c r="Q38" s="532"/>
      <c r="R38" s="532"/>
      <c r="S38" s="532"/>
      <c r="T38" s="532"/>
      <c r="U38" s="533"/>
      <c r="V38" s="534"/>
      <c r="W38" s="534"/>
      <c r="X38" s="542"/>
      <c r="Y38" s="542"/>
      <c r="Z38" s="542"/>
      <c r="AA38" s="542"/>
      <c r="AB38" s="543"/>
      <c r="AC38" s="507"/>
      <c r="AD38" s="507"/>
      <c r="AE38" s="507"/>
      <c r="AF38" s="507"/>
      <c r="AG38" s="543"/>
    </row>
    <row r="39" spans="2:33" ht="13" hidden="1" x14ac:dyDescent="0.3">
      <c r="B39" s="544" t="s">
        <v>42</v>
      </c>
      <c r="C39" s="427"/>
      <c r="D39" s="541"/>
      <c r="E39" s="507"/>
      <c r="F39" s="507"/>
      <c r="G39" s="507"/>
      <c r="H39" s="507"/>
      <c r="I39" s="507"/>
      <c r="J39" s="507"/>
      <c r="K39" s="507"/>
      <c r="L39" s="507"/>
      <c r="M39" s="532"/>
      <c r="N39" s="532"/>
      <c r="O39" s="532"/>
      <c r="P39" s="532"/>
      <c r="Q39" s="532"/>
      <c r="R39" s="532"/>
      <c r="S39" s="532"/>
      <c r="T39" s="532"/>
      <c r="U39" s="533"/>
      <c r="V39" s="534"/>
      <c r="W39" s="534"/>
      <c r="X39" s="542"/>
      <c r="Y39" s="542"/>
      <c r="Z39" s="542"/>
      <c r="AA39" s="542"/>
      <c r="AB39" s="543"/>
      <c r="AC39" s="507"/>
      <c r="AD39" s="507"/>
      <c r="AE39" s="507"/>
      <c r="AF39" s="507"/>
      <c r="AG39" s="543"/>
    </row>
    <row r="40" spans="2:33" ht="13" hidden="1" x14ac:dyDescent="0.3">
      <c r="B40" s="537" t="str">
        <f>IFERROR(VLOOKUP(C40,'MEG Def'!$A$47:$B$50,2),"")</f>
        <v/>
      </c>
      <c r="C40" s="427"/>
      <c r="D40" s="531"/>
      <c r="E40" s="539"/>
      <c r="F40" s="507"/>
      <c r="G40" s="507"/>
      <c r="H40" s="538"/>
      <c r="I40" s="538"/>
      <c r="J40" s="538"/>
      <c r="K40" s="538"/>
      <c r="L40" s="538"/>
      <c r="M40" s="502"/>
      <c r="N40" s="502"/>
      <c r="O40" s="502"/>
      <c r="P40" s="502"/>
      <c r="Q40" s="502"/>
      <c r="R40" s="502"/>
      <c r="S40" s="502"/>
      <c r="T40" s="502"/>
      <c r="U40" s="531"/>
      <c r="V40" s="535"/>
      <c r="W40" s="535"/>
      <c r="X40" s="535"/>
      <c r="Y40" s="535"/>
      <c r="Z40" s="535"/>
      <c r="AA40" s="535"/>
      <c r="AB40" s="536"/>
      <c r="AC40" s="502"/>
      <c r="AD40" s="502"/>
      <c r="AE40" s="502"/>
      <c r="AF40" s="502"/>
      <c r="AG40" s="536"/>
    </row>
    <row r="41" spans="2:33" ht="13" hidden="1" x14ac:dyDescent="0.3">
      <c r="B41" s="537" t="str">
        <f>IFERROR(VLOOKUP(C41,'MEG Def'!$A$47:$B$50,2),"")</f>
        <v/>
      </c>
      <c r="C41" s="427"/>
      <c r="D41" s="531"/>
      <c r="E41" s="502"/>
      <c r="F41" s="502"/>
      <c r="G41" s="502"/>
      <c r="H41" s="538"/>
      <c r="I41" s="538"/>
      <c r="J41" s="538"/>
      <c r="K41" s="538"/>
      <c r="L41" s="538"/>
      <c r="M41" s="502"/>
      <c r="N41" s="502"/>
      <c r="O41" s="502"/>
      <c r="P41" s="502"/>
      <c r="Q41" s="502"/>
      <c r="R41" s="502"/>
      <c r="S41" s="502"/>
      <c r="T41" s="502"/>
      <c r="U41" s="531"/>
      <c r="V41" s="535"/>
      <c r="W41" s="535"/>
      <c r="X41" s="535"/>
      <c r="Y41" s="535"/>
      <c r="Z41" s="535"/>
      <c r="AA41" s="535"/>
      <c r="AB41" s="536"/>
      <c r="AC41" s="502"/>
      <c r="AD41" s="502"/>
      <c r="AE41" s="502"/>
      <c r="AF41" s="502"/>
      <c r="AG41" s="536"/>
    </row>
    <row r="42" spans="2:33" ht="13" hidden="1" x14ac:dyDescent="0.3">
      <c r="B42" s="537" t="str">
        <f>IFERROR(VLOOKUP(C42,'MEG Def'!$A$47:$B$50,2),"")</f>
        <v/>
      </c>
      <c r="C42" s="427"/>
      <c r="D42" s="531"/>
      <c r="E42" s="502"/>
      <c r="F42" s="502"/>
      <c r="G42" s="502"/>
      <c r="H42" s="538"/>
      <c r="I42" s="538"/>
      <c r="J42" s="538"/>
      <c r="K42" s="538"/>
      <c r="L42" s="538"/>
      <c r="M42" s="502"/>
      <c r="N42" s="502"/>
      <c r="O42" s="502"/>
      <c r="P42" s="502"/>
      <c r="Q42" s="502"/>
      <c r="R42" s="502"/>
      <c r="S42" s="502"/>
      <c r="T42" s="502"/>
      <c r="U42" s="531"/>
      <c r="V42" s="535"/>
      <c r="W42" s="535"/>
      <c r="X42" s="535"/>
      <c r="Y42" s="535"/>
      <c r="Z42" s="535"/>
      <c r="AA42" s="535"/>
      <c r="AB42" s="536"/>
      <c r="AC42" s="502"/>
      <c r="AD42" s="502"/>
      <c r="AE42" s="502"/>
      <c r="AF42" s="502"/>
      <c r="AG42" s="536"/>
    </row>
    <row r="43" spans="2:33" ht="13" hidden="1" x14ac:dyDescent="0.3">
      <c r="B43" s="537"/>
      <c r="C43" s="427"/>
      <c r="D43" s="541"/>
      <c r="E43" s="507"/>
      <c r="F43" s="507"/>
      <c r="G43" s="507"/>
      <c r="H43" s="507"/>
      <c r="I43" s="507"/>
      <c r="J43" s="507"/>
      <c r="K43" s="507"/>
      <c r="L43" s="507"/>
      <c r="M43" s="532"/>
      <c r="N43" s="532"/>
      <c r="O43" s="532"/>
      <c r="P43" s="532"/>
      <c r="Q43" s="532"/>
      <c r="R43" s="532"/>
      <c r="S43" s="532"/>
      <c r="T43" s="532"/>
      <c r="U43" s="533"/>
      <c r="V43" s="534"/>
      <c r="W43" s="534"/>
      <c r="X43" s="542"/>
      <c r="Y43" s="542"/>
      <c r="Z43" s="542"/>
      <c r="AA43" s="542"/>
      <c r="AB43" s="543"/>
      <c r="AC43" s="507"/>
      <c r="AD43" s="507"/>
      <c r="AE43" s="507"/>
      <c r="AF43" s="507"/>
      <c r="AG43" s="543"/>
    </row>
    <row r="44" spans="2:33" ht="13" hidden="1" x14ac:dyDescent="0.3">
      <c r="B44" s="544" t="s">
        <v>80</v>
      </c>
      <c r="C44" s="427"/>
      <c r="D44" s="541"/>
      <c r="E44" s="507"/>
      <c r="F44" s="507"/>
      <c r="G44" s="507"/>
      <c r="H44" s="507"/>
      <c r="I44" s="507"/>
      <c r="J44" s="507"/>
      <c r="K44" s="507"/>
      <c r="L44" s="507"/>
      <c r="M44" s="532"/>
      <c r="N44" s="532"/>
      <c r="O44" s="532"/>
      <c r="P44" s="532"/>
      <c r="Q44" s="532"/>
      <c r="R44" s="532"/>
      <c r="S44" s="532"/>
      <c r="T44" s="532"/>
      <c r="U44" s="533"/>
      <c r="V44" s="534"/>
      <c r="W44" s="534"/>
      <c r="X44" s="542"/>
      <c r="Y44" s="542"/>
      <c r="Z44" s="542"/>
      <c r="AA44" s="542"/>
      <c r="AB44" s="543"/>
      <c r="AC44" s="507"/>
      <c r="AD44" s="507"/>
      <c r="AE44" s="507"/>
      <c r="AF44" s="507"/>
      <c r="AG44" s="543"/>
    </row>
    <row r="45" spans="2:33" ht="13" hidden="1" x14ac:dyDescent="0.3">
      <c r="B45" s="537" t="str">
        <f>IFERROR(VLOOKUP(C45,'MEG Def'!$A$52:$B$55,2),"")</f>
        <v/>
      </c>
      <c r="C45" s="427"/>
      <c r="D45" s="531"/>
      <c r="E45" s="502"/>
      <c r="F45" s="502"/>
      <c r="G45" s="502"/>
      <c r="H45" s="538"/>
      <c r="I45" s="538"/>
      <c r="J45" s="538"/>
      <c r="K45" s="538"/>
      <c r="L45" s="538"/>
      <c r="M45" s="502"/>
      <c r="N45" s="502"/>
      <c r="O45" s="502"/>
      <c r="P45" s="502"/>
      <c r="Q45" s="502"/>
      <c r="R45" s="502"/>
      <c r="S45" s="502"/>
      <c r="T45" s="502"/>
      <c r="U45" s="531"/>
      <c r="V45" s="535"/>
      <c r="W45" s="535"/>
      <c r="X45" s="535"/>
      <c r="Y45" s="535"/>
      <c r="Z45" s="535"/>
      <c r="AA45" s="535"/>
      <c r="AB45" s="536"/>
      <c r="AC45" s="502"/>
      <c r="AD45" s="502"/>
      <c r="AE45" s="502"/>
      <c r="AF45" s="502"/>
      <c r="AG45" s="536"/>
    </row>
    <row r="46" spans="2:33" ht="13" hidden="1" x14ac:dyDescent="0.3">
      <c r="B46" s="537" t="str">
        <f>IFERROR(VLOOKUP(C46,'MEG Def'!$A$52:$B$55,2),"")</f>
        <v/>
      </c>
      <c r="C46" s="427"/>
      <c r="D46" s="531"/>
      <c r="E46" s="502"/>
      <c r="F46" s="502"/>
      <c r="G46" s="502"/>
      <c r="H46" s="538"/>
      <c r="I46" s="538"/>
      <c r="J46" s="538"/>
      <c r="K46" s="538"/>
      <c r="L46" s="538"/>
      <c r="M46" s="502"/>
      <c r="N46" s="502"/>
      <c r="O46" s="502"/>
      <c r="P46" s="502"/>
      <c r="Q46" s="502"/>
      <c r="R46" s="502"/>
      <c r="S46" s="502"/>
      <c r="T46" s="502"/>
      <c r="U46" s="531"/>
      <c r="V46" s="535"/>
      <c r="W46" s="535"/>
      <c r="X46" s="535"/>
      <c r="Y46" s="535"/>
      <c r="Z46" s="535"/>
      <c r="AA46" s="535"/>
      <c r="AB46" s="536"/>
      <c r="AC46" s="502"/>
      <c r="AD46" s="502"/>
      <c r="AE46" s="502"/>
      <c r="AF46" s="502"/>
      <c r="AG46" s="536"/>
    </row>
    <row r="47" spans="2:33" ht="13" hidden="1" x14ac:dyDescent="0.3">
      <c r="B47" s="537" t="str">
        <f>IFERROR(VLOOKUP(C47,'MEG Def'!$A$52:$B$55,2),"")</f>
        <v/>
      </c>
      <c r="C47" s="427"/>
      <c r="D47" s="531"/>
      <c r="E47" s="502"/>
      <c r="F47" s="502"/>
      <c r="G47" s="502"/>
      <c r="H47" s="538"/>
      <c r="I47" s="538"/>
      <c r="J47" s="538"/>
      <c r="K47" s="538"/>
      <c r="L47" s="538"/>
      <c r="M47" s="502"/>
      <c r="N47" s="502"/>
      <c r="O47" s="502"/>
      <c r="P47" s="502"/>
      <c r="Q47" s="502"/>
      <c r="R47" s="502"/>
      <c r="S47" s="502"/>
      <c r="T47" s="502"/>
      <c r="U47" s="531"/>
      <c r="V47" s="535"/>
      <c r="W47" s="535"/>
      <c r="X47" s="535"/>
      <c r="Y47" s="535"/>
      <c r="Z47" s="535"/>
      <c r="AA47" s="535"/>
      <c r="AB47" s="536"/>
      <c r="AC47" s="502"/>
      <c r="AD47" s="502"/>
      <c r="AE47" s="502"/>
      <c r="AF47" s="502"/>
      <c r="AG47" s="536"/>
    </row>
    <row r="48" spans="2:33" ht="13" hidden="1" x14ac:dyDescent="0.3">
      <c r="B48" s="537"/>
      <c r="C48" s="427"/>
      <c r="D48" s="541"/>
      <c r="E48" s="507"/>
      <c r="F48" s="507"/>
      <c r="G48" s="507"/>
      <c r="H48" s="507"/>
      <c r="I48" s="507"/>
      <c r="J48" s="507"/>
      <c r="K48" s="507"/>
      <c r="L48" s="507"/>
      <c r="M48" s="532"/>
      <c r="N48" s="532"/>
      <c r="O48" s="532"/>
      <c r="P48" s="532"/>
      <c r="Q48" s="532"/>
      <c r="R48" s="532"/>
      <c r="S48" s="532"/>
      <c r="T48" s="532"/>
      <c r="U48" s="533"/>
      <c r="V48" s="534"/>
      <c r="W48" s="534"/>
      <c r="X48" s="542"/>
      <c r="Y48" s="542"/>
      <c r="Z48" s="542"/>
      <c r="AA48" s="542"/>
      <c r="AB48" s="543"/>
      <c r="AC48" s="507"/>
      <c r="AD48" s="507"/>
      <c r="AE48" s="507"/>
      <c r="AF48" s="507"/>
      <c r="AG48" s="543"/>
    </row>
    <row r="49" spans="2:33" ht="13" hidden="1" x14ac:dyDescent="0.3">
      <c r="B49" s="544" t="s">
        <v>81</v>
      </c>
      <c r="C49" s="427"/>
      <c r="D49" s="541"/>
      <c r="E49" s="507"/>
      <c r="F49" s="507"/>
      <c r="G49" s="507"/>
      <c r="H49" s="507"/>
      <c r="I49" s="507"/>
      <c r="J49" s="507"/>
      <c r="K49" s="507"/>
      <c r="L49" s="507"/>
      <c r="M49" s="532"/>
      <c r="N49" s="532"/>
      <c r="O49" s="532"/>
      <c r="P49" s="532"/>
      <c r="Q49" s="532"/>
      <c r="R49" s="532"/>
      <c r="S49" s="532"/>
      <c r="T49" s="532"/>
      <c r="U49" s="533"/>
      <c r="V49" s="534"/>
      <c r="W49" s="534"/>
      <c r="X49" s="542"/>
      <c r="Y49" s="542"/>
      <c r="Z49" s="542"/>
      <c r="AA49" s="542"/>
      <c r="AB49" s="543"/>
      <c r="AC49" s="507"/>
      <c r="AD49" s="507"/>
      <c r="AE49" s="507"/>
      <c r="AF49" s="507"/>
      <c r="AG49" s="543"/>
    </row>
    <row r="50" spans="2:33" ht="13" hidden="1" x14ac:dyDescent="0.3">
      <c r="B50" s="537" t="str">
        <f>IFERROR(VLOOKUP(C50,'MEG Def'!$A$57:$B$60,2),"")</f>
        <v/>
      </c>
      <c r="C50" s="427"/>
      <c r="D50" s="531"/>
      <c r="E50" s="539"/>
      <c r="F50" s="507"/>
      <c r="G50" s="507"/>
      <c r="H50" s="538"/>
      <c r="I50" s="538"/>
      <c r="J50" s="538"/>
      <c r="K50" s="538"/>
      <c r="L50" s="538"/>
      <c r="M50" s="502"/>
      <c r="N50" s="502"/>
      <c r="O50" s="502"/>
      <c r="P50" s="502"/>
      <c r="Q50" s="502"/>
      <c r="R50" s="502"/>
      <c r="S50" s="502"/>
      <c r="T50" s="502"/>
      <c r="U50" s="531"/>
      <c r="V50" s="535"/>
      <c r="W50" s="535"/>
      <c r="X50" s="535"/>
      <c r="Y50" s="535"/>
      <c r="Z50" s="535"/>
      <c r="AA50" s="535"/>
      <c r="AB50" s="536"/>
      <c r="AC50" s="502"/>
      <c r="AD50" s="502"/>
      <c r="AE50" s="502"/>
      <c r="AF50" s="502"/>
      <c r="AG50" s="536"/>
    </row>
    <row r="51" spans="2:33" ht="13" hidden="1" x14ac:dyDescent="0.3">
      <c r="B51" s="537" t="str">
        <f>IFERROR(VLOOKUP(C51,'MEG Def'!$A$57:$B$60,2),"")</f>
        <v/>
      </c>
      <c r="C51" s="427"/>
      <c r="D51" s="531"/>
      <c r="E51" s="502"/>
      <c r="F51" s="502"/>
      <c r="G51" s="502"/>
      <c r="H51" s="538"/>
      <c r="I51" s="538"/>
      <c r="J51" s="538"/>
      <c r="K51" s="538"/>
      <c r="L51" s="538"/>
      <c r="M51" s="502"/>
      <c r="N51" s="502"/>
      <c r="O51" s="502"/>
      <c r="P51" s="502"/>
      <c r="Q51" s="502"/>
      <c r="R51" s="502"/>
      <c r="S51" s="502"/>
      <c r="T51" s="502"/>
      <c r="U51" s="531"/>
      <c r="V51" s="535"/>
      <c r="W51" s="535"/>
      <c r="X51" s="535"/>
      <c r="Y51" s="535"/>
      <c r="Z51" s="535"/>
      <c r="AA51" s="535"/>
      <c r="AB51" s="536"/>
      <c r="AC51" s="502"/>
      <c r="AD51" s="502"/>
      <c r="AE51" s="502"/>
      <c r="AF51" s="502"/>
      <c r="AG51" s="536"/>
    </row>
    <row r="52" spans="2:33" ht="13" hidden="1" x14ac:dyDescent="0.3">
      <c r="B52" s="537" t="str">
        <f>IFERROR(VLOOKUP(C52,'MEG Def'!$A$57:$B$60,2),"")</f>
        <v/>
      </c>
      <c r="C52" s="427"/>
      <c r="D52" s="531"/>
      <c r="E52" s="502"/>
      <c r="F52" s="502"/>
      <c r="G52" s="502"/>
      <c r="H52" s="538"/>
      <c r="I52" s="538"/>
      <c r="J52" s="538"/>
      <c r="K52" s="538"/>
      <c r="L52" s="538"/>
      <c r="M52" s="502"/>
      <c r="N52" s="502"/>
      <c r="O52" s="502"/>
      <c r="P52" s="502"/>
      <c r="Q52" s="502"/>
      <c r="R52" s="502"/>
      <c r="S52" s="502"/>
      <c r="T52" s="502"/>
      <c r="U52" s="531"/>
      <c r="V52" s="535"/>
      <c r="W52" s="535"/>
      <c r="X52" s="535"/>
      <c r="Y52" s="535"/>
      <c r="Z52" s="535"/>
      <c r="AA52" s="535"/>
      <c r="AB52" s="536"/>
      <c r="AC52" s="502"/>
      <c r="AD52" s="502"/>
      <c r="AE52" s="502"/>
      <c r="AF52" s="502"/>
      <c r="AG52" s="536"/>
    </row>
    <row r="53" spans="2:33" ht="13.5" thickBot="1" x14ac:dyDescent="0.35">
      <c r="B53" s="546"/>
      <c r="C53" s="547"/>
      <c r="D53" s="548"/>
      <c r="E53" s="549"/>
      <c r="F53" s="549"/>
      <c r="G53" s="549"/>
      <c r="H53" s="549"/>
      <c r="I53" s="550"/>
      <c r="J53" s="550"/>
      <c r="K53" s="550"/>
      <c r="L53" s="550"/>
      <c r="M53" s="550"/>
      <c r="N53" s="550"/>
      <c r="O53" s="550"/>
      <c r="P53" s="550"/>
      <c r="Q53" s="550"/>
      <c r="R53" s="550"/>
      <c r="S53" s="550"/>
      <c r="T53" s="550"/>
      <c r="U53" s="551"/>
      <c r="V53" s="550"/>
      <c r="W53" s="550"/>
      <c r="X53" s="513"/>
      <c r="Y53" s="513"/>
      <c r="Z53" s="513"/>
      <c r="AA53" s="513"/>
      <c r="AB53" s="552"/>
      <c r="AC53" s="513"/>
      <c r="AD53" s="513"/>
      <c r="AE53" s="513"/>
      <c r="AF53" s="513"/>
      <c r="AG53" s="552"/>
    </row>
    <row r="55" spans="2:33" ht="13.5" hidden="1" thickBot="1" x14ac:dyDescent="0.35">
      <c r="B55" s="437" t="s">
        <v>17</v>
      </c>
      <c r="C55" s="491"/>
    </row>
    <row r="56" spans="2:33" ht="13" hidden="1" x14ac:dyDescent="0.3">
      <c r="B56" s="492"/>
      <c r="C56" s="493"/>
      <c r="D56" s="494" t="s">
        <v>0</v>
      </c>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6"/>
    </row>
    <row r="57" spans="2:33" ht="13.5" hidden="1" thickBot="1" x14ac:dyDescent="0.35">
      <c r="B57" s="496"/>
      <c r="C57" s="497"/>
      <c r="D57" s="553">
        <f>'DY Def'!B$5</f>
        <v>1</v>
      </c>
      <c r="E57" s="553">
        <f>'DY Def'!C$5</f>
        <v>2</v>
      </c>
      <c r="F57" s="553">
        <f>'DY Def'!D$5</f>
        <v>3</v>
      </c>
      <c r="G57" s="553">
        <f>'DY Def'!E$5</f>
        <v>4</v>
      </c>
      <c r="H57" s="553">
        <f>'DY Def'!F$5</f>
        <v>5</v>
      </c>
      <c r="I57" s="553">
        <f>'DY Def'!G$5</f>
        <v>6</v>
      </c>
      <c r="J57" s="553">
        <f>'DY Def'!H$5</f>
        <v>7</v>
      </c>
      <c r="K57" s="553">
        <f>'DY Def'!I$5</f>
        <v>8</v>
      </c>
      <c r="L57" s="553">
        <f>'DY Def'!J$5</f>
        <v>9</v>
      </c>
      <c r="M57" s="553">
        <f>'DY Def'!K$5</f>
        <v>10</v>
      </c>
      <c r="N57" s="553">
        <f>'DY Def'!L$5</f>
        <v>11</v>
      </c>
      <c r="O57" s="553">
        <f>'DY Def'!M$5</f>
        <v>12</v>
      </c>
      <c r="P57" s="553">
        <f>'DY Def'!N$5</f>
        <v>13</v>
      </c>
      <c r="Q57" s="553">
        <f>'DY Def'!O$5</f>
        <v>14</v>
      </c>
      <c r="R57" s="553">
        <f>'DY Def'!P$5</f>
        <v>15</v>
      </c>
      <c r="S57" s="553">
        <f>'DY Def'!Q$5</f>
        <v>16</v>
      </c>
      <c r="T57" s="553">
        <f>'DY Def'!R$5</f>
        <v>17</v>
      </c>
      <c r="U57" s="553">
        <f>'DY Def'!S$5</f>
        <v>18</v>
      </c>
      <c r="V57" s="553">
        <f>'DY Def'!T$5</f>
        <v>19</v>
      </c>
      <c r="W57" s="553">
        <f>'DY Def'!U$5</f>
        <v>20</v>
      </c>
      <c r="X57" s="553">
        <f>'DY Def'!V$5</f>
        <v>21</v>
      </c>
      <c r="Y57" s="553">
        <f>'DY Def'!W$5</f>
        <v>22</v>
      </c>
      <c r="Z57" s="553">
        <f>'DY Def'!X$5</f>
        <v>23</v>
      </c>
      <c r="AA57" s="553">
        <f>'DY Def'!Y$5</f>
        <v>24</v>
      </c>
      <c r="AB57" s="553">
        <f>'DY Def'!Z$5</f>
        <v>25</v>
      </c>
      <c r="AC57" s="553">
        <f>'DY Def'!AA$5</f>
        <v>26</v>
      </c>
      <c r="AD57" s="553">
        <f>'DY Def'!AB$5</f>
        <v>27</v>
      </c>
      <c r="AE57" s="553">
        <f>'DY Def'!AC$5</f>
        <v>28</v>
      </c>
      <c r="AF57" s="553">
        <f>'DY Def'!AD$5</f>
        <v>29</v>
      </c>
      <c r="AG57" s="554">
        <f>'DY Def'!AE$5</f>
        <v>30</v>
      </c>
    </row>
    <row r="58" spans="2:33" ht="13" hidden="1" x14ac:dyDescent="0.3">
      <c r="B58" s="496"/>
      <c r="C58" s="523"/>
      <c r="D58" s="555"/>
      <c r="E58" s="556"/>
      <c r="F58" s="556"/>
      <c r="G58" s="556"/>
      <c r="H58" s="556"/>
      <c r="I58" s="556"/>
      <c r="J58" s="556"/>
      <c r="K58" s="556"/>
      <c r="L58" s="556"/>
      <c r="M58" s="556"/>
      <c r="N58" s="556"/>
      <c r="O58" s="556"/>
      <c r="P58" s="556"/>
      <c r="Q58" s="556"/>
      <c r="R58" s="556"/>
      <c r="S58" s="556"/>
      <c r="T58" s="556"/>
      <c r="U58" s="556"/>
      <c r="V58" s="556"/>
      <c r="W58" s="556"/>
      <c r="X58" s="499"/>
      <c r="Y58" s="499"/>
      <c r="Z58" s="499"/>
      <c r="AA58" s="499"/>
      <c r="AB58" s="499"/>
      <c r="AC58" s="499"/>
      <c r="AD58" s="499"/>
      <c r="AE58" s="499"/>
      <c r="AF58" s="499"/>
      <c r="AG58" s="529"/>
    </row>
    <row r="59" spans="2:33" ht="13" hidden="1" x14ac:dyDescent="0.3">
      <c r="B59" s="501" t="s">
        <v>84</v>
      </c>
      <c r="C59" s="523"/>
      <c r="D59" s="557"/>
      <c r="E59" s="558"/>
      <c r="F59" s="558"/>
      <c r="G59" s="558"/>
      <c r="H59" s="558"/>
      <c r="I59" s="532"/>
      <c r="J59" s="532"/>
      <c r="K59" s="532"/>
      <c r="L59" s="532"/>
      <c r="M59" s="532"/>
      <c r="N59" s="532"/>
      <c r="O59" s="532"/>
      <c r="P59" s="532"/>
      <c r="Q59" s="532"/>
      <c r="R59" s="532"/>
      <c r="S59" s="532"/>
      <c r="T59" s="532"/>
      <c r="U59" s="532"/>
      <c r="V59" s="532"/>
      <c r="W59" s="532"/>
      <c r="X59" s="502"/>
      <c r="Y59" s="502"/>
      <c r="Z59" s="502"/>
      <c r="AA59" s="502"/>
      <c r="AB59" s="502"/>
      <c r="AC59" s="502"/>
      <c r="AD59" s="502"/>
      <c r="AE59" s="502"/>
      <c r="AF59" s="502"/>
      <c r="AG59" s="536"/>
    </row>
    <row r="60" spans="2:33" ht="13" hidden="1" x14ac:dyDescent="0.3">
      <c r="B60" s="505" t="str">
        <f>IFERROR(VLOOKUP(C60,'MEG Def'!$A$7:$B$12,2),"")</f>
        <v/>
      </c>
      <c r="C60" s="523"/>
      <c r="D60" s="531"/>
      <c r="E60" s="502"/>
      <c r="F60" s="539"/>
      <c r="G60" s="539"/>
      <c r="H60" s="539"/>
      <c r="I60" s="559"/>
      <c r="J60" s="559"/>
      <c r="K60" s="559"/>
      <c r="L60" s="559"/>
      <c r="M60" s="559"/>
      <c r="N60" s="559"/>
      <c r="O60" s="559"/>
      <c r="P60" s="559"/>
      <c r="Q60" s="559"/>
      <c r="R60" s="559"/>
      <c r="S60" s="559"/>
      <c r="T60" s="559"/>
      <c r="U60" s="559"/>
      <c r="V60" s="559"/>
      <c r="W60" s="559"/>
      <c r="X60" s="502"/>
      <c r="Y60" s="502"/>
      <c r="Z60" s="502"/>
      <c r="AA60" s="502"/>
      <c r="AB60" s="502"/>
      <c r="AC60" s="502"/>
      <c r="AD60" s="502"/>
      <c r="AE60" s="502"/>
      <c r="AF60" s="502"/>
      <c r="AG60" s="536"/>
    </row>
    <row r="61" spans="2:33" ht="13" hidden="1" x14ac:dyDescent="0.3">
      <c r="B61" s="505" t="str">
        <f>IFERROR(VLOOKUP(C61,'MEG Def'!$A$7:$B$12,2),"")</f>
        <v/>
      </c>
      <c r="C61" s="523"/>
      <c r="D61" s="531"/>
      <c r="E61" s="502"/>
      <c r="F61" s="539"/>
      <c r="G61" s="539"/>
      <c r="H61" s="539"/>
      <c r="I61" s="559"/>
      <c r="J61" s="559"/>
      <c r="K61" s="559"/>
      <c r="L61" s="559"/>
      <c r="M61" s="559"/>
      <c r="N61" s="559"/>
      <c r="O61" s="559"/>
      <c r="P61" s="559"/>
      <c r="Q61" s="559"/>
      <c r="R61" s="559"/>
      <c r="S61" s="559"/>
      <c r="T61" s="559"/>
      <c r="U61" s="559"/>
      <c r="V61" s="559"/>
      <c r="W61" s="559"/>
      <c r="X61" s="502"/>
      <c r="Y61" s="502"/>
      <c r="Z61" s="502"/>
      <c r="AA61" s="502"/>
      <c r="AB61" s="502"/>
      <c r="AC61" s="502"/>
      <c r="AD61" s="502"/>
      <c r="AE61" s="502"/>
      <c r="AF61" s="502"/>
      <c r="AG61" s="536"/>
    </row>
    <row r="62" spans="2:33" ht="13" hidden="1" x14ac:dyDescent="0.3">
      <c r="B62" s="505" t="str">
        <f>IFERROR(VLOOKUP(C62,'MEG Def'!$A$7:$B$12,2),"")</f>
        <v/>
      </c>
      <c r="C62" s="523"/>
      <c r="D62" s="531"/>
      <c r="E62" s="502"/>
      <c r="F62" s="539"/>
      <c r="G62" s="539"/>
      <c r="H62" s="539"/>
      <c r="I62" s="559"/>
      <c r="J62" s="559"/>
      <c r="K62" s="559"/>
      <c r="L62" s="559"/>
      <c r="M62" s="559"/>
      <c r="N62" s="559"/>
      <c r="O62" s="559"/>
      <c r="P62" s="559"/>
      <c r="Q62" s="559"/>
      <c r="R62" s="559"/>
      <c r="S62" s="559"/>
      <c r="T62" s="559"/>
      <c r="U62" s="559"/>
      <c r="V62" s="559"/>
      <c r="W62" s="559"/>
      <c r="X62" s="502"/>
      <c r="Y62" s="502"/>
      <c r="Z62" s="502"/>
      <c r="AA62" s="502"/>
      <c r="AB62" s="502"/>
      <c r="AC62" s="502"/>
      <c r="AD62" s="502"/>
      <c r="AE62" s="502"/>
      <c r="AF62" s="502"/>
      <c r="AG62" s="536"/>
    </row>
    <row r="63" spans="2:33" ht="13" hidden="1" x14ac:dyDescent="0.3">
      <c r="B63" s="505" t="str">
        <f>IFERROR(VLOOKUP(C63,'MEG Def'!$A$7:$B$12,2),"")</f>
        <v/>
      </c>
      <c r="C63" s="523"/>
      <c r="D63" s="531"/>
      <c r="E63" s="502"/>
      <c r="F63" s="539"/>
      <c r="G63" s="539"/>
      <c r="H63" s="539"/>
      <c r="I63" s="559"/>
      <c r="J63" s="559"/>
      <c r="K63" s="559"/>
      <c r="L63" s="559"/>
      <c r="M63" s="559"/>
      <c r="N63" s="559"/>
      <c r="O63" s="559"/>
      <c r="P63" s="559"/>
      <c r="Q63" s="559"/>
      <c r="R63" s="559"/>
      <c r="S63" s="559"/>
      <c r="T63" s="559"/>
      <c r="U63" s="559"/>
      <c r="V63" s="559"/>
      <c r="W63" s="559"/>
      <c r="X63" s="502"/>
      <c r="Y63" s="502"/>
      <c r="Z63" s="502"/>
      <c r="AA63" s="502"/>
      <c r="AB63" s="502"/>
      <c r="AC63" s="502"/>
      <c r="AD63" s="502"/>
      <c r="AE63" s="502"/>
      <c r="AF63" s="502"/>
      <c r="AG63" s="536"/>
    </row>
    <row r="64" spans="2:33" ht="13" hidden="1" x14ac:dyDescent="0.3">
      <c r="B64" s="505" t="str">
        <f>IFERROR(VLOOKUP(C64,'MEG Def'!$A$7:$B$12,2),"")</f>
        <v/>
      </c>
      <c r="C64" s="523"/>
      <c r="D64" s="531"/>
      <c r="E64" s="502"/>
      <c r="F64" s="539"/>
      <c r="G64" s="539"/>
      <c r="H64" s="539"/>
      <c r="I64" s="559"/>
      <c r="J64" s="559"/>
      <c r="K64" s="559"/>
      <c r="L64" s="559"/>
      <c r="M64" s="559"/>
      <c r="N64" s="559"/>
      <c r="O64" s="559"/>
      <c r="P64" s="559"/>
      <c r="Q64" s="559"/>
      <c r="R64" s="559"/>
      <c r="S64" s="559"/>
      <c r="T64" s="559"/>
      <c r="U64" s="559"/>
      <c r="V64" s="559"/>
      <c r="W64" s="559"/>
      <c r="X64" s="502"/>
      <c r="Y64" s="502"/>
      <c r="Z64" s="502"/>
      <c r="AA64" s="502"/>
      <c r="AB64" s="502"/>
      <c r="AC64" s="502"/>
      <c r="AD64" s="502"/>
      <c r="AE64" s="502"/>
      <c r="AF64" s="502"/>
      <c r="AG64" s="536"/>
    </row>
    <row r="65" spans="2:33" ht="13" hidden="1" x14ac:dyDescent="0.3">
      <c r="B65" s="505"/>
      <c r="C65" s="523"/>
      <c r="D65" s="560"/>
      <c r="E65" s="539"/>
      <c r="F65" s="539"/>
      <c r="G65" s="539"/>
      <c r="H65" s="539"/>
      <c r="I65" s="559"/>
      <c r="J65" s="559"/>
      <c r="K65" s="559"/>
      <c r="L65" s="559"/>
      <c r="M65" s="559"/>
      <c r="N65" s="559"/>
      <c r="O65" s="559"/>
      <c r="P65" s="559"/>
      <c r="Q65" s="559"/>
      <c r="R65" s="559"/>
      <c r="S65" s="559"/>
      <c r="T65" s="559"/>
      <c r="U65" s="559"/>
      <c r="V65" s="559"/>
      <c r="W65" s="559"/>
      <c r="X65" s="502"/>
      <c r="Y65" s="502"/>
      <c r="Z65" s="502"/>
      <c r="AA65" s="502"/>
      <c r="AB65" s="502"/>
      <c r="AC65" s="502"/>
      <c r="AD65" s="502"/>
      <c r="AE65" s="502"/>
      <c r="AF65" s="502"/>
      <c r="AG65" s="536"/>
    </row>
    <row r="66" spans="2:33" ht="13" hidden="1" x14ac:dyDescent="0.3">
      <c r="B66" s="506" t="s">
        <v>86</v>
      </c>
      <c r="C66" s="523"/>
      <c r="D66" s="560"/>
      <c r="E66" s="507"/>
      <c r="F66" s="507"/>
      <c r="G66" s="507"/>
      <c r="H66" s="507"/>
      <c r="I66" s="559"/>
      <c r="J66" s="559"/>
      <c r="K66" s="559"/>
      <c r="L66" s="559"/>
      <c r="M66" s="559"/>
      <c r="N66" s="559"/>
      <c r="O66" s="559"/>
      <c r="P66" s="559"/>
      <c r="Q66" s="559"/>
      <c r="R66" s="559"/>
      <c r="S66" s="559"/>
      <c r="T66" s="559"/>
      <c r="U66" s="559"/>
      <c r="V66" s="559"/>
      <c r="W66" s="559"/>
      <c r="X66" s="507"/>
      <c r="Y66" s="507"/>
      <c r="Z66" s="507"/>
      <c r="AA66" s="507"/>
      <c r="AB66" s="507"/>
      <c r="AC66" s="507"/>
      <c r="AD66" s="507"/>
      <c r="AE66" s="507"/>
      <c r="AF66" s="507"/>
      <c r="AG66" s="543"/>
    </row>
    <row r="67" spans="2:33" ht="13" hidden="1" x14ac:dyDescent="0.3">
      <c r="B67" s="505" t="str">
        <f>IFERROR(VLOOKUP(C67,'MEG Def'!$A$21:$B$26,2),"")</f>
        <v/>
      </c>
      <c r="C67" s="523"/>
      <c r="D67" s="531"/>
      <c r="E67" s="539"/>
      <c r="F67" s="507"/>
      <c r="G67" s="507"/>
      <c r="H67" s="507"/>
      <c r="I67" s="559"/>
      <c r="J67" s="559"/>
      <c r="K67" s="559"/>
      <c r="L67" s="559"/>
      <c r="M67" s="559"/>
      <c r="N67" s="559"/>
      <c r="O67" s="559"/>
      <c r="P67" s="559"/>
      <c r="Q67" s="559"/>
      <c r="R67" s="559"/>
      <c r="S67" s="559"/>
      <c r="T67" s="559"/>
      <c r="U67" s="559"/>
      <c r="V67" s="559"/>
      <c r="W67" s="559"/>
      <c r="X67" s="502"/>
      <c r="Y67" s="502"/>
      <c r="Z67" s="502"/>
      <c r="AA67" s="502"/>
      <c r="AB67" s="502"/>
      <c r="AC67" s="502"/>
      <c r="AD67" s="502"/>
      <c r="AE67" s="502"/>
      <c r="AF67" s="502"/>
      <c r="AG67" s="536"/>
    </row>
    <row r="68" spans="2:33" ht="13" hidden="1" x14ac:dyDescent="0.3">
      <c r="B68" s="505" t="str">
        <f>IFERROR(VLOOKUP(C68,'MEG Def'!$A$21:$B$26,2),"")</f>
        <v/>
      </c>
      <c r="C68" s="523"/>
      <c r="D68" s="531"/>
      <c r="E68" s="507"/>
      <c r="F68" s="507"/>
      <c r="G68" s="507"/>
      <c r="H68" s="507"/>
      <c r="I68" s="559"/>
      <c r="J68" s="559"/>
      <c r="K68" s="559"/>
      <c r="L68" s="559"/>
      <c r="M68" s="559"/>
      <c r="N68" s="559"/>
      <c r="O68" s="559"/>
      <c r="P68" s="559"/>
      <c r="Q68" s="559"/>
      <c r="R68" s="559"/>
      <c r="S68" s="559"/>
      <c r="T68" s="559"/>
      <c r="U68" s="559"/>
      <c r="V68" s="559"/>
      <c r="W68" s="559"/>
      <c r="X68" s="502"/>
      <c r="Y68" s="502"/>
      <c r="Z68" s="502"/>
      <c r="AA68" s="502"/>
      <c r="AB68" s="502"/>
      <c r="AC68" s="502"/>
      <c r="AD68" s="502"/>
      <c r="AE68" s="502"/>
      <c r="AF68" s="502"/>
      <c r="AG68" s="536"/>
    </row>
    <row r="69" spans="2:33" ht="13" hidden="1" x14ac:dyDescent="0.3">
      <c r="B69" s="505" t="str">
        <f>IFERROR(VLOOKUP(C69,'MEG Def'!$A$21:$B$26,2),"")</f>
        <v/>
      </c>
      <c r="C69" s="523"/>
      <c r="D69" s="531"/>
      <c r="E69" s="559"/>
      <c r="F69" s="559"/>
      <c r="G69" s="559"/>
      <c r="H69" s="559"/>
      <c r="I69" s="559"/>
      <c r="J69" s="559"/>
      <c r="K69" s="559"/>
      <c r="L69" s="559"/>
      <c r="M69" s="559"/>
      <c r="N69" s="559"/>
      <c r="O69" s="559"/>
      <c r="P69" s="559"/>
      <c r="Q69" s="559"/>
      <c r="R69" s="559"/>
      <c r="S69" s="559"/>
      <c r="T69" s="559"/>
      <c r="U69" s="559"/>
      <c r="V69" s="559"/>
      <c r="W69" s="559"/>
      <c r="X69" s="502"/>
      <c r="Y69" s="502"/>
      <c r="Z69" s="502"/>
      <c r="AA69" s="502"/>
      <c r="AB69" s="502"/>
      <c r="AC69" s="502"/>
      <c r="AD69" s="502"/>
      <c r="AE69" s="502"/>
      <c r="AF69" s="502"/>
      <c r="AG69" s="536"/>
    </row>
    <row r="70" spans="2:33" ht="13" hidden="1" x14ac:dyDescent="0.3">
      <c r="B70" s="505" t="str">
        <f>IFERROR(VLOOKUP(C70,'MEG Def'!$A$21:$B$26,2),"")</f>
        <v/>
      </c>
      <c r="C70" s="523"/>
      <c r="D70" s="531"/>
      <c r="E70" s="559"/>
      <c r="F70" s="559"/>
      <c r="G70" s="559"/>
      <c r="H70" s="559"/>
      <c r="I70" s="559"/>
      <c r="J70" s="559"/>
      <c r="K70" s="559"/>
      <c r="L70" s="559"/>
      <c r="M70" s="559"/>
      <c r="N70" s="559"/>
      <c r="O70" s="559"/>
      <c r="P70" s="559"/>
      <c r="Q70" s="559"/>
      <c r="R70" s="559"/>
      <c r="S70" s="559"/>
      <c r="T70" s="559"/>
      <c r="U70" s="559"/>
      <c r="V70" s="559"/>
      <c r="W70" s="559"/>
      <c r="X70" s="502"/>
      <c r="Y70" s="502"/>
      <c r="Z70" s="502"/>
      <c r="AA70" s="502"/>
      <c r="AB70" s="502"/>
      <c r="AC70" s="502"/>
      <c r="AD70" s="502"/>
      <c r="AE70" s="502"/>
      <c r="AF70" s="502"/>
      <c r="AG70" s="536"/>
    </row>
    <row r="71" spans="2:33" ht="13" hidden="1" x14ac:dyDescent="0.3">
      <c r="B71" s="505" t="str">
        <f>IFERROR(VLOOKUP(C71,'MEG Def'!$A$21:$B$26,2),"")</f>
        <v/>
      </c>
      <c r="C71" s="523"/>
      <c r="D71" s="531"/>
      <c r="E71" s="559"/>
      <c r="F71" s="559"/>
      <c r="G71" s="559"/>
      <c r="H71" s="559"/>
      <c r="I71" s="559"/>
      <c r="J71" s="559"/>
      <c r="K71" s="559"/>
      <c r="L71" s="559"/>
      <c r="M71" s="559"/>
      <c r="N71" s="559"/>
      <c r="O71" s="559"/>
      <c r="P71" s="559"/>
      <c r="Q71" s="559"/>
      <c r="R71" s="559"/>
      <c r="S71" s="559"/>
      <c r="T71" s="559"/>
      <c r="U71" s="559"/>
      <c r="V71" s="559"/>
      <c r="W71" s="559"/>
      <c r="X71" s="502"/>
      <c r="Y71" s="502"/>
      <c r="Z71" s="502"/>
      <c r="AA71" s="502"/>
      <c r="AB71" s="502"/>
      <c r="AC71" s="502"/>
      <c r="AD71" s="502"/>
      <c r="AE71" s="502"/>
      <c r="AF71" s="502"/>
      <c r="AG71" s="536"/>
    </row>
    <row r="72" spans="2:33" ht="13" hidden="1" x14ac:dyDescent="0.3">
      <c r="B72" s="505"/>
      <c r="C72" s="427"/>
      <c r="D72" s="560"/>
      <c r="E72" s="559"/>
      <c r="F72" s="559"/>
      <c r="G72" s="559"/>
      <c r="H72" s="559"/>
      <c r="I72" s="559"/>
      <c r="J72" s="559"/>
      <c r="K72" s="559"/>
      <c r="L72" s="559"/>
      <c r="M72" s="559"/>
      <c r="N72" s="559"/>
      <c r="O72" s="559"/>
      <c r="P72" s="559"/>
      <c r="Q72" s="559"/>
      <c r="R72" s="559"/>
      <c r="S72" s="559"/>
      <c r="T72" s="559"/>
      <c r="U72" s="559"/>
      <c r="V72" s="559"/>
      <c r="W72" s="559"/>
      <c r="X72" s="507"/>
      <c r="Y72" s="507"/>
      <c r="Z72" s="507"/>
      <c r="AA72" s="507"/>
      <c r="AB72" s="507"/>
      <c r="AC72" s="507"/>
      <c r="AD72" s="507"/>
      <c r="AE72" s="507"/>
      <c r="AF72" s="507"/>
      <c r="AG72" s="543"/>
    </row>
    <row r="73" spans="2:33" ht="13" hidden="1" x14ac:dyDescent="0.3">
      <c r="B73" s="506" t="s">
        <v>44</v>
      </c>
      <c r="C73" s="523"/>
      <c r="D73" s="560"/>
      <c r="E73" s="559"/>
      <c r="F73" s="559"/>
      <c r="G73" s="559"/>
      <c r="H73" s="559"/>
      <c r="I73" s="559"/>
      <c r="J73" s="559"/>
      <c r="K73" s="559"/>
      <c r="L73" s="559"/>
      <c r="M73" s="559"/>
      <c r="N73" s="559"/>
      <c r="O73" s="559"/>
      <c r="P73" s="559"/>
      <c r="Q73" s="559"/>
      <c r="R73" s="559"/>
      <c r="S73" s="559"/>
      <c r="T73" s="559"/>
      <c r="U73" s="559"/>
      <c r="V73" s="559"/>
      <c r="W73" s="559"/>
      <c r="X73" s="507"/>
      <c r="Y73" s="507"/>
      <c r="Z73" s="507"/>
      <c r="AA73" s="507"/>
      <c r="AB73" s="507"/>
      <c r="AC73" s="507"/>
      <c r="AD73" s="507"/>
      <c r="AE73" s="507"/>
      <c r="AF73" s="507"/>
      <c r="AG73" s="543"/>
    </row>
    <row r="74" spans="2:33" ht="13" hidden="1" x14ac:dyDescent="0.3">
      <c r="B74" s="505" t="str">
        <f>IFERROR(VLOOKUP(C74,'MEG Def'!$A$35:$B$40,2),"")</f>
        <v/>
      </c>
      <c r="C74" s="523"/>
      <c r="D74" s="531"/>
      <c r="E74" s="559"/>
      <c r="F74" s="559"/>
      <c r="G74" s="559"/>
      <c r="H74" s="559"/>
      <c r="I74" s="559"/>
      <c r="J74" s="559"/>
      <c r="K74" s="559"/>
      <c r="L74" s="559"/>
      <c r="M74" s="559"/>
      <c r="N74" s="559"/>
      <c r="O74" s="559"/>
      <c r="P74" s="559"/>
      <c r="Q74" s="559"/>
      <c r="R74" s="559"/>
      <c r="S74" s="559"/>
      <c r="T74" s="559"/>
      <c r="U74" s="559"/>
      <c r="V74" s="559"/>
      <c r="W74" s="559"/>
      <c r="X74" s="502"/>
      <c r="Y74" s="502"/>
      <c r="Z74" s="502"/>
      <c r="AA74" s="502"/>
      <c r="AB74" s="502"/>
      <c r="AC74" s="502"/>
      <c r="AD74" s="502"/>
      <c r="AE74" s="502"/>
      <c r="AF74" s="502"/>
      <c r="AG74" s="536"/>
    </row>
    <row r="75" spans="2:33" ht="13" hidden="1" x14ac:dyDescent="0.3">
      <c r="B75" s="505" t="str">
        <f>IFERROR(VLOOKUP(C75,'MEG Def'!$A$35:$B$40,2),"")</f>
        <v/>
      </c>
      <c r="C75" s="523"/>
      <c r="D75" s="531"/>
      <c r="E75" s="559"/>
      <c r="F75" s="559"/>
      <c r="G75" s="559"/>
      <c r="H75" s="559"/>
      <c r="I75" s="559"/>
      <c r="J75" s="559"/>
      <c r="K75" s="559"/>
      <c r="L75" s="559"/>
      <c r="M75" s="559"/>
      <c r="N75" s="559"/>
      <c r="O75" s="559"/>
      <c r="P75" s="559"/>
      <c r="Q75" s="559"/>
      <c r="R75" s="559"/>
      <c r="S75" s="559"/>
      <c r="T75" s="559"/>
      <c r="U75" s="559"/>
      <c r="V75" s="559"/>
      <c r="W75" s="559"/>
      <c r="X75" s="502"/>
      <c r="Y75" s="502"/>
      <c r="Z75" s="502"/>
      <c r="AA75" s="502"/>
      <c r="AB75" s="502"/>
      <c r="AC75" s="502"/>
      <c r="AD75" s="502"/>
      <c r="AE75" s="502"/>
      <c r="AF75" s="502"/>
      <c r="AG75" s="536"/>
    </row>
    <row r="76" spans="2:33" ht="13" hidden="1" x14ac:dyDescent="0.3">
      <c r="B76" s="505" t="str">
        <f>IFERROR(VLOOKUP(C76,'MEG Def'!$A$35:$B$40,2),"")</f>
        <v/>
      </c>
      <c r="C76" s="523"/>
      <c r="D76" s="531"/>
      <c r="E76" s="559"/>
      <c r="F76" s="559"/>
      <c r="G76" s="559"/>
      <c r="H76" s="559"/>
      <c r="I76" s="559"/>
      <c r="J76" s="559"/>
      <c r="K76" s="559"/>
      <c r="L76" s="559"/>
      <c r="M76" s="559"/>
      <c r="N76" s="559"/>
      <c r="O76" s="559"/>
      <c r="P76" s="559"/>
      <c r="Q76" s="559"/>
      <c r="R76" s="559"/>
      <c r="S76" s="559"/>
      <c r="T76" s="559"/>
      <c r="U76" s="559"/>
      <c r="V76" s="559"/>
      <c r="W76" s="559"/>
      <c r="X76" s="502"/>
      <c r="Y76" s="502"/>
      <c r="Z76" s="502"/>
      <c r="AA76" s="502"/>
      <c r="AB76" s="502"/>
      <c r="AC76" s="502"/>
      <c r="AD76" s="502"/>
      <c r="AE76" s="502"/>
      <c r="AF76" s="502"/>
      <c r="AG76" s="536"/>
    </row>
    <row r="77" spans="2:33" ht="13" hidden="1" x14ac:dyDescent="0.3">
      <c r="B77" s="505" t="str">
        <f>IFERROR(VLOOKUP(C77,'MEG Def'!$A$35:$B$40,2),"")</f>
        <v/>
      </c>
      <c r="C77" s="523"/>
      <c r="D77" s="531"/>
      <c r="E77" s="559"/>
      <c r="F77" s="559"/>
      <c r="G77" s="559"/>
      <c r="H77" s="559"/>
      <c r="I77" s="559"/>
      <c r="J77" s="559"/>
      <c r="K77" s="559"/>
      <c r="L77" s="559"/>
      <c r="M77" s="559"/>
      <c r="N77" s="559"/>
      <c r="O77" s="559"/>
      <c r="P77" s="559"/>
      <c r="Q77" s="559"/>
      <c r="R77" s="559"/>
      <c r="S77" s="559"/>
      <c r="T77" s="559"/>
      <c r="U77" s="559"/>
      <c r="V77" s="559"/>
      <c r="W77" s="559"/>
      <c r="X77" s="502"/>
      <c r="Y77" s="502"/>
      <c r="Z77" s="502"/>
      <c r="AA77" s="502"/>
      <c r="AB77" s="502"/>
      <c r="AC77" s="502"/>
      <c r="AD77" s="502"/>
      <c r="AE77" s="502"/>
      <c r="AF77" s="502"/>
      <c r="AG77" s="536"/>
    </row>
    <row r="78" spans="2:33" ht="13" hidden="1" x14ac:dyDescent="0.3">
      <c r="B78" s="505" t="str">
        <f>IFERROR(VLOOKUP(C78,'MEG Def'!$A$35:$B$40,2),"")</f>
        <v/>
      </c>
      <c r="C78" s="523"/>
      <c r="D78" s="531"/>
      <c r="E78" s="559"/>
      <c r="F78" s="559"/>
      <c r="G78" s="559"/>
      <c r="H78" s="559"/>
      <c r="I78" s="559"/>
      <c r="J78" s="559"/>
      <c r="K78" s="559"/>
      <c r="L78" s="559"/>
      <c r="M78" s="559"/>
      <c r="N78" s="559"/>
      <c r="O78" s="559"/>
      <c r="P78" s="559"/>
      <c r="Q78" s="559"/>
      <c r="R78" s="559"/>
      <c r="S78" s="559"/>
      <c r="T78" s="559"/>
      <c r="U78" s="559"/>
      <c r="V78" s="559"/>
      <c r="W78" s="559"/>
      <c r="X78" s="502"/>
      <c r="Y78" s="502"/>
      <c r="Z78" s="502"/>
      <c r="AA78" s="502"/>
      <c r="AB78" s="502"/>
      <c r="AC78" s="502"/>
      <c r="AD78" s="502"/>
      <c r="AE78" s="502"/>
      <c r="AF78" s="502"/>
      <c r="AG78" s="536"/>
    </row>
    <row r="79" spans="2:33" ht="13" hidden="1" x14ac:dyDescent="0.3">
      <c r="B79" s="496"/>
      <c r="C79" s="427"/>
      <c r="D79" s="561"/>
      <c r="E79" s="562"/>
      <c r="F79" s="562"/>
      <c r="G79" s="562"/>
      <c r="H79" s="562"/>
      <c r="I79" s="562"/>
      <c r="J79" s="562"/>
      <c r="K79" s="562"/>
      <c r="L79" s="562"/>
      <c r="M79" s="562"/>
      <c r="N79" s="562"/>
      <c r="O79" s="562"/>
      <c r="P79" s="562"/>
      <c r="Q79" s="562"/>
      <c r="R79" s="562"/>
      <c r="S79" s="562"/>
      <c r="T79" s="562"/>
      <c r="U79" s="562"/>
      <c r="V79" s="562"/>
      <c r="W79" s="562"/>
      <c r="X79" s="507"/>
      <c r="Y79" s="507"/>
      <c r="Z79" s="507"/>
      <c r="AA79" s="507"/>
      <c r="AB79" s="507"/>
      <c r="AC79" s="507"/>
      <c r="AD79" s="507"/>
      <c r="AE79" s="507"/>
      <c r="AF79" s="507"/>
      <c r="AG79" s="543"/>
    </row>
    <row r="80" spans="2:33" ht="13" hidden="1" x14ac:dyDescent="0.3">
      <c r="B80" s="509" t="s">
        <v>43</v>
      </c>
      <c r="C80" s="427"/>
      <c r="D80" s="561"/>
      <c r="E80" s="562"/>
      <c r="F80" s="562"/>
      <c r="G80" s="562"/>
      <c r="H80" s="562"/>
      <c r="I80" s="562"/>
      <c r="J80" s="562"/>
      <c r="K80" s="562"/>
      <c r="L80" s="562"/>
      <c r="M80" s="562"/>
      <c r="N80" s="562"/>
      <c r="O80" s="562"/>
      <c r="P80" s="562"/>
      <c r="Q80" s="562"/>
      <c r="R80" s="562"/>
      <c r="S80" s="562"/>
      <c r="T80" s="562"/>
      <c r="U80" s="562"/>
      <c r="V80" s="562"/>
      <c r="W80" s="562"/>
      <c r="X80" s="507"/>
      <c r="Y80" s="507"/>
      <c r="Z80" s="507"/>
      <c r="AA80" s="507"/>
      <c r="AB80" s="507"/>
      <c r="AC80" s="507"/>
      <c r="AD80" s="507"/>
      <c r="AE80" s="507"/>
      <c r="AF80" s="507"/>
      <c r="AG80" s="543"/>
    </row>
    <row r="81" spans="2:33" ht="13" hidden="1" x14ac:dyDescent="0.3">
      <c r="B81" s="505" t="str">
        <f>IFERROR(VLOOKUP(C81,'MEG Def'!$A$42:$B$45,2),"")</f>
        <v>Family Planning</v>
      </c>
      <c r="C81" s="427">
        <v>1</v>
      </c>
      <c r="D81" s="531"/>
      <c r="E81" s="539"/>
      <c r="F81" s="507"/>
      <c r="G81" s="507"/>
      <c r="H81" s="507"/>
      <c r="I81" s="559"/>
      <c r="J81" s="559"/>
      <c r="K81" s="559"/>
      <c r="L81" s="559"/>
      <c r="M81" s="559"/>
      <c r="N81" s="559"/>
      <c r="O81" s="559"/>
      <c r="P81" s="559"/>
      <c r="Q81" s="559"/>
      <c r="R81" s="559"/>
      <c r="S81" s="559"/>
      <c r="T81" s="559"/>
      <c r="U81" s="559"/>
      <c r="V81" s="559"/>
      <c r="W81" s="559"/>
      <c r="X81" s="502"/>
      <c r="Y81" s="502"/>
      <c r="Z81" s="502"/>
      <c r="AA81" s="502"/>
      <c r="AB81" s="502"/>
      <c r="AC81" s="502"/>
      <c r="AD81" s="502"/>
      <c r="AE81" s="502"/>
      <c r="AF81" s="502"/>
      <c r="AG81" s="536"/>
    </row>
    <row r="82" spans="2:33" ht="13" hidden="1" x14ac:dyDescent="0.3">
      <c r="B82" s="505" t="str">
        <f>IFERROR(VLOOKUP(C82,'MEG Def'!$A$42:$B$45,2),"")</f>
        <v/>
      </c>
      <c r="C82" s="427"/>
      <c r="D82" s="531"/>
      <c r="E82" s="507"/>
      <c r="F82" s="507"/>
      <c r="G82" s="507"/>
      <c r="H82" s="507"/>
      <c r="I82" s="559"/>
      <c r="J82" s="559"/>
      <c r="K82" s="559"/>
      <c r="L82" s="559"/>
      <c r="M82" s="559"/>
      <c r="N82" s="559"/>
      <c r="O82" s="559"/>
      <c r="P82" s="559"/>
      <c r="Q82" s="559"/>
      <c r="R82" s="559"/>
      <c r="S82" s="559"/>
      <c r="T82" s="559"/>
      <c r="U82" s="559"/>
      <c r="V82" s="559"/>
      <c r="W82" s="559"/>
      <c r="X82" s="502"/>
      <c r="Y82" s="502"/>
      <c r="Z82" s="502"/>
      <c r="AA82" s="502"/>
      <c r="AB82" s="502"/>
      <c r="AC82" s="502"/>
      <c r="AD82" s="502"/>
      <c r="AE82" s="502"/>
      <c r="AF82" s="502"/>
      <c r="AG82" s="536"/>
    </row>
    <row r="83" spans="2:33" ht="13" hidden="1" x14ac:dyDescent="0.3">
      <c r="B83" s="505" t="str">
        <f>IFERROR(VLOOKUP(C83,'MEG Def'!$A$42:$B$45,2),"")</f>
        <v/>
      </c>
      <c r="C83" s="427"/>
      <c r="D83" s="531"/>
      <c r="E83" s="507"/>
      <c r="F83" s="507"/>
      <c r="G83" s="507"/>
      <c r="H83" s="507"/>
      <c r="I83" s="559"/>
      <c r="J83" s="559"/>
      <c r="K83" s="559"/>
      <c r="L83" s="559"/>
      <c r="M83" s="559"/>
      <c r="N83" s="559"/>
      <c r="O83" s="559"/>
      <c r="P83" s="559"/>
      <c r="Q83" s="559"/>
      <c r="R83" s="559"/>
      <c r="S83" s="559"/>
      <c r="T83" s="559"/>
      <c r="U83" s="559"/>
      <c r="V83" s="559"/>
      <c r="W83" s="559"/>
      <c r="X83" s="502"/>
      <c r="Y83" s="502"/>
      <c r="Z83" s="502"/>
      <c r="AA83" s="502"/>
      <c r="AB83" s="502"/>
      <c r="AC83" s="502"/>
      <c r="AD83" s="502"/>
      <c r="AE83" s="502"/>
      <c r="AF83" s="502"/>
      <c r="AG83" s="536"/>
    </row>
    <row r="84" spans="2:33" ht="12.65" hidden="1" customHeight="1" x14ac:dyDescent="0.3">
      <c r="B84" s="510"/>
      <c r="C84" s="427"/>
      <c r="D84" s="561"/>
      <c r="E84" s="507"/>
      <c r="F84" s="507"/>
      <c r="G84" s="507"/>
      <c r="H84" s="507"/>
      <c r="I84" s="562"/>
      <c r="J84" s="562"/>
      <c r="K84" s="562"/>
      <c r="L84" s="562"/>
      <c r="M84" s="562"/>
      <c r="N84" s="562"/>
      <c r="O84" s="562"/>
      <c r="P84" s="562"/>
      <c r="Q84" s="562"/>
      <c r="R84" s="562"/>
      <c r="S84" s="562"/>
      <c r="T84" s="562"/>
      <c r="U84" s="562"/>
      <c r="V84" s="562"/>
      <c r="W84" s="562"/>
      <c r="X84" s="507"/>
      <c r="Y84" s="507"/>
      <c r="Z84" s="507"/>
      <c r="AA84" s="507"/>
      <c r="AB84" s="507"/>
      <c r="AC84" s="507"/>
      <c r="AD84" s="507"/>
      <c r="AE84" s="507"/>
      <c r="AF84" s="507"/>
      <c r="AG84" s="543"/>
    </row>
    <row r="85" spans="2:33" ht="12.65" hidden="1" customHeight="1" x14ac:dyDescent="0.3">
      <c r="B85" s="509" t="s">
        <v>42</v>
      </c>
      <c r="C85" s="427"/>
      <c r="D85" s="560"/>
      <c r="E85" s="507"/>
      <c r="F85" s="507"/>
      <c r="G85" s="507"/>
      <c r="H85" s="507"/>
      <c r="I85" s="559"/>
      <c r="J85" s="559"/>
      <c r="K85" s="559"/>
      <c r="L85" s="559"/>
      <c r="M85" s="559"/>
      <c r="N85" s="559"/>
      <c r="O85" s="559"/>
      <c r="P85" s="559"/>
      <c r="Q85" s="559"/>
      <c r="R85" s="559"/>
      <c r="S85" s="559"/>
      <c r="T85" s="559"/>
      <c r="U85" s="559"/>
      <c r="V85" s="559"/>
      <c r="W85" s="559"/>
      <c r="X85" s="507"/>
      <c r="Y85" s="507"/>
      <c r="Z85" s="507"/>
      <c r="AA85" s="507"/>
      <c r="AB85" s="507"/>
      <c r="AC85" s="507"/>
      <c r="AD85" s="507"/>
      <c r="AE85" s="507"/>
      <c r="AF85" s="507"/>
      <c r="AG85" s="543"/>
    </row>
    <row r="86" spans="2:33" ht="12.65" hidden="1" customHeight="1" x14ac:dyDescent="0.3">
      <c r="B86" s="505" t="str">
        <f>IFERROR(VLOOKUP(C86,'MEG Def'!$A$47:$B$50,2),"")</f>
        <v/>
      </c>
      <c r="C86" s="427"/>
      <c r="D86" s="531"/>
      <c r="E86" s="539"/>
      <c r="F86" s="507"/>
      <c r="G86" s="507"/>
      <c r="H86" s="507"/>
      <c r="I86" s="559"/>
      <c r="J86" s="559"/>
      <c r="K86" s="559"/>
      <c r="L86" s="559"/>
      <c r="M86" s="559"/>
      <c r="N86" s="559"/>
      <c r="O86" s="559"/>
      <c r="P86" s="559"/>
      <c r="Q86" s="559"/>
      <c r="R86" s="559"/>
      <c r="S86" s="559"/>
      <c r="T86" s="559"/>
      <c r="U86" s="559"/>
      <c r="V86" s="559"/>
      <c r="W86" s="559"/>
      <c r="X86" s="502"/>
      <c r="Y86" s="502"/>
      <c r="Z86" s="502"/>
      <c r="AA86" s="502"/>
      <c r="AB86" s="502"/>
      <c r="AC86" s="502"/>
      <c r="AD86" s="502"/>
      <c r="AE86" s="502"/>
      <c r="AF86" s="502"/>
      <c r="AG86" s="536"/>
    </row>
    <row r="87" spans="2:33" ht="12.65" hidden="1" customHeight="1" x14ac:dyDescent="0.3">
      <c r="B87" s="505" t="str">
        <f>IFERROR(VLOOKUP(C87,'MEG Def'!$A$47:$B$50,2),"")</f>
        <v/>
      </c>
      <c r="C87" s="427"/>
      <c r="D87" s="531"/>
      <c r="E87" s="559"/>
      <c r="F87" s="559"/>
      <c r="G87" s="559"/>
      <c r="H87" s="559"/>
      <c r="I87" s="559"/>
      <c r="J87" s="559"/>
      <c r="K87" s="559"/>
      <c r="L87" s="559"/>
      <c r="M87" s="559"/>
      <c r="N87" s="559"/>
      <c r="O87" s="559"/>
      <c r="P87" s="559"/>
      <c r="Q87" s="559"/>
      <c r="R87" s="559"/>
      <c r="S87" s="559"/>
      <c r="T87" s="559"/>
      <c r="U87" s="559"/>
      <c r="V87" s="559"/>
      <c r="W87" s="559"/>
      <c r="X87" s="502"/>
      <c r="Y87" s="502"/>
      <c r="Z87" s="502"/>
      <c r="AA87" s="502"/>
      <c r="AB87" s="502"/>
      <c r="AC87" s="502"/>
      <c r="AD87" s="502"/>
      <c r="AE87" s="502"/>
      <c r="AF87" s="502"/>
      <c r="AG87" s="536"/>
    </row>
    <row r="88" spans="2:33" ht="12.65" hidden="1" customHeight="1" x14ac:dyDescent="0.3">
      <c r="B88" s="505" t="str">
        <f>IFERROR(VLOOKUP(C88,'MEG Def'!$A$47:$B$50,2),"")</f>
        <v/>
      </c>
      <c r="C88" s="427"/>
      <c r="D88" s="531"/>
      <c r="E88" s="559"/>
      <c r="F88" s="559"/>
      <c r="G88" s="559"/>
      <c r="H88" s="559"/>
      <c r="I88" s="559"/>
      <c r="J88" s="559"/>
      <c r="K88" s="559"/>
      <c r="L88" s="559"/>
      <c r="M88" s="559"/>
      <c r="N88" s="559"/>
      <c r="O88" s="559"/>
      <c r="P88" s="559"/>
      <c r="Q88" s="559"/>
      <c r="R88" s="559"/>
      <c r="S88" s="559"/>
      <c r="T88" s="559"/>
      <c r="U88" s="559"/>
      <c r="V88" s="559"/>
      <c r="W88" s="559"/>
      <c r="X88" s="502"/>
      <c r="Y88" s="502"/>
      <c r="Z88" s="502"/>
      <c r="AA88" s="502"/>
      <c r="AB88" s="502"/>
      <c r="AC88" s="502"/>
      <c r="AD88" s="502"/>
      <c r="AE88" s="502"/>
      <c r="AF88" s="502"/>
      <c r="AG88" s="536"/>
    </row>
    <row r="89" spans="2:33" ht="12.65" hidden="1" customHeight="1" x14ac:dyDescent="0.3">
      <c r="B89" s="505"/>
      <c r="C89" s="427"/>
      <c r="D89" s="560"/>
      <c r="E89" s="559"/>
      <c r="F89" s="559"/>
      <c r="G89" s="559"/>
      <c r="H89" s="559"/>
      <c r="I89" s="559"/>
      <c r="J89" s="559"/>
      <c r="K89" s="559"/>
      <c r="L89" s="559"/>
      <c r="M89" s="559"/>
      <c r="N89" s="559"/>
      <c r="O89" s="559"/>
      <c r="P89" s="559"/>
      <c r="Q89" s="559"/>
      <c r="R89" s="559"/>
      <c r="S89" s="559"/>
      <c r="T89" s="559"/>
      <c r="U89" s="559"/>
      <c r="V89" s="559"/>
      <c r="W89" s="559"/>
      <c r="X89" s="507"/>
      <c r="Y89" s="507"/>
      <c r="Z89" s="507"/>
      <c r="AA89" s="507"/>
      <c r="AB89" s="507"/>
      <c r="AC89" s="507"/>
      <c r="AD89" s="507"/>
      <c r="AE89" s="507"/>
      <c r="AF89" s="507"/>
      <c r="AG89" s="543"/>
    </row>
    <row r="90" spans="2:33" ht="13" hidden="1" x14ac:dyDescent="0.3">
      <c r="B90" s="509" t="s">
        <v>80</v>
      </c>
      <c r="C90" s="427"/>
      <c r="D90" s="560"/>
      <c r="E90" s="559"/>
      <c r="F90" s="559"/>
      <c r="G90" s="559"/>
      <c r="H90" s="559"/>
      <c r="I90" s="559"/>
      <c r="J90" s="559"/>
      <c r="K90" s="559"/>
      <c r="L90" s="559"/>
      <c r="M90" s="559"/>
      <c r="N90" s="559"/>
      <c r="O90" s="559"/>
      <c r="P90" s="559"/>
      <c r="Q90" s="559"/>
      <c r="R90" s="559"/>
      <c r="S90" s="559"/>
      <c r="T90" s="559"/>
      <c r="U90" s="559"/>
      <c r="V90" s="559"/>
      <c r="W90" s="559"/>
      <c r="X90" s="507"/>
      <c r="Y90" s="507"/>
      <c r="Z90" s="507"/>
      <c r="AA90" s="507"/>
      <c r="AB90" s="507"/>
      <c r="AC90" s="507"/>
      <c r="AD90" s="507"/>
      <c r="AE90" s="507"/>
      <c r="AF90" s="507"/>
      <c r="AG90" s="543"/>
    </row>
    <row r="91" spans="2:33" ht="13" hidden="1" x14ac:dyDescent="0.3">
      <c r="B91" s="505" t="str">
        <f>IFERROR(VLOOKUP(C91,'MEG Def'!$A$52:$B$55,2),"")</f>
        <v/>
      </c>
      <c r="C91" s="427"/>
      <c r="D91" s="531"/>
      <c r="E91" s="559"/>
      <c r="F91" s="559"/>
      <c r="G91" s="559"/>
      <c r="H91" s="559"/>
      <c r="I91" s="559"/>
      <c r="J91" s="559"/>
      <c r="K91" s="559"/>
      <c r="L91" s="559"/>
      <c r="M91" s="559"/>
      <c r="N91" s="559"/>
      <c r="O91" s="559"/>
      <c r="P91" s="559"/>
      <c r="Q91" s="559"/>
      <c r="R91" s="559"/>
      <c r="S91" s="559"/>
      <c r="T91" s="559"/>
      <c r="U91" s="559"/>
      <c r="V91" s="559"/>
      <c r="W91" s="559"/>
      <c r="X91" s="502"/>
      <c r="Y91" s="502"/>
      <c r="Z91" s="502"/>
      <c r="AA91" s="502"/>
      <c r="AB91" s="502"/>
      <c r="AC91" s="502"/>
      <c r="AD91" s="502"/>
      <c r="AE91" s="502"/>
      <c r="AF91" s="502"/>
      <c r="AG91" s="536"/>
    </row>
    <row r="92" spans="2:33" ht="13" hidden="1" x14ac:dyDescent="0.3">
      <c r="B92" s="505" t="str">
        <f>IFERROR(VLOOKUP(C92,'MEG Def'!$A$52:$B$55,2),"")</f>
        <v/>
      </c>
      <c r="C92" s="427"/>
      <c r="D92" s="531"/>
      <c r="E92" s="559"/>
      <c r="F92" s="559"/>
      <c r="G92" s="559"/>
      <c r="H92" s="559"/>
      <c r="I92" s="559"/>
      <c r="J92" s="559"/>
      <c r="K92" s="559"/>
      <c r="L92" s="559"/>
      <c r="M92" s="559"/>
      <c r="N92" s="559"/>
      <c r="O92" s="559"/>
      <c r="P92" s="559"/>
      <c r="Q92" s="559"/>
      <c r="R92" s="559"/>
      <c r="S92" s="559"/>
      <c r="T92" s="559"/>
      <c r="U92" s="559"/>
      <c r="V92" s="559"/>
      <c r="W92" s="559"/>
      <c r="X92" s="502"/>
      <c r="Y92" s="502"/>
      <c r="Z92" s="502"/>
      <c r="AA92" s="502"/>
      <c r="AB92" s="502"/>
      <c r="AC92" s="502"/>
      <c r="AD92" s="502"/>
      <c r="AE92" s="502"/>
      <c r="AF92" s="502"/>
      <c r="AG92" s="536"/>
    </row>
    <row r="93" spans="2:33" ht="13" hidden="1" x14ac:dyDescent="0.3">
      <c r="B93" s="505" t="str">
        <f>IFERROR(VLOOKUP(C93,'MEG Def'!$A$52:$B$55,2),"")</f>
        <v/>
      </c>
      <c r="C93" s="427"/>
      <c r="D93" s="531"/>
      <c r="E93" s="559"/>
      <c r="F93" s="559"/>
      <c r="G93" s="559"/>
      <c r="H93" s="559"/>
      <c r="I93" s="559"/>
      <c r="J93" s="559"/>
      <c r="K93" s="559"/>
      <c r="L93" s="559"/>
      <c r="M93" s="559"/>
      <c r="N93" s="559"/>
      <c r="O93" s="559"/>
      <c r="P93" s="559"/>
      <c r="Q93" s="559"/>
      <c r="R93" s="559"/>
      <c r="S93" s="559"/>
      <c r="T93" s="559"/>
      <c r="U93" s="559"/>
      <c r="V93" s="559"/>
      <c r="W93" s="559"/>
      <c r="X93" s="502"/>
      <c r="Y93" s="502"/>
      <c r="Z93" s="502"/>
      <c r="AA93" s="502"/>
      <c r="AB93" s="502"/>
      <c r="AC93" s="502"/>
      <c r="AD93" s="502"/>
      <c r="AE93" s="502"/>
      <c r="AF93" s="502"/>
      <c r="AG93" s="536"/>
    </row>
    <row r="94" spans="2:33" ht="13" hidden="1" x14ac:dyDescent="0.3">
      <c r="B94" s="505"/>
      <c r="C94" s="427"/>
      <c r="D94" s="560"/>
      <c r="E94" s="559"/>
      <c r="F94" s="559"/>
      <c r="G94" s="559"/>
      <c r="H94" s="559"/>
      <c r="I94" s="559"/>
      <c r="J94" s="559"/>
      <c r="K94" s="559"/>
      <c r="L94" s="559"/>
      <c r="M94" s="559"/>
      <c r="N94" s="559"/>
      <c r="O94" s="559"/>
      <c r="P94" s="559"/>
      <c r="Q94" s="559"/>
      <c r="R94" s="559"/>
      <c r="S94" s="559"/>
      <c r="T94" s="559"/>
      <c r="U94" s="559"/>
      <c r="V94" s="559"/>
      <c r="W94" s="559"/>
      <c r="X94" s="507"/>
      <c r="Y94" s="507"/>
      <c r="Z94" s="507"/>
      <c r="AA94" s="507"/>
      <c r="AB94" s="507"/>
      <c r="AC94" s="507"/>
      <c r="AD94" s="507"/>
      <c r="AE94" s="507"/>
      <c r="AF94" s="507"/>
      <c r="AG94" s="543"/>
    </row>
    <row r="95" spans="2:33" ht="13" hidden="1" x14ac:dyDescent="0.3">
      <c r="B95" s="509" t="s">
        <v>81</v>
      </c>
      <c r="C95" s="427"/>
      <c r="D95" s="560"/>
      <c r="E95" s="559"/>
      <c r="F95" s="559"/>
      <c r="G95" s="559"/>
      <c r="H95" s="559"/>
      <c r="I95" s="559"/>
      <c r="J95" s="559"/>
      <c r="K95" s="559"/>
      <c r="L95" s="559"/>
      <c r="M95" s="559"/>
      <c r="N95" s="559"/>
      <c r="O95" s="559"/>
      <c r="P95" s="559"/>
      <c r="Q95" s="559"/>
      <c r="R95" s="559"/>
      <c r="S95" s="559"/>
      <c r="T95" s="559"/>
      <c r="U95" s="559"/>
      <c r="V95" s="559"/>
      <c r="W95" s="559"/>
      <c r="X95" s="507"/>
      <c r="Y95" s="507"/>
      <c r="Z95" s="507"/>
      <c r="AA95" s="507"/>
      <c r="AB95" s="507"/>
      <c r="AC95" s="507"/>
      <c r="AD95" s="507"/>
      <c r="AE95" s="507"/>
      <c r="AF95" s="507"/>
      <c r="AG95" s="543"/>
    </row>
    <row r="96" spans="2:33" ht="13" hidden="1" x14ac:dyDescent="0.3">
      <c r="B96" s="505" t="str">
        <f>IFERROR(VLOOKUP(C96,'MEG Def'!$A$57:$B$60,2),"")</f>
        <v/>
      </c>
      <c r="C96" s="427"/>
      <c r="D96" s="531"/>
      <c r="E96" s="539"/>
      <c r="F96" s="507"/>
      <c r="G96" s="507"/>
      <c r="H96" s="507"/>
      <c r="I96" s="559"/>
      <c r="J96" s="559"/>
      <c r="K96" s="559"/>
      <c r="L96" s="559"/>
      <c r="M96" s="559"/>
      <c r="N96" s="559"/>
      <c r="O96" s="559"/>
      <c r="P96" s="559"/>
      <c r="Q96" s="559"/>
      <c r="R96" s="559"/>
      <c r="S96" s="559"/>
      <c r="T96" s="559"/>
      <c r="U96" s="559"/>
      <c r="V96" s="559"/>
      <c r="W96" s="559"/>
      <c r="X96" s="502"/>
      <c r="Y96" s="502"/>
      <c r="Z96" s="502"/>
      <c r="AA96" s="502"/>
      <c r="AB96" s="502"/>
      <c r="AC96" s="502"/>
      <c r="AD96" s="502"/>
      <c r="AE96" s="502"/>
      <c r="AF96" s="502"/>
      <c r="AG96" s="536"/>
    </row>
    <row r="97" spans="2:33" ht="13" hidden="1" x14ac:dyDescent="0.3">
      <c r="B97" s="505" t="str">
        <f>IFERROR(VLOOKUP(C97,'MEG Def'!$A$57:$B$60,2),"")</f>
        <v/>
      </c>
      <c r="C97" s="427"/>
      <c r="D97" s="531"/>
      <c r="E97" s="559"/>
      <c r="F97" s="559"/>
      <c r="G97" s="559"/>
      <c r="H97" s="559"/>
      <c r="I97" s="559"/>
      <c r="J97" s="559"/>
      <c r="K97" s="559"/>
      <c r="L97" s="559"/>
      <c r="M97" s="559"/>
      <c r="N97" s="559"/>
      <c r="O97" s="559"/>
      <c r="P97" s="559"/>
      <c r="Q97" s="559"/>
      <c r="R97" s="559"/>
      <c r="S97" s="559"/>
      <c r="T97" s="559"/>
      <c r="U97" s="559"/>
      <c r="V97" s="559"/>
      <c r="W97" s="559"/>
      <c r="X97" s="502"/>
      <c r="Y97" s="502"/>
      <c r="Z97" s="502"/>
      <c r="AA97" s="502"/>
      <c r="AB97" s="502"/>
      <c r="AC97" s="502"/>
      <c r="AD97" s="502"/>
      <c r="AE97" s="502"/>
      <c r="AF97" s="502"/>
      <c r="AG97" s="536"/>
    </row>
    <row r="98" spans="2:33" ht="13" hidden="1" x14ac:dyDescent="0.3">
      <c r="B98" s="505" t="str">
        <f>IFERROR(VLOOKUP(C98,'MEG Def'!$A$57:$B$60,2),"")</f>
        <v/>
      </c>
      <c r="C98" s="427"/>
      <c r="D98" s="531"/>
      <c r="E98" s="559"/>
      <c r="F98" s="559"/>
      <c r="G98" s="559"/>
      <c r="H98" s="559"/>
      <c r="I98" s="559"/>
      <c r="J98" s="559"/>
      <c r="K98" s="559"/>
      <c r="L98" s="559"/>
      <c r="M98" s="559"/>
      <c r="N98" s="559"/>
      <c r="O98" s="559"/>
      <c r="P98" s="559"/>
      <c r="Q98" s="559"/>
      <c r="R98" s="559"/>
      <c r="S98" s="559"/>
      <c r="T98" s="559"/>
      <c r="U98" s="559"/>
      <c r="V98" s="559"/>
      <c r="W98" s="559"/>
      <c r="X98" s="502"/>
      <c r="Y98" s="502"/>
      <c r="Z98" s="502"/>
      <c r="AA98" s="502"/>
      <c r="AB98" s="502"/>
      <c r="AC98" s="502"/>
      <c r="AD98" s="502"/>
      <c r="AE98" s="502"/>
      <c r="AF98" s="502"/>
      <c r="AG98" s="536"/>
    </row>
    <row r="99" spans="2:33" ht="13.5" hidden="1" thickBot="1" x14ac:dyDescent="0.35">
      <c r="B99" s="511"/>
      <c r="C99" s="547"/>
      <c r="D99" s="563"/>
      <c r="E99" s="564"/>
      <c r="F99" s="564"/>
      <c r="G99" s="564"/>
      <c r="H99" s="564"/>
      <c r="I99" s="564"/>
      <c r="J99" s="564"/>
      <c r="K99" s="564"/>
      <c r="L99" s="564"/>
      <c r="M99" s="564"/>
      <c r="N99" s="564"/>
      <c r="O99" s="564"/>
      <c r="P99" s="564"/>
      <c r="Q99" s="564"/>
      <c r="R99" s="564"/>
      <c r="S99" s="564"/>
      <c r="T99" s="564"/>
      <c r="U99" s="564"/>
      <c r="V99" s="564"/>
      <c r="W99" s="564"/>
      <c r="X99" s="565"/>
      <c r="Y99" s="565"/>
      <c r="Z99" s="565"/>
      <c r="AA99" s="565"/>
      <c r="AB99" s="565"/>
      <c r="AC99" s="565"/>
      <c r="AD99" s="565"/>
      <c r="AE99" s="565"/>
      <c r="AF99" s="565"/>
      <c r="AG99" s="566"/>
    </row>
    <row r="100" spans="2:33" hidden="1" x14ac:dyDescent="0.25">
      <c r="X100" s="567"/>
      <c r="Y100" s="567"/>
      <c r="Z100" s="567"/>
      <c r="AA100" s="567"/>
      <c r="AB100" s="567"/>
      <c r="AC100" s="567"/>
      <c r="AD100" s="567"/>
      <c r="AE100" s="567"/>
      <c r="AF100" s="567"/>
      <c r="AG100" s="567"/>
    </row>
  </sheetData>
  <sheetProtection algorithmName="SHA-512" hashValue="HjjjP1/8Kt/YuKurKsSxnVBPNkBRat8zNZq6EbaPxoHbOL+H/Ru0d/J8omdVlLORimMvvmlRGUw38DtJrRv34w==" saltValue="EXuqL1fm0FiMBJezwWPJ9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election activeCell="AB31" sqref="AB31"/>
    </sheetView>
  </sheetViews>
  <sheetFormatPr defaultColWidth="8.7265625" defaultRowHeight="12.5" x14ac:dyDescent="0.25"/>
  <cols>
    <col min="2" max="2" width="42.81640625" customWidth="1"/>
    <col min="3" max="3" width="4.453125" style="5" customWidth="1"/>
    <col min="4" max="20" width="15.54296875" hidden="1" customWidth="1"/>
    <col min="21" max="28" width="15.54296875" customWidth="1"/>
    <col min="29" max="33" width="15.54296875" hidden="1" customWidth="1"/>
  </cols>
  <sheetData>
    <row r="1" spans="2:33" ht="28" customHeight="1" x14ac:dyDescent="0.25">
      <c r="B1" s="44"/>
      <c r="C1" s="44"/>
      <c r="D1" s="44"/>
    </row>
    <row r="3" spans="2:33" ht="14" x14ac:dyDescent="0.3">
      <c r="B3" s="231" t="s">
        <v>19</v>
      </c>
    </row>
    <row r="5" spans="2:33" ht="13.5" thickBot="1" x14ac:dyDescent="0.35">
      <c r="B5" s="2" t="s">
        <v>16</v>
      </c>
      <c r="C5" s="4"/>
    </row>
    <row r="6" spans="2:33" ht="13" x14ac:dyDescent="0.3">
      <c r="B6" s="37"/>
      <c r="C6" s="32"/>
      <c r="D6" s="41" t="s">
        <v>0</v>
      </c>
      <c r="E6" s="38"/>
      <c r="F6" s="38"/>
      <c r="G6" s="38"/>
      <c r="H6" s="38"/>
      <c r="I6" s="38"/>
      <c r="J6" s="38"/>
      <c r="K6" s="38"/>
      <c r="L6" s="38"/>
      <c r="M6" s="38"/>
      <c r="N6" s="38"/>
      <c r="O6" s="38"/>
      <c r="P6" s="38"/>
      <c r="Q6" s="38"/>
      <c r="R6" s="38"/>
      <c r="S6" s="38"/>
      <c r="T6" s="38"/>
      <c r="U6" s="43"/>
      <c r="V6" s="38"/>
      <c r="W6" s="38"/>
      <c r="X6" s="38"/>
      <c r="Y6" s="38"/>
      <c r="Z6" s="38"/>
      <c r="AA6" s="38"/>
      <c r="AB6" s="42"/>
      <c r="AC6" s="38"/>
      <c r="AD6" s="38"/>
      <c r="AE6" s="38"/>
      <c r="AF6" s="38"/>
      <c r="AG6" s="42"/>
    </row>
    <row r="7" spans="2:33"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90">
        <f>'DY Def'!X$5</f>
        <v>23</v>
      </c>
      <c r="AA7" s="390">
        <f>'DY Def'!Y$5</f>
        <v>24</v>
      </c>
      <c r="AB7" s="320">
        <f>'DY Def'!Z$5</f>
        <v>25</v>
      </c>
      <c r="AC7" s="116">
        <f>'DY Def'!AA$5</f>
        <v>26</v>
      </c>
      <c r="AD7" s="116">
        <f>'DY Def'!AB$5</f>
        <v>27</v>
      </c>
      <c r="AE7" s="116">
        <f>'DY Def'!AC$5</f>
        <v>28</v>
      </c>
      <c r="AF7" s="116">
        <f>'DY Def'!AD$5</f>
        <v>29</v>
      </c>
      <c r="AG7" s="320">
        <f>'DY Def'!AE$5</f>
        <v>30</v>
      </c>
    </row>
    <row r="8" spans="2:33" x14ac:dyDescent="0.25">
      <c r="B8" s="25"/>
      <c r="C8" s="56"/>
      <c r="D8" s="255"/>
      <c r="E8" s="256"/>
      <c r="F8" s="256"/>
      <c r="G8" s="256"/>
      <c r="H8" s="256"/>
      <c r="I8" s="256"/>
      <c r="J8" s="256"/>
      <c r="K8" s="256"/>
      <c r="L8" s="256"/>
      <c r="M8" s="256"/>
      <c r="N8" s="256"/>
      <c r="O8" s="256"/>
      <c r="P8" s="256"/>
      <c r="Q8" s="256"/>
      <c r="R8" s="256"/>
      <c r="S8" s="256"/>
      <c r="T8" s="256"/>
      <c r="U8" s="255"/>
      <c r="V8" s="256"/>
      <c r="W8" s="256"/>
      <c r="X8" s="256"/>
      <c r="Y8" s="256"/>
      <c r="Z8" s="256"/>
      <c r="AA8" s="256"/>
      <c r="AB8" s="257"/>
      <c r="AC8" s="256"/>
      <c r="AD8" s="256"/>
      <c r="AE8" s="256"/>
      <c r="AF8" s="256"/>
      <c r="AG8" s="257"/>
    </row>
    <row r="9" spans="2:33" ht="13" hidden="1" x14ac:dyDescent="0.3">
      <c r="B9" s="39" t="s">
        <v>84</v>
      </c>
      <c r="C9" s="55"/>
      <c r="D9" s="97"/>
      <c r="E9" s="98"/>
      <c r="F9" s="98"/>
      <c r="G9" s="98"/>
      <c r="H9" s="98"/>
      <c r="I9" s="98"/>
      <c r="J9" s="98"/>
      <c r="K9" s="98"/>
      <c r="L9" s="98"/>
      <c r="M9" s="98"/>
      <c r="N9" s="98"/>
      <c r="O9" s="98"/>
      <c r="P9" s="98"/>
      <c r="Q9" s="98"/>
      <c r="R9" s="98"/>
      <c r="S9" s="98"/>
      <c r="T9" s="98"/>
      <c r="U9" s="97"/>
      <c r="V9" s="395"/>
      <c r="W9" s="395"/>
      <c r="X9" s="395"/>
      <c r="Y9" s="395"/>
      <c r="Z9" s="395"/>
      <c r="AA9" s="395"/>
      <c r="AB9" s="99"/>
      <c r="AC9" s="98"/>
      <c r="AD9" s="98"/>
      <c r="AE9" s="98"/>
      <c r="AF9" s="98"/>
      <c r="AG9" s="99"/>
    </row>
    <row r="10" spans="2:33" ht="13" hidden="1" x14ac:dyDescent="0.3">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7">
        <f>SUMIF('WW Spending Actual'!$B$10:$B$49,'WW Spending Total'!$B10,'WW Spending Actual'!U$10:U$49)+SUMIF('WW Spending Projected'!$B$14:$B$53,'WW Spending Total'!$B10,'WW Spending Projected'!U$14:U$53)</f>
        <v>0</v>
      </c>
      <c r="V10" s="395">
        <f>SUMIF('WW Spending Actual'!$B$10:$B$49,'WW Spending Total'!$B10,'WW Spending Actual'!V$10:V$49)+SUMIF('WW Spending Projected'!$B$14:$B$53,'WW Spending Total'!$B10,'WW Spending Projected'!V$14:V$53)</f>
        <v>0</v>
      </c>
      <c r="W10" s="395">
        <f>SUMIF('WW Spending Actual'!$B$10:$B$49,'WW Spending Total'!$B10,'WW Spending Actual'!W$10:W$49)+SUMIF('WW Spending Projected'!$B$14:$B$53,'WW Spending Total'!$B10,'WW Spending Projected'!W$14:W$53)</f>
        <v>0</v>
      </c>
      <c r="X10" s="395">
        <f>SUMIF('WW Spending Actual'!$B$10:$B$49,'WW Spending Total'!$B10,'WW Spending Actual'!X$10:X$49)+SUMIF('WW Spending Projected'!$B$14:$B$53,'WW Spending Total'!$B10,'WW Spending Projected'!X$14:X$53)</f>
        <v>0</v>
      </c>
      <c r="Y10" s="395">
        <f>SUMIF('WW Spending Actual'!$B$10:$B$49,'WW Spending Total'!$B10,'WW Spending Actual'!Y$10:Y$49)+SUMIF('WW Spending Projected'!$B$14:$B$53,'WW Spending Total'!$B10,'WW Spending Projected'!Y$14:Y$53)</f>
        <v>0</v>
      </c>
      <c r="Z10" s="395">
        <f>SUMIF('WW Spending Actual'!$B$10:$B$49,'WW Spending Total'!$B10,'WW Spending Actual'!Z$10:Z$49)+SUMIF('WW Spending Projected'!$B$14:$B$53,'WW Spending Total'!$B10,'WW Spending Projected'!Z$14:Z$53)</f>
        <v>0</v>
      </c>
      <c r="AA10" s="395">
        <f>SUMIF('WW Spending Actual'!$B$10:$B$49,'WW Spending Total'!$B10,'WW Spending Actual'!AA$10:AA$49)+SUMIF('WW Spending Projected'!$B$14:$B$53,'WW Spending Total'!$B10,'WW Spending Projected'!AA$14:AA$53)</f>
        <v>0</v>
      </c>
      <c r="AB10" s="99">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t="13" hidden="1" x14ac:dyDescent="0.3">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7">
        <f>SUMIF('WW Spending Actual'!$B$10:$B$49,'WW Spending Total'!$B11,'WW Spending Actual'!U$10:U$49)+SUMIF('WW Spending Projected'!$B$14:$B$53,'WW Spending Total'!$B11,'WW Spending Projected'!U$14:U$53)</f>
        <v>0</v>
      </c>
      <c r="V11" s="395">
        <f>SUMIF('WW Spending Actual'!$B$10:$B$49,'WW Spending Total'!$B11,'WW Spending Actual'!V$10:V$49)+SUMIF('WW Spending Projected'!$B$14:$B$53,'WW Spending Total'!$B11,'WW Spending Projected'!V$14:V$53)</f>
        <v>0</v>
      </c>
      <c r="W11" s="395">
        <f>SUMIF('WW Spending Actual'!$B$10:$B$49,'WW Spending Total'!$B11,'WW Spending Actual'!W$10:W$49)+SUMIF('WW Spending Projected'!$B$14:$B$53,'WW Spending Total'!$B11,'WW Spending Projected'!W$14:W$53)</f>
        <v>0</v>
      </c>
      <c r="X11" s="395">
        <f>SUMIF('WW Spending Actual'!$B$10:$B$49,'WW Spending Total'!$B11,'WW Spending Actual'!X$10:X$49)+SUMIF('WW Spending Projected'!$B$14:$B$53,'WW Spending Total'!$B11,'WW Spending Projected'!X$14:X$53)</f>
        <v>0</v>
      </c>
      <c r="Y11" s="395">
        <f>SUMIF('WW Spending Actual'!$B$10:$B$49,'WW Spending Total'!$B11,'WW Spending Actual'!Y$10:Y$49)+SUMIF('WW Spending Projected'!$B$14:$B$53,'WW Spending Total'!$B11,'WW Spending Projected'!Y$14:Y$53)</f>
        <v>0</v>
      </c>
      <c r="Z11" s="395">
        <f>SUMIF('WW Spending Actual'!$B$10:$B$49,'WW Spending Total'!$B11,'WW Spending Actual'!Z$10:Z$49)+SUMIF('WW Spending Projected'!$B$14:$B$53,'WW Spending Total'!$B11,'WW Spending Projected'!Z$14:Z$53)</f>
        <v>0</v>
      </c>
      <c r="AA11" s="395">
        <f>SUMIF('WW Spending Actual'!$B$10:$B$49,'WW Spending Total'!$B11,'WW Spending Actual'!AA$10:AA$49)+SUMIF('WW Spending Projected'!$B$14:$B$53,'WW Spending Total'!$B11,'WW Spending Projected'!AA$14:AA$53)</f>
        <v>0</v>
      </c>
      <c r="AB11" s="99">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t="13" hidden="1" x14ac:dyDescent="0.3">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7">
        <f>SUMIF('WW Spending Actual'!$B$10:$B$49,'WW Spending Total'!$B12,'WW Spending Actual'!U$10:U$49)+SUMIF('WW Spending Projected'!$B$14:$B$53,'WW Spending Total'!$B12,'WW Spending Projected'!U$14:U$53)</f>
        <v>0</v>
      </c>
      <c r="V12" s="395">
        <f>SUMIF('WW Spending Actual'!$B$10:$B$49,'WW Spending Total'!$B12,'WW Spending Actual'!V$10:V$49)+SUMIF('WW Spending Projected'!$B$14:$B$53,'WW Spending Total'!$B12,'WW Spending Projected'!V$14:V$53)</f>
        <v>0</v>
      </c>
      <c r="W12" s="395">
        <f>SUMIF('WW Spending Actual'!$B$10:$B$49,'WW Spending Total'!$B12,'WW Spending Actual'!W$10:W$49)+SUMIF('WW Spending Projected'!$B$14:$B$53,'WW Spending Total'!$B12,'WW Spending Projected'!W$14:W$53)</f>
        <v>0</v>
      </c>
      <c r="X12" s="395">
        <f>SUMIF('WW Spending Actual'!$B$10:$B$49,'WW Spending Total'!$B12,'WW Spending Actual'!X$10:X$49)+SUMIF('WW Spending Projected'!$B$14:$B$53,'WW Spending Total'!$B12,'WW Spending Projected'!X$14:X$53)</f>
        <v>0</v>
      </c>
      <c r="Y12" s="395">
        <f>SUMIF('WW Spending Actual'!$B$10:$B$49,'WW Spending Total'!$B12,'WW Spending Actual'!Y$10:Y$49)+SUMIF('WW Spending Projected'!$B$14:$B$53,'WW Spending Total'!$B12,'WW Spending Projected'!Y$14:Y$53)</f>
        <v>0</v>
      </c>
      <c r="Z12" s="395">
        <f>SUMIF('WW Spending Actual'!$B$10:$B$49,'WW Spending Total'!$B12,'WW Spending Actual'!Z$10:Z$49)+SUMIF('WW Spending Projected'!$B$14:$B$53,'WW Spending Total'!$B12,'WW Spending Projected'!Z$14:Z$53)</f>
        <v>0</v>
      </c>
      <c r="AA12" s="395">
        <f>SUMIF('WW Spending Actual'!$B$10:$B$49,'WW Spending Total'!$B12,'WW Spending Actual'!AA$10:AA$49)+SUMIF('WW Spending Projected'!$B$14:$B$53,'WW Spending Total'!$B12,'WW Spending Projected'!AA$14:AA$53)</f>
        <v>0</v>
      </c>
      <c r="AB12" s="99">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t="13" hidden="1" x14ac:dyDescent="0.3">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7">
        <f>SUMIF('WW Spending Actual'!$B$10:$B$49,'WW Spending Total'!$B13,'WW Spending Actual'!U$10:U$49)+SUMIF('WW Spending Projected'!$B$14:$B$53,'WW Spending Total'!$B13,'WW Spending Projected'!U$14:U$53)</f>
        <v>0</v>
      </c>
      <c r="V13" s="395">
        <f>SUMIF('WW Spending Actual'!$B$10:$B$49,'WW Spending Total'!$B13,'WW Spending Actual'!V$10:V$49)+SUMIF('WW Spending Projected'!$B$14:$B$53,'WW Spending Total'!$B13,'WW Spending Projected'!V$14:V$53)</f>
        <v>0</v>
      </c>
      <c r="W13" s="395">
        <f>SUMIF('WW Spending Actual'!$B$10:$B$49,'WW Spending Total'!$B13,'WW Spending Actual'!W$10:W$49)+SUMIF('WW Spending Projected'!$B$14:$B$53,'WW Spending Total'!$B13,'WW Spending Projected'!W$14:W$53)</f>
        <v>0</v>
      </c>
      <c r="X13" s="395">
        <f>SUMIF('WW Spending Actual'!$B$10:$B$49,'WW Spending Total'!$B13,'WW Spending Actual'!X$10:X$49)+SUMIF('WW Spending Projected'!$B$14:$B$53,'WW Spending Total'!$B13,'WW Spending Projected'!X$14:X$53)</f>
        <v>0</v>
      </c>
      <c r="Y13" s="395">
        <f>SUMIF('WW Spending Actual'!$B$10:$B$49,'WW Spending Total'!$B13,'WW Spending Actual'!Y$10:Y$49)+SUMIF('WW Spending Projected'!$B$14:$B$53,'WW Spending Total'!$B13,'WW Spending Projected'!Y$14:Y$53)</f>
        <v>0</v>
      </c>
      <c r="Z13" s="395">
        <f>SUMIF('WW Spending Actual'!$B$10:$B$49,'WW Spending Total'!$B13,'WW Spending Actual'!Z$10:Z$49)+SUMIF('WW Spending Projected'!$B$14:$B$53,'WW Spending Total'!$B13,'WW Spending Projected'!Z$14:Z$53)</f>
        <v>0</v>
      </c>
      <c r="AA13" s="395">
        <f>SUMIF('WW Spending Actual'!$B$10:$B$49,'WW Spending Total'!$B13,'WW Spending Actual'!AA$10:AA$49)+SUMIF('WW Spending Projected'!$B$14:$B$53,'WW Spending Total'!$B13,'WW Spending Projected'!AA$14:AA$53)</f>
        <v>0</v>
      </c>
      <c r="AB13" s="99">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t="13" hidden="1" x14ac:dyDescent="0.3">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7">
        <f>SUMIF('WW Spending Actual'!$B$10:$B$49,'WW Spending Total'!$B14,'WW Spending Actual'!U$10:U$49)+SUMIF('WW Spending Projected'!$B$14:$B$53,'WW Spending Total'!$B14,'WW Spending Projected'!U$14:U$53)</f>
        <v>0</v>
      </c>
      <c r="V14" s="395">
        <f>SUMIF('WW Spending Actual'!$B$10:$B$49,'WW Spending Total'!$B14,'WW Spending Actual'!V$10:V$49)+SUMIF('WW Spending Projected'!$B$14:$B$53,'WW Spending Total'!$B14,'WW Spending Projected'!V$14:V$53)</f>
        <v>0</v>
      </c>
      <c r="W14" s="395">
        <f>SUMIF('WW Spending Actual'!$B$10:$B$49,'WW Spending Total'!$B14,'WW Spending Actual'!W$10:W$49)+SUMIF('WW Spending Projected'!$B$14:$B$53,'WW Spending Total'!$B14,'WW Spending Projected'!W$14:W$53)</f>
        <v>0</v>
      </c>
      <c r="X14" s="395">
        <f>SUMIF('WW Spending Actual'!$B$10:$B$49,'WW Spending Total'!$B14,'WW Spending Actual'!X$10:X$49)+SUMIF('WW Spending Projected'!$B$14:$B$53,'WW Spending Total'!$B14,'WW Spending Projected'!X$14:X$53)</f>
        <v>0</v>
      </c>
      <c r="Y14" s="395">
        <f>SUMIF('WW Spending Actual'!$B$10:$B$49,'WW Spending Total'!$B14,'WW Spending Actual'!Y$10:Y$49)+SUMIF('WW Spending Projected'!$B$14:$B$53,'WW Spending Total'!$B14,'WW Spending Projected'!Y$14:Y$53)</f>
        <v>0</v>
      </c>
      <c r="Z14" s="395">
        <f>SUMIF('WW Spending Actual'!$B$10:$B$49,'WW Spending Total'!$B14,'WW Spending Actual'!Z$10:Z$49)+SUMIF('WW Spending Projected'!$B$14:$B$53,'WW Spending Total'!$B14,'WW Spending Projected'!Z$14:Z$53)</f>
        <v>0</v>
      </c>
      <c r="AA14" s="395">
        <f>SUMIF('WW Spending Actual'!$B$10:$B$49,'WW Spending Total'!$B14,'WW Spending Actual'!AA$10:AA$49)+SUMIF('WW Spending Projected'!$B$14:$B$53,'WW Spending Total'!$B14,'WW Spending Projected'!AA$14:AA$53)</f>
        <v>0</v>
      </c>
      <c r="AB14" s="99">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t="13" hidden="1" x14ac:dyDescent="0.3">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7">
        <f>SUMIF('WW Spending Actual'!$B$10:$B$49,'WW Spending Total'!$B15,'WW Spending Actual'!U$10:U$49)+SUMIF('WW Spending Projected'!$B$14:$B$53,'WW Spending Total'!$B15,'WW Spending Projected'!U$14:U$53)</f>
        <v>0</v>
      </c>
      <c r="V15" s="395">
        <f>SUMIF('WW Spending Actual'!$B$10:$B$49,'WW Spending Total'!$B15,'WW Spending Actual'!V$10:V$49)+SUMIF('WW Spending Projected'!$B$14:$B$53,'WW Spending Total'!$B15,'WW Spending Projected'!V$14:V$53)</f>
        <v>0</v>
      </c>
      <c r="W15" s="395">
        <f>SUMIF('WW Spending Actual'!$B$10:$B$49,'WW Spending Total'!$B15,'WW Spending Actual'!W$10:W$49)+SUMIF('WW Spending Projected'!$B$14:$B$53,'WW Spending Total'!$B15,'WW Spending Projected'!W$14:W$53)</f>
        <v>0</v>
      </c>
      <c r="X15" s="395">
        <f>SUMIF('WW Spending Actual'!$B$10:$B$49,'WW Spending Total'!$B15,'WW Spending Actual'!X$10:X$49)+SUMIF('WW Spending Projected'!$B$14:$B$53,'WW Spending Total'!$B15,'WW Spending Projected'!X$14:X$53)</f>
        <v>0</v>
      </c>
      <c r="Y15" s="395">
        <f>SUMIF('WW Spending Actual'!$B$10:$B$49,'WW Spending Total'!$B15,'WW Spending Actual'!Y$10:Y$49)+SUMIF('WW Spending Projected'!$B$14:$B$53,'WW Spending Total'!$B15,'WW Spending Projected'!Y$14:Y$53)</f>
        <v>0</v>
      </c>
      <c r="Z15" s="395">
        <f>SUMIF('WW Spending Actual'!$B$10:$B$49,'WW Spending Total'!$B15,'WW Spending Actual'!Z$10:Z$49)+SUMIF('WW Spending Projected'!$B$14:$B$53,'WW Spending Total'!$B15,'WW Spending Projected'!Z$14:Z$53)</f>
        <v>0</v>
      </c>
      <c r="AA15" s="395">
        <f>SUMIF('WW Spending Actual'!$B$10:$B$49,'WW Spending Total'!$B15,'WW Spending Actual'!AA$10:AA$49)+SUMIF('WW Spending Projected'!$B$14:$B$53,'WW Spending Total'!$B15,'WW Spending Projected'!AA$14:AA$53)</f>
        <v>0</v>
      </c>
      <c r="AB15" s="99">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t="13" hidden="1" x14ac:dyDescent="0.3">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7">
        <f>SUMIF('WW Spending Actual'!$B$10:$B$49,'WW Spending Total'!$B16,'WW Spending Actual'!U$10:U$49)+SUMIF('WW Spending Projected'!$B$14:$B$53,'WW Spending Total'!$B16,'WW Spending Projected'!U$14:U$53)</f>
        <v>0</v>
      </c>
      <c r="V16" s="395">
        <f>SUMIF('WW Spending Actual'!$B$10:$B$49,'WW Spending Total'!$B16,'WW Spending Actual'!V$10:V$49)+SUMIF('WW Spending Projected'!$B$14:$B$53,'WW Spending Total'!$B16,'WW Spending Projected'!V$14:V$53)</f>
        <v>0</v>
      </c>
      <c r="W16" s="395">
        <f>SUMIF('WW Spending Actual'!$B$10:$B$49,'WW Spending Total'!$B16,'WW Spending Actual'!W$10:W$49)+SUMIF('WW Spending Projected'!$B$14:$B$53,'WW Spending Total'!$B16,'WW Spending Projected'!W$14:W$53)</f>
        <v>0</v>
      </c>
      <c r="X16" s="395">
        <f>SUMIF('WW Spending Actual'!$B$10:$B$49,'WW Spending Total'!$B16,'WW Spending Actual'!X$10:X$49)+SUMIF('WW Spending Projected'!$B$14:$B$53,'WW Spending Total'!$B16,'WW Spending Projected'!X$14:X$53)</f>
        <v>0</v>
      </c>
      <c r="Y16" s="395">
        <f>SUMIF('WW Spending Actual'!$B$10:$B$49,'WW Spending Total'!$B16,'WW Spending Actual'!Y$10:Y$49)+SUMIF('WW Spending Projected'!$B$14:$B$53,'WW Spending Total'!$B16,'WW Spending Projected'!Y$14:Y$53)</f>
        <v>0</v>
      </c>
      <c r="Z16" s="395">
        <f>SUMIF('WW Spending Actual'!$B$10:$B$49,'WW Spending Total'!$B16,'WW Spending Actual'!Z$10:Z$49)+SUMIF('WW Spending Projected'!$B$14:$B$53,'WW Spending Total'!$B16,'WW Spending Projected'!Z$14:Z$53)</f>
        <v>0</v>
      </c>
      <c r="AA16" s="395">
        <f>SUMIF('WW Spending Actual'!$B$10:$B$49,'WW Spending Total'!$B16,'WW Spending Actual'!AA$10:AA$49)+SUMIF('WW Spending Projected'!$B$14:$B$53,'WW Spending Total'!$B16,'WW Spending Projected'!AA$14:AA$53)</f>
        <v>0</v>
      </c>
      <c r="AB16" s="99">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5">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7">
        <f>SUMIF('WW Spending Actual'!$B$10:$B$49,'WW Spending Total'!$B17,'WW Spending Actual'!U$10:U$49)+SUMIF('WW Spending Projected'!$B$14:$B$53,'WW Spending Total'!$B17,'WW Spending Projected'!U$14:U$53)</f>
        <v>0</v>
      </c>
      <c r="V17" s="395">
        <f>SUMIF('WW Spending Actual'!$B$10:$B$49,'WW Spending Total'!$B17,'WW Spending Actual'!V$10:V$49)+SUMIF('WW Spending Projected'!$B$14:$B$53,'WW Spending Total'!$B17,'WW Spending Projected'!V$14:V$53)</f>
        <v>0</v>
      </c>
      <c r="W17" s="395">
        <f>SUMIF('WW Spending Actual'!$B$10:$B$49,'WW Spending Total'!$B17,'WW Spending Actual'!W$10:W$49)+SUMIF('WW Spending Projected'!$B$14:$B$53,'WW Spending Total'!$B17,'WW Spending Projected'!W$14:W$53)</f>
        <v>0</v>
      </c>
      <c r="X17" s="395">
        <f>SUMIF('WW Spending Actual'!$B$10:$B$49,'WW Spending Total'!$B17,'WW Spending Actual'!X$10:X$49)+SUMIF('WW Spending Projected'!$B$14:$B$53,'WW Spending Total'!$B17,'WW Spending Projected'!X$14:X$53)</f>
        <v>0</v>
      </c>
      <c r="Y17" s="395">
        <f>SUMIF('WW Spending Actual'!$B$10:$B$49,'WW Spending Total'!$B17,'WW Spending Actual'!Y$10:Y$49)+SUMIF('WW Spending Projected'!$B$14:$B$53,'WW Spending Total'!$B17,'WW Spending Projected'!Y$14:Y$53)</f>
        <v>0</v>
      </c>
      <c r="Z17" s="395">
        <f>SUMIF('WW Spending Actual'!$B$10:$B$49,'WW Spending Total'!$B17,'WW Spending Actual'!Z$10:Z$49)+SUMIF('WW Spending Projected'!$B$14:$B$53,'WW Spending Total'!$B17,'WW Spending Projected'!Z$14:Z$53)</f>
        <v>0</v>
      </c>
      <c r="AA17" s="395">
        <f>SUMIF('WW Spending Actual'!$B$10:$B$49,'WW Spending Total'!$B17,'WW Spending Actual'!AA$10:AA$49)+SUMIF('WW Spending Projected'!$B$14:$B$53,'WW Spending Total'!$B17,'WW Spending Projected'!AA$14:AA$53)</f>
        <v>0</v>
      </c>
      <c r="AB17" s="99">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5">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7">
        <f>SUMIF('WW Spending Actual'!$B$10:$B$49,'WW Spending Total'!$B18,'WW Spending Actual'!U$10:U$49)+SUMIF('WW Spending Projected'!$B$14:$B$53,'WW Spending Total'!$B18,'WW Spending Projected'!U$14:U$53)</f>
        <v>0</v>
      </c>
      <c r="V18" s="395">
        <f>SUMIF('WW Spending Actual'!$B$10:$B$49,'WW Spending Total'!$B18,'WW Spending Actual'!V$10:V$49)+SUMIF('WW Spending Projected'!$B$14:$B$53,'WW Spending Total'!$B18,'WW Spending Projected'!V$14:V$53)</f>
        <v>0</v>
      </c>
      <c r="W18" s="395">
        <f>SUMIF('WW Spending Actual'!$B$10:$B$49,'WW Spending Total'!$B18,'WW Spending Actual'!W$10:W$49)+SUMIF('WW Spending Projected'!$B$14:$B$53,'WW Spending Total'!$B18,'WW Spending Projected'!W$14:W$53)</f>
        <v>0</v>
      </c>
      <c r="X18" s="395">
        <f>SUMIF('WW Spending Actual'!$B$10:$B$49,'WW Spending Total'!$B18,'WW Spending Actual'!X$10:X$49)+SUMIF('WW Spending Projected'!$B$14:$B$53,'WW Spending Total'!$B18,'WW Spending Projected'!X$14:X$53)</f>
        <v>0</v>
      </c>
      <c r="Y18" s="395">
        <f>SUMIF('WW Spending Actual'!$B$10:$B$49,'WW Spending Total'!$B18,'WW Spending Actual'!Y$10:Y$49)+SUMIF('WW Spending Projected'!$B$14:$B$53,'WW Spending Total'!$B18,'WW Spending Projected'!Y$14:Y$53)</f>
        <v>0</v>
      </c>
      <c r="Z18" s="395">
        <f>SUMIF('WW Spending Actual'!$B$10:$B$49,'WW Spending Total'!$B18,'WW Spending Actual'!Z$10:Z$49)+SUMIF('WW Spending Projected'!$B$14:$B$53,'WW Spending Total'!$B18,'WW Spending Projected'!Z$14:Z$53)</f>
        <v>0</v>
      </c>
      <c r="AA18" s="395">
        <f>SUMIF('WW Spending Actual'!$B$10:$B$49,'WW Spending Total'!$B18,'WW Spending Actual'!AA$10:AA$49)+SUMIF('WW Spending Projected'!$B$14:$B$53,'WW Spending Total'!$B18,'WW Spending Projected'!AA$14:AA$53)</f>
        <v>0</v>
      </c>
      <c r="AB18" s="99">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5">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7">
        <f>SUMIF('WW Spending Actual'!$B$10:$B$49,'WW Spending Total'!$B19,'WW Spending Actual'!U$10:U$49)+SUMIF('WW Spending Projected'!$B$14:$B$53,'WW Spending Total'!$B19,'WW Spending Projected'!U$14:U$53)</f>
        <v>0</v>
      </c>
      <c r="V19" s="395">
        <f>SUMIF('WW Spending Actual'!$B$10:$B$49,'WW Spending Total'!$B19,'WW Spending Actual'!V$10:V$49)+SUMIF('WW Spending Projected'!$B$14:$B$53,'WW Spending Total'!$B19,'WW Spending Projected'!V$14:V$53)</f>
        <v>0</v>
      </c>
      <c r="W19" s="395">
        <f>SUMIF('WW Spending Actual'!$B$10:$B$49,'WW Spending Total'!$B19,'WW Spending Actual'!W$10:W$49)+SUMIF('WW Spending Projected'!$B$14:$B$53,'WW Spending Total'!$B19,'WW Spending Projected'!W$14:W$53)</f>
        <v>0</v>
      </c>
      <c r="X19" s="395">
        <f>SUMIF('WW Spending Actual'!$B$10:$B$49,'WW Spending Total'!$B19,'WW Spending Actual'!X$10:X$49)+SUMIF('WW Spending Projected'!$B$14:$B$53,'WW Spending Total'!$B19,'WW Spending Projected'!X$14:X$53)</f>
        <v>0</v>
      </c>
      <c r="Y19" s="395">
        <f>SUMIF('WW Spending Actual'!$B$10:$B$49,'WW Spending Total'!$B19,'WW Spending Actual'!Y$10:Y$49)+SUMIF('WW Spending Projected'!$B$14:$B$53,'WW Spending Total'!$B19,'WW Spending Projected'!Y$14:Y$53)</f>
        <v>0</v>
      </c>
      <c r="Z19" s="395">
        <f>SUMIF('WW Spending Actual'!$B$10:$B$49,'WW Spending Total'!$B19,'WW Spending Actual'!Z$10:Z$49)+SUMIF('WW Spending Projected'!$B$14:$B$53,'WW Spending Total'!$B19,'WW Spending Projected'!Z$14:Z$53)</f>
        <v>0</v>
      </c>
      <c r="AA19" s="395">
        <f>SUMIF('WW Spending Actual'!$B$10:$B$49,'WW Spending Total'!$B19,'WW Spending Actual'!AA$10:AA$49)+SUMIF('WW Spending Projected'!$B$14:$B$53,'WW Spending Total'!$B19,'WW Spending Projected'!AA$14:AA$53)</f>
        <v>0</v>
      </c>
      <c r="AB19" s="99">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5">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7">
        <f>SUMIF('WW Spending Actual'!$B$10:$B$49,'WW Spending Total'!$B20,'WW Spending Actual'!U$10:U$49)+SUMIF('WW Spending Projected'!$B$14:$B$53,'WW Spending Total'!$B20,'WW Spending Projected'!U$14:U$53)</f>
        <v>0</v>
      </c>
      <c r="V20" s="395">
        <f>SUMIF('WW Spending Actual'!$B$10:$B$49,'WW Spending Total'!$B20,'WW Spending Actual'!V$10:V$49)+SUMIF('WW Spending Projected'!$B$14:$B$53,'WW Spending Total'!$B20,'WW Spending Projected'!V$14:V$53)</f>
        <v>0</v>
      </c>
      <c r="W20" s="395">
        <f>SUMIF('WW Spending Actual'!$B$10:$B$49,'WW Spending Total'!$B20,'WW Spending Actual'!W$10:W$49)+SUMIF('WW Spending Projected'!$B$14:$B$53,'WW Spending Total'!$B20,'WW Spending Projected'!W$14:W$53)</f>
        <v>0</v>
      </c>
      <c r="X20" s="395">
        <f>SUMIF('WW Spending Actual'!$B$10:$B$49,'WW Spending Total'!$B20,'WW Spending Actual'!X$10:X$49)+SUMIF('WW Spending Projected'!$B$14:$B$53,'WW Spending Total'!$B20,'WW Spending Projected'!X$14:X$53)</f>
        <v>0</v>
      </c>
      <c r="Y20" s="395">
        <f>SUMIF('WW Spending Actual'!$B$10:$B$49,'WW Spending Total'!$B20,'WW Spending Actual'!Y$10:Y$49)+SUMIF('WW Spending Projected'!$B$14:$B$53,'WW Spending Total'!$B20,'WW Spending Projected'!Y$14:Y$53)</f>
        <v>0</v>
      </c>
      <c r="Z20" s="395">
        <f>SUMIF('WW Spending Actual'!$B$10:$B$49,'WW Spending Total'!$B20,'WW Spending Actual'!Z$10:Z$49)+SUMIF('WW Spending Projected'!$B$14:$B$53,'WW Spending Total'!$B20,'WW Spending Projected'!Z$14:Z$53)</f>
        <v>0</v>
      </c>
      <c r="AA20" s="395">
        <f>SUMIF('WW Spending Actual'!$B$10:$B$49,'WW Spending Total'!$B20,'WW Spending Actual'!AA$10:AA$49)+SUMIF('WW Spending Projected'!$B$14:$B$53,'WW Spending Total'!$B20,'WW Spending Projected'!AA$14:AA$53)</f>
        <v>0</v>
      </c>
      <c r="AB20" s="99">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5">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7">
        <f>SUMIF('WW Spending Actual'!$B$10:$B$49,'WW Spending Total'!$B21,'WW Spending Actual'!U$10:U$49)+SUMIF('WW Spending Projected'!$B$14:$B$53,'WW Spending Total'!$B21,'WW Spending Projected'!U$14:U$53)</f>
        <v>0</v>
      </c>
      <c r="V21" s="395">
        <f>SUMIF('WW Spending Actual'!$B$10:$B$49,'WW Spending Total'!$B21,'WW Spending Actual'!V$10:V$49)+SUMIF('WW Spending Projected'!$B$14:$B$53,'WW Spending Total'!$B21,'WW Spending Projected'!V$14:V$53)</f>
        <v>0</v>
      </c>
      <c r="W21" s="395">
        <f>SUMIF('WW Spending Actual'!$B$10:$B$49,'WW Spending Total'!$B21,'WW Spending Actual'!W$10:W$49)+SUMIF('WW Spending Projected'!$B$14:$B$53,'WW Spending Total'!$B21,'WW Spending Projected'!W$14:W$53)</f>
        <v>0</v>
      </c>
      <c r="X21" s="395">
        <f>SUMIF('WW Spending Actual'!$B$10:$B$49,'WW Spending Total'!$B21,'WW Spending Actual'!X$10:X$49)+SUMIF('WW Spending Projected'!$B$14:$B$53,'WW Spending Total'!$B21,'WW Spending Projected'!X$14:X$53)</f>
        <v>0</v>
      </c>
      <c r="Y21" s="395">
        <f>SUMIF('WW Spending Actual'!$B$10:$B$49,'WW Spending Total'!$B21,'WW Spending Actual'!Y$10:Y$49)+SUMIF('WW Spending Projected'!$B$14:$B$53,'WW Spending Total'!$B21,'WW Spending Projected'!Y$14:Y$53)</f>
        <v>0</v>
      </c>
      <c r="Z21" s="395">
        <f>SUMIF('WW Spending Actual'!$B$10:$B$49,'WW Spending Total'!$B21,'WW Spending Actual'!Z$10:Z$49)+SUMIF('WW Spending Projected'!$B$14:$B$53,'WW Spending Total'!$B21,'WW Spending Projected'!Z$14:Z$53)</f>
        <v>0</v>
      </c>
      <c r="AA21" s="395">
        <f>SUMIF('WW Spending Actual'!$B$10:$B$49,'WW Spending Total'!$B21,'WW Spending Actual'!AA$10:AA$49)+SUMIF('WW Spending Projected'!$B$14:$B$53,'WW Spending Total'!$B21,'WW Spending Projected'!AA$14:AA$53)</f>
        <v>0</v>
      </c>
      <c r="AB21" s="99">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5">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7">
        <f>SUMIF('WW Spending Actual'!$B$10:$B$49,'WW Spending Total'!$B22,'WW Spending Actual'!U$10:U$49)+SUMIF('WW Spending Projected'!$B$14:$B$53,'WW Spending Total'!$B22,'WW Spending Projected'!U$14:U$53)</f>
        <v>0</v>
      </c>
      <c r="V22" s="395">
        <f>SUMIF('WW Spending Actual'!$B$10:$B$49,'WW Spending Total'!$B22,'WW Spending Actual'!V$10:V$49)+SUMIF('WW Spending Projected'!$B$14:$B$53,'WW Spending Total'!$B22,'WW Spending Projected'!V$14:V$53)</f>
        <v>0</v>
      </c>
      <c r="W22" s="395">
        <f>SUMIF('WW Spending Actual'!$B$10:$B$49,'WW Spending Total'!$B22,'WW Spending Actual'!W$10:W$49)+SUMIF('WW Spending Projected'!$B$14:$B$53,'WW Spending Total'!$B22,'WW Spending Projected'!W$14:W$53)</f>
        <v>0</v>
      </c>
      <c r="X22" s="395">
        <f>SUMIF('WW Spending Actual'!$B$10:$B$49,'WW Spending Total'!$B22,'WW Spending Actual'!X$10:X$49)+SUMIF('WW Spending Projected'!$B$14:$B$53,'WW Spending Total'!$B22,'WW Spending Projected'!X$14:X$53)</f>
        <v>0</v>
      </c>
      <c r="Y22" s="395">
        <f>SUMIF('WW Spending Actual'!$B$10:$B$49,'WW Spending Total'!$B22,'WW Spending Actual'!Y$10:Y$49)+SUMIF('WW Spending Projected'!$B$14:$B$53,'WW Spending Total'!$B22,'WW Spending Projected'!Y$14:Y$53)</f>
        <v>0</v>
      </c>
      <c r="Z22" s="395">
        <f>SUMIF('WW Spending Actual'!$B$10:$B$49,'WW Spending Total'!$B22,'WW Spending Actual'!Z$10:Z$49)+SUMIF('WW Spending Projected'!$B$14:$B$53,'WW Spending Total'!$B22,'WW Spending Projected'!Z$14:Z$53)</f>
        <v>0</v>
      </c>
      <c r="AA22" s="395">
        <f>SUMIF('WW Spending Actual'!$B$10:$B$49,'WW Spending Total'!$B22,'WW Spending Actual'!AA$10:AA$49)+SUMIF('WW Spending Projected'!$B$14:$B$53,'WW Spending Total'!$B22,'WW Spending Projected'!AA$14:AA$53)</f>
        <v>0</v>
      </c>
      <c r="AB22" s="99">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t="13" hidden="1" x14ac:dyDescent="0.3">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7">
        <f>SUMIF('WW Spending Actual'!$B$10:$B$49,'WW Spending Total'!$B23,'WW Spending Actual'!U$10:U$49)+SUMIF('WW Spending Projected'!$B$14:$B$53,'WW Spending Total'!$B23,'WW Spending Projected'!U$14:U$53)</f>
        <v>0</v>
      </c>
      <c r="V23" s="395">
        <f>SUMIF('WW Spending Actual'!$B$10:$B$49,'WW Spending Total'!$B23,'WW Spending Actual'!V$10:V$49)+SUMIF('WW Spending Projected'!$B$14:$B$53,'WW Spending Total'!$B23,'WW Spending Projected'!V$14:V$53)</f>
        <v>0</v>
      </c>
      <c r="W23" s="395">
        <f>SUMIF('WW Spending Actual'!$B$10:$B$49,'WW Spending Total'!$B23,'WW Spending Actual'!W$10:W$49)+SUMIF('WW Spending Projected'!$B$14:$B$53,'WW Spending Total'!$B23,'WW Spending Projected'!W$14:W$53)</f>
        <v>0</v>
      </c>
      <c r="X23" s="395">
        <f>SUMIF('WW Spending Actual'!$B$10:$B$49,'WW Spending Total'!$B23,'WW Spending Actual'!X$10:X$49)+SUMIF('WW Spending Projected'!$B$14:$B$53,'WW Spending Total'!$B23,'WW Spending Projected'!X$14:X$53)</f>
        <v>0</v>
      </c>
      <c r="Y23" s="395">
        <f>SUMIF('WW Spending Actual'!$B$10:$B$49,'WW Spending Total'!$B23,'WW Spending Actual'!Y$10:Y$49)+SUMIF('WW Spending Projected'!$B$14:$B$53,'WW Spending Total'!$B23,'WW Spending Projected'!Y$14:Y$53)</f>
        <v>0</v>
      </c>
      <c r="Z23" s="395">
        <f>SUMIF('WW Spending Actual'!$B$10:$B$49,'WW Spending Total'!$B23,'WW Spending Actual'!Z$10:Z$49)+SUMIF('WW Spending Projected'!$B$14:$B$53,'WW Spending Total'!$B23,'WW Spending Projected'!Z$14:Z$53)</f>
        <v>0</v>
      </c>
      <c r="AA23" s="395">
        <f>SUMIF('WW Spending Actual'!$B$10:$B$49,'WW Spending Total'!$B23,'WW Spending Actual'!AA$10:AA$49)+SUMIF('WW Spending Projected'!$B$14:$B$53,'WW Spending Total'!$B23,'WW Spending Projected'!AA$14:AA$53)</f>
        <v>0</v>
      </c>
      <c r="AB23" s="99">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5">
      <c r="B24" s="25" t="str">
        <f>IFERROR(VLOOKUP(C24,'MEG Def'!$A$35:$B$40,2),"")</f>
        <v/>
      </c>
      <c r="C24" s="56"/>
      <c r="D24" s="97">
        <f>SUMIF('WW Spending Actual'!$B$10:$B$49,'WW Spending Total'!$B24,'WW Spending Actual'!D$10:D$49)+SUMIF('WW Spending Projected'!$B$14:$B$53,'WW Spending Total'!$B24,'WW Spending Projected'!D$14:D$53)</f>
        <v>0</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7">
        <f>SUMIF('WW Spending Actual'!$B$10:$B$49,'WW Spending Total'!$B24,'WW Spending Actual'!U$10:U$49)+SUMIF('WW Spending Projected'!$B$14:$B$53,'WW Spending Total'!$B24,'WW Spending Projected'!U$14:U$53)</f>
        <v>0</v>
      </c>
      <c r="V24" s="395">
        <f>SUMIF('WW Spending Actual'!$B$10:$B$49,'WW Spending Total'!$B24,'WW Spending Actual'!V$10:V$49)+SUMIF('WW Spending Projected'!$B$14:$B$53,'WW Spending Total'!$B24,'WW Spending Projected'!V$14:V$53)</f>
        <v>0</v>
      </c>
      <c r="W24" s="395">
        <f>SUMIF('WW Spending Actual'!$B$10:$B$49,'WW Spending Total'!$B24,'WW Spending Actual'!W$10:W$49)+SUMIF('WW Spending Projected'!$B$14:$B$53,'WW Spending Total'!$B24,'WW Spending Projected'!W$14:W$53)</f>
        <v>0</v>
      </c>
      <c r="X24" s="395">
        <f>SUMIF('WW Spending Actual'!$B$10:$B$49,'WW Spending Total'!$B24,'WW Spending Actual'!X$10:X$49)+SUMIF('WW Spending Projected'!$B$14:$B$53,'WW Spending Total'!$B24,'WW Spending Projected'!X$14:X$53)</f>
        <v>0</v>
      </c>
      <c r="Y24" s="395">
        <f>SUMIF('WW Spending Actual'!$B$10:$B$49,'WW Spending Total'!$B24,'WW Spending Actual'!Y$10:Y$49)+SUMIF('WW Spending Projected'!$B$14:$B$53,'WW Spending Total'!$B24,'WW Spending Projected'!Y$14:Y$53)</f>
        <v>0</v>
      </c>
      <c r="Z24" s="395">
        <f>SUMIF('WW Spending Actual'!$B$10:$B$49,'WW Spending Total'!$B24,'WW Spending Actual'!Z$10:Z$49)+SUMIF('WW Spending Projected'!$B$14:$B$53,'WW Spending Total'!$B24,'WW Spending Projected'!Z$14:Z$53)</f>
        <v>0</v>
      </c>
      <c r="AA24" s="395">
        <f>SUMIF('WW Spending Actual'!$B$10:$B$49,'WW Spending Total'!$B24,'WW Spending Actual'!AA$10:AA$49)+SUMIF('WW Spending Projected'!$B$14:$B$53,'WW Spending Total'!$B24,'WW Spending Projected'!AA$14:AA$53)</f>
        <v>0</v>
      </c>
      <c r="AB24" s="99">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5">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7">
        <f>SUMIF('WW Spending Actual'!$B$10:$B$49,'WW Spending Total'!$B25,'WW Spending Actual'!U$10:U$49)+SUMIF('WW Spending Projected'!$B$14:$B$53,'WW Spending Total'!$B25,'WW Spending Projected'!U$14:U$53)</f>
        <v>0</v>
      </c>
      <c r="V25" s="395">
        <f>SUMIF('WW Spending Actual'!$B$10:$B$49,'WW Spending Total'!$B25,'WW Spending Actual'!V$10:V$49)+SUMIF('WW Spending Projected'!$B$14:$B$53,'WW Spending Total'!$B25,'WW Spending Projected'!V$14:V$53)</f>
        <v>0</v>
      </c>
      <c r="W25" s="395">
        <f>SUMIF('WW Spending Actual'!$B$10:$B$49,'WW Spending Total'!$B25,'WW Spending Actual'!W$10:W$49)+SUMIF('WW Spending Projected'!$B$14:$B$53,'WW Spending Total'!$B25,'WW Spending Projected'!W$14:W$53)</f>
        <v>0</v>
      </c>
      <c r="X25" s="395">
        <f>SUMIF('WW Spending Actual'!$B$10:$B$49,'WW Spending Total'!$B25,'WW Spending Actual'!X$10:X$49)+SUMIF('WW Spending Projected'!$B$14:$B$53,'WW Spending Total'!$B25,'WW Spending Projected'!X$14:X$53)</f>
        <v>0</v>
      </c>
      <c r="Y25" s="395">
        <f>SUMIF('WW Spending Actual'!$B$10:$B$49,'WW Spending Total'!$B25,'WW Spending Actual'!Y$10:Y$49)+SUMIF('WW Spending Projected'!$B$14:$B$53,'WW Spending Total'!$B25,'WW Spending Projected'!Y$14:Y$53)</f>
        <v>0</v>
      </c>
      <c r="Z25" s="395">
        <f>SUMIF('WW Spending Actual'!$B$10:$B$49,'WW Spending Total'!$B25,'WW Spending Actual'!Z$10:Z$49)+SUMIF('WW Spending Projected'!$B$14:$B$53,'WW Spending Total'!$B25,'WW Spending Projected'!Z$14:Z$53)</f>
        <v>0</v>
      </c>
      <c r="AA25" s="395">
        <f>SUMIF('WW Spending Actual'!$B$10:$B$49,'WW Spending Total'!$B25,'WW Spending Actual'!AA$10:AA$49)+SUMIF('WW Spending Projected'!$B$14:$B$53,'WW Spending Total'!$B25,'WW Spending Projected'!AA$14:AA$53)</f>
        <v>0</v>
      </c>
      <c r="AB25" s="99">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5">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7">
        <f>SUMIF('WW Spending Actual'!$B$10:$B$49,'WW Spending Total'!$B26,'WW Spending Actual'!U$10:U$49)+SUMIF('WW Spending Projected'!$B$14:$B$53,'WW Spending Total'!$B26,'WW Spending Projected'!U$14:U$53)</f>
        <v>0</v>
      </c>
      <c r="V26" s="395">
        <f>SUMIF('WW Spending Actual'!$B$10:$B$49,'WW Spending Total'!$B26,'WW Spending Actual'!V$10:V$49)+SUMIF('WW Spending Projected'!$B$14:$B$53,'WW Spending Total'!$B26,'WW Spending Projected'!V$14:V$53)</f>
        <v>0</v>
      </c>
      <c r="W26" s="395">
        <f>SUMIF('WW Spending Actual'!$B$10:$B$49,'WW Spending Total'!$B26,'WW Spending Actual'!W$10:W$49)+SUMIF('WW Spending Projected'!$B$14:$B$53,'WW Spending Total'!$B26,'WW Spending Projected'!W$14:W$53)</f>
        <v>0</v>
      </c>
      <c r="X26" s="395">
        <f>SUMIF('WW Spending Actual'!$B$10:$B$49,'WW Spending Total'!$B26,'WW Spending Actual'!X$10:X$49)+SUMIF('WW Spending Projected'!$B$14:$B$53,'WW Spending Total'!$B26,'WW Spending Projected'!X$14:X$53)</f>
        <v>0</v>
      </c>
      <c r="Y26" s="395">
        <f>SUMIF('WW Spending Actual'!$B$10:$B$49,'WW Spending Total'!$B26,'WW Spending Actual'!Y$10:Y$49)+SUMIF('WW Spending Projected'!$B$14:$B$53,'WW Spending Total'!$B26,'WW Spending Projected'!Y$14:Y$53)</f>
        <v>0</v>
      </c>
      <c r="Z26" s="395">
        <f>SUMIF('WW Spending Actual'!$B$10:$B$49,'WW Spending Total'!$B26,'WW Spending Actual'!Z$10:Z$49)+SUMIF('WW Spending Projected'!$B$14:$B$53,'WW Spending Total'!$B26,'WW Spending Projected'!Z$14:Z$53)</f>
        <v>0</v>
      </c>
      <c r="AA26" s="395">
        <f>SUMIF('WW Spending Actual'!$B$10:$B$49,'WW Spending Total'!$B26,'WW Spending Actual'!AA$10:AA$49)+SUMIF('WW Spending Projected'!$B$14:$B$53,'WW Spending Total'!$B26,'WW Spending Projected'!AA$14:AA$53)</f>
        <v>0</v>
      </c>
      <c r="AB26" s="99">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5">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7">
        <f>SUMIF('WW Spending Actual'!$B$10:$B$49,'WW Spending Total'!$B27,'WW Spending Actual'!U$10:U$49)+SUMIF('WW Spending Projected'!$B$14:$B$53,'WW Spending Total'!$B27,'WW Spending Projected'!U$14:U$53)</f>
        <v>0</v>
      </c>
      <c r="V27" s="395">
        <f>SUMIF('WW Spending Actual'!$B$10:$B$49,'WW Spending Total'!$B27,'WW Spending Actual'!V$10:V$49)+SUMIF('WW Spending Projected'!$B$14:$B$53,'WW Spending Total'!$B27,'WW Spending Projected'!V$14:V$53)</f>
        <v>0</v>
      </c>
      <c r="W27" s="395">
        <f>SUMIF('WW Spending Actual'!$B$10:$B$49,'WW Spending Total'!$B27,'WW Spending Actual'!W$10:W$49)+SUMIF('WW Spending Projected'!$B$14:$B$53,'WW Spending Total'!$B27,'WW Spending Projected'!W$14:W$53)</f>
        <v>0</v>
      </c>
      <c r="X27" s="395">
        <f>SUMIF('WW Spending Actual'!$B$10:$B$49,'WW Spending Total'!$B27,'WW Spending Actual'!X$10:X$49)+SUMIF('WW Spending Projected'!$B$14:$B$53,'WW Spending Total'!$B27,'WW Spending Projected'!X$14:X$53)</f>
        <v>0</v>
      </c>
      <c r="Y27" s="395">
        <f>SUMIF('WW Spending Actual'!$B$10:$B$49,'WW Spending Total'!$B27,'WW Spending Actual'!Y$10:Y$49)+SUMIF('WW Spending Projected'!$B$14:$B$53,'WW Spending Total'!$B27,'WW Spending Projected'!Y$14:Y$53)</f>
        <v>0</v>
      </c>
      <c r="Z27" s="395">
        <f>SUMIF('WW Spending Actual'!$B$10:$B$49,'WW Spending Total'!$B27,'WW Spending Actual'!Z$10:Z$49)+SUMIF('WW Spending Projected'!$B$14:$B$53,'WW Spending Total'!$B27,'WW Spending Projected'!Z$14:Z$53)</f>
        <v>0</v>
      </c>
      <c r="AA27" s="395">
        <f>SUMIF('WW Spending Actual'!$B$10:$B$49,'WW Spending Total'!$B27,'WW Spending Actual'!AA$10:AA$49)+SUMIF('WW Spending Projected'!$B$14:$B$53,'WW Spending Total'!$B27,'WW Spending Projected'!AA$14:AA$53)</f>
        <v>0</v>
      </c>
      <c r="AB27" s="99">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5">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7">
        <f>SUMIF('WW Spending Actual'!$B$10:$B$49,'WW Spending Total'!$B28,'WW Spending Actual'!U$10:U$49)+SUMIF('WW Spending Projected'!$B$14:$B$53,'WW Spending Total'!$B28,'WW Spending Projected'!U$14:U$53)</f>
        <v>0</v>
      </c>
      <c r="V28" s="395">
        <f>SUMIF('WW Spending Actual'!$B$10:$B$49,'WW Spending Total'!$B28,'WW Spending Actual'!V$10:V$49)+SUMIF('WW Spending Projected'!$B$14:$B$53,'WW Spending Total'!$B28,'WW Spending Projected'!V$14:V$53)</f>
        <v>0</v>
      </c>
      <c r="W28" s="395">
        <f>SUMIF('WW Spending Actual'!$B$10:$B$49,'WW Spending Total'!$B28,'WW Spending Actual'!W$10:W$49)+SUMIF('WW Spending Projected'!$B$14:$B$53,'WW Spending Total'!$B28,'WW Spending Projected'!W$14:W$53)</f>
        <v>0</v>
      </c>
      <c r="X28" s="395">
        <f>SUMIF('WW Spending Actual'!$B$10:$B$49,'WW Spending Total'!$B28,'WW Spending Actual'!X$10:X$49)+SUMIF('WW Spending Projected'!$B$14:$B$53,'WW Spending Total'!$B28,'WW Spending Projected'!X$14:X$53)</f>
        <v>0</v>
      </c>
      <c r="Y28" s="395">
        <f>SUMIF('WW Spending Actual'!$B$10:$B$49,'WW Spending Total'!$B28,'WW Spending Actual'!Y$10:Y$49)+SUMIF('WW Spending Projected'!$B$14:$B$53,'WW Spending Total'!$B28,'WW Spending Projected'!Y$14:Y$53)</f>
        <v>0</v>
      </c>
      <c r="Z28" s="395">
        <f>SUMIF('WW Spending Actual'!$B$10:$B$49,'WW Spending Total'!$B28,'WW Spending Actual'!Z$10:Z$49)+SUMIF('WW Spending Projected'!$B$14:$B$53,'WW Spending Total'!$B28,'WW Spending Projected'!Z$14:Z$53)</f>
        <v>0</v>
      </c>
      <c r="AA28" s="395">
        <f>SUMIF('WW Spending Actual'!$B$10:$B$49,'WW Spending Total'!$B28,'WW Spending Actual'!AA$10:AA$49)+SUMIF('WW Spending Projected'!$B$14:$B$53,'WW Spending Total'!$B28,'WW Spending Projected'!AA$14:AA$53)</f>
        <v>0</v>
      </c>
      <c r="AB28" s="99">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5">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7">
        <f>SUMIF('WW Spending Actual'!$B$10:$B$49,'WW Spending Total'!$B29,'WW Spending Actual'!U$10:U$49)+SUMIF('WW Spending Projected'!$B$14:$B$53,'WW Spending Total'!$B29,'WW Spending Projected'!U$14:U$53)</f>
        <v>0</v>
      </c>
      <c r="V29" s="395">
        <f>SUMIF('WW Spending Actual'!$B$10:$B$49,'WW Spending Total'!$B29,'WW Spending Actual'!V$10:V$49)+SUMIF('WW Spending Projected'!$B$14:$B$53,'WW Spending Total'!$B29,'WW Spending Projected'!V$14:V$53)</f>
        <v>0</v>
      </c>
      <c r="W29" s="395">
        <f>SUMIF('WW Spending Actual'!$B$10:$B$49,'WW Spending Total'!$B29,'WW Spending Actual'!W$10:W$49)+SUMIF('WW Spending Projected'!$B$14:$B$53,'WW Spending Total'!$B29,'WW Spending Projected'!W$14:W$53)</f>
        <v>0</v>
      </c>
      <c r="X29" s="395">
        <f>SUMIF('WW Spending Actual'!$B$10:$B$49,'WW Spending Total'!$B29,'WW Spending Actual'!X$10:X$49)+SUMIF('WW Spending Projected'!$B$14:$B$53,'WW Spending Total'!$B29,'WW Spending Projected'!X$14:X$53)</f>
        <v>0</v>
      </c>
      <c r="Y29" s="395">
        <f>SUMIF('WW Spending Actual'!$B$10:$B$49,'WW Spending Total'!$B29,'WW Spending Actual'!Y$10:Y$49)+SUMIF('WW Spending Projected'!$B$14:$B$53,'WW Spending Total'!$B29,'WW Spending Projected'!Y$14:Y$53)</f>
        <v>0</v>
      </c>
      <c r="Z29" s="395">
        <f>SUMIF('WW Spending Actual'!$B$10:$B$49,'WW Spending Total'!$B29,'WW Spending Actual'!Z$10:Z$49)+SUMIF('WW Spending Projected'!$B$14:$B$53,'WW Spending Total'!$B29,'WW Spending Projected'!Z$14:Z$53)</f>
        <v>0</v>
      </c>
      <c r="AA29" s="395">
        <f>SUMIF('WW Spending Actual'!$B$10:$B$49,'WW Spending Total'!$B29,'WW Spending Actual'!AA$10:AA$49)+SUMIF('WW Spending Projected'!$B$14:$B$53,'WW Spending Total'!$B29,'WW Spending Projected'!AA$14:AA$53)</f>
        <v>0</v>
      </c>
      <c r="AB29" s="99">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ht="13" x14ac:dyDescent="0.3">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7">
        <f>SUMIF('WW Spending Actual'!$B$10:$B$49,'WW Spending Total'!$B30,'WW Spending Actual'!U$10:U$49)+SUMIF('WW Spending Projected'!$B$14:$B$53,'WW Spending Total'!$B30,'WW Spending Projected'!U$14:U$53)</f>
        <v>0</v>
      </c>
      <c r="V30" s="395">
        <f>SUMIF('WW Spending Actual'!$B$10:$B$49,'WW Spending Total'!$B30,'WW Spending Actual'!V$10:V$49)+SUMIF('WW Spending Projected'!$B$14:$B$53,'WW Spending Total'!$B30,'WW Spending Projected'!V$14:V$53)</f>
        <v>0</v>
      </c>
      <c r="W30" s="395">
        <f>SUMIF('WW Spending Actual'!$B$10:$B$49,'WW Spending Total'!$B30,'WW Spending Actual'!W$10:W$49)+SUMIF('WW Spending Projected'!$B$14:$B$53,'WW Spending Total'!$B30,'WW Spending Projected'!W$14:W$53)</f>
        <v>0</v>
      </c>
      <c r="X30" s="395">
        <f>SUMIF('WW Spending Actual'!$B$10:$B$49,'WW Spending Total'!$B30,'WW Spending Actual'!X$10:X$49)+SUMIF('WW Spending Projected'!$B$14:$B$53,'WW Spending Total'!$B30,'WW Spending Projected'!X$14:X$53)</f>
        <v>0</v>
      </c>
      <c r="Y30" s="395">
        <f>SUMIF('WW Spending Actual'!$B$10:$B$49,'WW Spending Total'!$B30,'WW Spending Actual'!Y$10:Y$49)+SUMIF('WW Spending Projected'!$B$14:$B$53,'WW Spending Total'!$B30,'WW Spending Projected'!Y$14:Y$53)</f>
        <v>0</v>
      </c>
      <c r="Z30" s="395">
        <f>SUMIF('WW Spending Actual'!$B$10:$B$49,'WW Spending Total'!$B30,'WW Spending Actual'!Z$10:Z$49)+SUMIF('WW Spending Projected'!$B$14:$B$53,'WW Spending Total'!$B30,'WW Spending Projected'!Z$14:Z$53)</f>
        <v>0</v>
      </c>
      <c r="AA30" s="395">
        <f>SUMIF('WW Spending Actual'!$B$10:$B$49,'WW Spending Total'!$B30,'WW Spending Actual'!AA$10:AA$49)+SUMIF('WW Spending Projected'!$B$14:$B$53,'WW Spending Total'!$B30,'WW Spending Projected'!AA$14:AA$53)</f>
        <v>0</v>
      </c>
      <c r="AB30" s="99">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5">
      <c r="B31" s="25" t="str">
        <f>IFERROR(VLOOKUP(C31,'MEG Def'!$A$42:$B$45,2),"")</f>
        <v>Family Planning</v>
      </c>
      <c r="C31" s="56">
        <v>1</v>
      </c>
      <c r="D31" s="97">
        <f>SUMIF('WW Spending Actual'!$B$10:$B$49,'WW Spending Total'!$B31,'WW Spending Actual'!D$10:D$49)+SUMIF('WW Spending Projected'!$B$14:$B$53,'WW Spending Total'!$B31,'WW Spending Projected'!D$14:D$53)</f>
        <v>7804646</v>
      </c>
      <c r="E31" s="98">
        <f>SUMIF('WW Spending Actual'!$B$10:$B$49,'WW Spending Total'!$B31,'WW Spending Actual'!E$10:E$49)+SUMIF('WW Spending Projected'!$B$14:$B$53,'WW Spending Total'!$B31,'WW Spending Projected'!E$14:E$53)</f>
        <v>13927374</v>
      </c>
      <c r="F31" s="98">
        <f>SUMIF('WW Spending Actual'!$B$10:$B$49,'WW Spending Total'!$B31,'WW Spending Actual'!F$10:F$49)+SUMIF('WW Spending Projected'!$B$14:$B$53,'WW Spending Total'!$B31,'WW Spending Projected'!F$14:F$53)</f>
        <v>18001205</v>
      </c>
      <c r="G31" s="98">
        <f>SUMIF('WW Spending Actual'!$B$10:$B$49,'WW Spending Total'!$B31,'WW Spending Actual'!G$10:G$49)+SUMIF('WW Spending Projected'!$B$14:$B$53,'WW Spending Total'!$B31,'WW Spending Projected'!G$14:G$53)</f>
        <v>23670783</v>
      </c>
      <c r="H31" s="98">
        <f>SUMIF('WW Spending Actual'!$B$10:$B$49,'WW Spending Total'!$B31,'WW Spending Actual'!H$10:H$49)+SUMIF('WW Spending Projected'!$B$14:$B$53,'WW Spending Total'!$B31,'WW Spending Projected'!H$14:H$53)</f>
        <v>25950982</v>
      </c>
      <c r="I31" s="98">
        <f>SUMIF('WW Spending Actual'!$B$10:$B$49,'WW Spending Total'!$B31,'WW Spending Actual'!I$10:I$49)+SUMIF('WW Spending Projected'!$B$14:$B$53,'WW Spending Total'!$B31,'WW Spending Projected'!I$14:I$53)</f>
        <v>33169941</v>
      </c>
      <c r="J31" s="98">
        <f>SUMIF('WW Spending Actual'!$B$10:$B$49,'WW Spending Total'!$B31,'WW Spending Actual'!J$10:J$49)+SUMIF('WW Spending Projected'!$B$14:$B$53,'WW Spending Total'!$B31,'WW Spending Projected'!J$14:J$53)</f>
        <v>39300724</v>
      </c>
      <c r="K31" s="98">
        <f>SUMIF('WW Spending Actual'!$B$10:$B$49,'WW Spending Total'!$B31,'WW Spending Actual'!K$10:K$49)+SUMIF('WW Spending Projected'!$B$14:$B$53,'WW Spending Total'!$B31,'WW Spending Projected'!K$14:K$53)</f>
        <v>-36</v>
      </c>
      <c r="L31" s="98">
        <f>SUMIF('WW Spending Actual'!$B$10:$B$49,'WW Spending Total'!$B31,'WW Spending Actual'!L$10:L$49)+SUMIF('WW Spending Projected'!$B$14:$B$53,'WW Spending Total'!$B31,'WW Spending Projected'!L$14:L$53)</f>
        <v>15498566</v>
      </c>
      <c r="M31" s="98">
        <f>SUMIF('WW Spending Actual'!$B$10:$B$49,'WW Spending Total'!$B31,'WW Spending Actual'!M$10:M$49)+SUMIF('WW Spending Projected'!$B$14:$B$53,'WW Spending Total'!$B31,'WW Spending Projected'!M$14:M$53)</f>
        <v>74540666</v>
      </c>
      <c r="N31" s="98">
        <f>SUMIF('WW Spending Actual'!$B$10:$B$49,'WW Spending Total'!$B31,'WW Spending Actual'!N$10:N$49)+SUMIF('WW Spending Projected'!$B$14:$B$53,'WW Spending Total'!$B31,'WW Spending Projected'!N$14:N$53)</f>
        <v>-1</v>
      </c>
      <c r="O31" s="98">
        <f>SUMIF('WW Spending Actual'!$B$10:$B$49,'WW Spending Total'!$B31,'WW Spending Actual'!O$10:O$49)+SUMIF('WW Spending Projected'!$B$14:$B$53,'WW Spending Total'!$B31,'WW Spending Projected'!O$14:O$53)</f>
        <v>1692960</v>
      </c>
      <c r="P31" s="98">
        <f>SUMIF('WW Spending Actual'!$B$10:$B$49,'WW Spending Total'!$B31,'WW Spending Actual'!P$10:P$49)+SUMIF('WW Spending Projected'!$B$14:$B$53,'WW Spending Total'!$B31,'WW Spending Projected'!P$14:P$53)</f>
        <v>20104273</v>
      </c>
      <c r="Q31" s="98">
        <f>SUMIF('WW Spending Actual'!$B$10:$B$49,'WW Spending Total'!$B31,'WW Spending Actual'!Q$10:Q$49)+SUMIF('WW Spending Projected'!$B$14:$B$53,'WW Spending Total'!$B31,'WW Spending Projected'!Q$14:Q$53)</f>
        <v>20512347</v>
      </c>
      <c r="R31" s="98">
        <f>SUMIF('WW Spending Actual'!$B$10:$B$49,'WW Spending Total'!$B31,'WW Spending Actual'!R$10:R$49)+SUMIF('WW Spending Projected'!$B$14:$B$53,'WW Spending Total'!$B31,'WW Spending Projected'!R$14:R$53)</f>
        <v>19877729</v>
      </c>
      <c r="S31" s="98">
        <f>SUMIF('WW Spending Actual'!$B$10:$B$49,'WW Spending Total'!$B31,'WW Spending Actual'!S$10:S$49)+SUMIF('WW Spending Projected'!$B$14:$B$53,'WW Spending Total'!$B31,'WW Spending Projected'!S$14:S$53)</f>
        <v>12907314</v>
      </c>
      <c r="T31" s="98">
        <f>SUMIF('WW Spending Actual'!$B$10:$B$49,'WW Spending Total'!$B31,'WW Spending Actual'!T$10:T$49)+SUMIF('WW Spending Projected'!$B$14:$B$53,'WW Spending Total'!$B31,'WW Spending Projected'!T$14:T$53)</f>
        <v>2719100</v>
      </c>
      <c r="U31" s="97">
        <f>SUMIF('WW Spending Actual'!$B$10:$B$49,'WW Spending Total'!$B31,'WW Spending Actual'!U$10:U$49)+SUMIF('WW Spending Projected'!$B$14:$B$53,'WW Spending Total'!$B31,'WW Spending Projected'!U$14:U$53)</f>
        <v>11993021</v>
      </c>
      <c r="V31" s="395">
        <f>SUMIF('WW Spending Actual'!$B$10:$B$49,'WW Spending Total'!$B31,'WW Spending Actual'!V$10:V$49)+SUMIF('WW Spending Projected'!$B$14:$B$53,'WW Spending Total'!$B31,'WW Spending Projected'!V$14:V$53)</f>
        <v>8243971</v>
      </c>
      <c r="W31" s="395">
        <f>SUMIF('WW Spending Actual'!$B$10:$B$49,'WW Spending Total'!$B31,'WW Spending Actual'!W$10:W$49)+SUMIF('WW Spending Projected'!$B$14:$B$53,'WW Spending Total'!$B31,'WW Spending Projected'!W$14:W$53)</f>
        <v>8745890</v>
      </c>
      <c r="X31" s="395">
        <f>SUMIF('WW Spending Actual'!$B$10:$B$49,'WW Spending Total'!$B31,'WW Spending Actual'!X$10:X$49)+SUMIF('WW Spending Projected'!$B$14:$B$53,'WW Spending Total'!$B31,'WW Spending Projected'!X$14:X$53)</f>
        <v>8229086</v>
      </c>
      <c r="Y31" s="395">
        <f>SUMIF('WW Spending Actual'!$B$10:$B$49,'WW Spending Total'!$B31,'WW Spending Actual'!Y$10:Y$49)+SUMIF('WW Spending Projected'!$B$14:$B$53,'WW Spending Total'!$B31,'WW Spending Projected'!Y$14:Y$53)</f>
        <v>6458762</v>
      </c>
      <c r="Z31" s="395">
        <f>SUMIF('WW Spending Actual'!$B$10:$B$49,'WW Spending Total'!$B31,'WW Spending Actual'!Z$10:Z$49)+SUMIF('WW Spending Projected'!$B$14:$B$53,'WW Spending Total'!$B31,'WW Spending Projected'!Z$14:Z$53)</f>
        <v>4159588</v>
      </c>
      <c r="AA31" s="395">
        <f>SUMIF('WW Spending Actual'!$B$10:$B$49,'WW Spending Total'!$B31,'WW Spending Actual'!AA$10:AA$49)+SUMIF('WW Spending Projected'!$B$14:$B$53,'WW Spending Total'!$B31,'WW Spending Projected'!AA$14:AA$53)</f>
        <v>4700000</v>
      </c>
      <c r="AB31" s="99">
        <f>SUMIF('WW Spending Actual'!$B$10:$B$49,'WW Spending Total'!$B31,'WW Spending Actual'!AB$10:AB$49)+SUMIF('WW Spending Projected'!$B$14:$B$53,'WW Spending Total'!$B31,'WW Spending Projected'!AB$14:AB$53)</f>
        <v>7000000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hidden="1" x14ac:dyDescent="0.25">
      <c r="B32" s="25" t="str">
        <f>IFERROR(VLOOKUP(C32,'MEG Def'!$A$42:$B$45,2),"")</f>
        <v/>
      </c>
      <c r="C32" s="56"/>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7">
        <f>SUMIF('WW Spending Actual'!$B$10:$B$49,'WW Spending Total'!$B32,'WW Spending Actual'!U$10:U$49)+SUMIF('WW Spending Projected'!$B$14:$B$53,'WW Spending Total'!$B32,'WW Spending Projected'!U$14:U$53)</f>
        <v>0</v>
      </c>
      <c r="V32" s="395">
        <f>SUMIF('WW Spending Actual'!$B$10:$B$49,'WW Spending Total'!$B32,'WW Spending Actual'!V$10:V$49)+SUMIF('WW Spending Projected'!$B$14:$B$53,'WW Spending Total'!$B32,'WW Spending Projected'!V$14:V$53)</f>
        <v>0</v>
      </c>
      <c r="W32" s="395">
        <f>SUMIF('WW Spending Actual'!$B$10:$B$49,'WW Spending Total'!$B32,'WW Spending Actual'!W$10:W$49)+SUMIF('WW Spending Projected'!$B$14:$B$53,'WW Spending Total'!$B32,'WW Spending Projected'!W$14:W$53)</f>
        <v>0</v>
      </c>
      <c r="X32" s="395">
        <f>SUMIF('WW Spending Actual'!$B$10:$B$49,'WW Spending Total'!$B32,'WW Spending Actual'!X$10:X$49)+SUMIF('WW Spending Projected'!$B$14:$B$53,'WW Spending Total'!$B32,'WW Spending Projected'!X$14:X$53)</f>
        <v>0</v>
      </c>
      <c r="Y32" s="395">
        <f>SUMIF('WW Spending Actual'!$B$10:$B$49,'WW Spending Total'!$B32,'WW Spending Actual'!Y$10:Y$49)+SUMIF('WW Spending Projected'!$B$14:$B$53,'WW Spending Total'!$B32,'WW Spending Projected'!Y$14:Y$53)</f>
        <v>0</v>
      </c>
      <c r="Z32" s="395">
        <f>SUMIF('WW Spending Actual'!$B$10:$B$49,'WW Spending Total'!$B32,'WW Spending Actual'!Z$10:Z$49)+SUMIF('WW Spending Projected'!$B$14:$B$53,'WW Spending Total'!$B32,'WW Spending Projected'!Z$14:Z$53)</f>
        <v>0</v>
      </c>
      <c r="AA32" s="395">
        <f>SUMIF('WW Spending Actual'!$B$10:$B$49,'WW Spending Total'!$B32,'WW Spending Actual'!AA$10:AA$49)+SUMIF('WW Spending Projected'!$B$14:$B$53,'WW Spending Total'!$B32,'WW Spending Projected'!AA$14:AA$53)</f>
        <v>0</v>
      </c>
      <c r="AB32" s="99">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5">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7">
        <f>SUMIF('WW Spending Actual'!$B$10:$B$49,'WW Spending Total'!$B33,'WW Spending Actual'!U$10:U$49)+SUMIF('WW Spending Projected'!$B$14:$B$53,'WW Spending Total'!$B33,'WW Spending Projected'!U$14:U$53)</f>
        <v>0</v>
      </c>
      <c r="V33" s="395">
        <f>SUMIF('WW Spending Actual'!$B$10:$B$49,'WW Spending Total'!$B33,'WW Spending Actual'!V$10:V$49)+SUMIF('WW Spending Projected'!$B$14:$B$53,'WW Spending Total'!$B33,'WW Spending Projected'!V$14:V$53)</f>
        <v>0</v>
      </c>
      <c r="W33" s="395">
        <f>SUMIF('WW Spending Actual'!$B$10:$B$49,'WW Spending Total'!$B33,'WW Spending Actual'!W$10:W$49)+SUMIF('WW Spending Projected'!$B$14:$B$53,'WW Spending Total'!$B33,'WW Spending Projected'!W$14:W$53)</f>
        <v>0</v>
      </c>
      <c r="X33" s="395">
        <f>SUMIF('WW Spending Actual'!$B$10:$B$49,'WW Spending Total'!$B33,'WW Spending Actual'!X$10:X$49)+SUMIF('WW Spending Projected'!$B$14:$B$53,'WW Spending Total'!$B33,'WW Spending Projected'!X$14:X$53)</f>
        <v>0</v>
      </c>
      <c r="Y33" s="395">
        <f>SUMIF('WW Spending Actual'!$B$10:$B$49,'WW Spending Total'!$B33,'WW Spending Actual'!Y$10:Y$49)+SUMIF('WW Spending Projected'!$B$14:$B$53,'WW Spending Total'!$B33,'WW Spending Projected'!Y$14:Y$53)</f>
        <v>0</v>
      </c>
      <c r="Z33" s="395">
        <f>SUMIF('WW Spending Actual'!$B$10:$B$49,'WW Spending Total'!$B33,'WW Spending Actual'!Z$10:Z$49)+SUMIF('WW Spending Projected'!$B$14:$B$53,'WW Spending Total'!$B33,'WW Spending Projected'!Z$14:Z$53)</f>
        <v>0</v>
      </c>
      <c r="AA33" s="395">
        <f>SUMIF('WW Spending Actual'!$B$10:$B$49,'WW Spending Total'!$B33,'WW Spending Actual'!AA$10:AA$49)+SUMIF('WW Spending Projected'!$B$14:$B$53,'WW Spending Total'!$B33,'WW Spending Projected'!AA$14:AA$53)</f>
        <v>0</v>
      </c>
      <c r="AB33" s="99">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t="13" hidden="1" x14ac:dyDescent="0.3">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7">
        <f>SUMIF('WW Spending Actual'!$B$10:$B$49,'WW Spending Total'!$B34,'WW Spending Actual'!U$10:U$49)+SUMIF('WW Spending Projected'!$B$14:$B$53,'WW Spending Total'!$B34,'WW Spending Projected'!U$14:U$53)</f>
        <v>0</v>
      </c>
      <c r="V34" s="395">
        <f>SUMIF('WW Spending Actual'!$B$10:$B$49,'WW Spending Total'!$B34,'WW Spending Actual'!V$10:V$49)+SUMIF('WW Spending Projected'!$B$14:$B$53,'WW Spending Total'!$B34,'WW Spending Projected'!V$14:V$53)</f>
        <v>0</v>
      </c>
      <c r="W34" s="395">
        <f>SUMIF('WW Spending Actual'!$B$10:$B$49,'WW Spending Total'!$B34,'WW Spending Actual'!W$10:W$49)+SUMIF('WW Spending Projected'!$B$14:$B$53,'WW Spending Total'!$B34,'WW Spending Projected'!W$14:W$53)</f>
        <v>0</v>
      </c>
      <c r="X34" s="395">
        <f>SUMIF('WW Spending Actual'!$B$10:$B$49,'WW Spending Total'!$B34,'WW Spending Actual'!X$10:X$49)+SUMIF('WW Spending Projected'!$B$14:$B$53,'WW Spending Total'!$B34,'WW Spending Projected'!X$14:X$53)</f>
        <v>0</v>
      </c>
      <c r="Y34" s="395">
        <f>SUMIF('WW Spending Actual'!$B$10:$B$49,'WW Spending Total'!$B34,'WW Spending Actual'!Y$10:Y$49)+SUMIF('WW Spending Projected'!$B$14:$B$53,'WW Spending Total'!$B34,'WW Spending Projected'!Y$14:Y$53)</f>
        <v>0</v>
      </c>
      <c r="Z34" s="395">
        <f>SUMIF('WW Spending Actual'!$B$10:$B$49,'WW Spending Total'!$B34,'WW Spending Actual'!Z$10:Z$49)+SUMIF('WW Spending Projected'!$B$14:$B$53,'WW Spending Total'!$B34,'WW Spending Projected'!Z$14:Z$53)</f>
        <v>0</v>
      </c>
      <c r="AA34" s="395">
        <f>SUMIF('WW Spending Actual'!$B$10:$B$49,'WW Spending Total'!$B34,'WW Spending Actual'!AA$10:AA$49)+SUMIF('WW Spending Projected'!$B$14:$B$53,'WW Spending Total'!$B34,'WW Spending Projected'!AA$14:AA$53)</f>
        <v>0</v>
      </c>
      <c r="AB34" s="99">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t="13" hidden="1" x14ac:dyDescent="0.3">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7">
        <f>SUMIF('WW Spending Actual'!$B$10:$B$49,'WW Spending Total'!$B35,'WW Spending Actual'!U$10:U$49)+SUMIF('WW Spending Projected'!$B$14:$B$53,'WW Spending Total'!$B35,'WW Spending Projected'!U$14:U$53)</f>
        <v>0</v>
      </c>
      <c r="V35" s="395">
        <f>SUMIF('WW Spending Actual'!$B$10:$B$49,'WW Spending Total'!$B35,'WW Spending Actual'!V$10:V$49)+SUMIF('WW Spending Projected'!$B$14:$B$53,'WW Spending Total'!$B35,'WW Spending Projected'!V$14:V$53)</f>
        <v>0</v>
      </c>
      <c r="W35" s="395">
        <f>SUMIF('WW Spending Actual'!$B$10:$B$49,'WW Spending Total'!$B35,'WW Spending Actual'!W$10:W$49)+SUMIF('WW Spending Projected'!$B$14:$B$53,'WW Spending Total'!$B35,'WW Spending Projected'!W$14:W$53)</f>
        <v>0</v>
      </c>
      <c r="X35" s="395">
        <f>SUMIF('WW Spending Actual'!$B$10:$B$49,'WW Spending Total'!$B35,'WW Spending Actual'!X$10:X$49)+SUMIF('WW Spending Projected'!$B$14:$B$53,'WW Spending Total'!$B35,'WW Spending Projected'!X$14:X$53)</f>
        <v>0</v>
      </c>
      <c r="Y35" s="395">
        <f>SUMIF('WW Spending Actual'!$B$10:$B$49,'WW Spending Total'!$B35,'WW Spending Actual'!Y$10:Y$49)+SUMIF('WW Spending Projected'!$B$14:$B$53,'WW Spending Total'!$B35,'WW Spending Projected'!Y$14:Y$53)</f>
        <v>0</v>
      </c>
      <c r="Z35" s="395">
        <f>SUMIF('WW Spending Actual'!$B$10:$B$49,'WW Spending Total'!$B35,'WW Spending Actual'!Z$10:Z$49)+SUMIF('WW Spending Projected'!$B$14:$B$53,'WW Spending Total'!$B35,'WW Spending Projected'!Z$14:Z$53)</f>
        <v>0</v>
      </c>
      <c r="AA35" s="395">
        <f>SUMIF('WW Spending Actual'!$B$10:$B$49,'WW Spending Total'!$B35,'WW Spending Actual'!AA$10:AA$49)+SUMIF('WW Spending Projected'!$B$14:$B$53,'WW Spending Total'!$B35,'WW Spending Projected'!AA$14:AA$53)</f>
        <v>0</v>
      </c>
      <c r="AB35" s="99">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t="13" hidden="1" x14ac:dyDescent="0.3">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7">
        <f>SUMIF('WW Spending Actual'!$B$10:$B$49,'WW Spending Total'!$B36,'WW Spending Actual'!U$10:U$49)+SUMIF('WW Spending Projected'!$B$14:$B$53,'WW Spending Total'!$B36,'WW Spending Projected'!U$14:U$53)</f>
        <v>0</v>
      </c>
      <c r="V36" s="395">
        <f>SUMIF('WW Spending Actual'!$B$10:$B$49,'WW Spending Total'!$B36,'WW Spending Actual'!V$10:V$49)+SUMIF('WW Spending Projected'!$B$14:$B$53,'WW Spending Total'!$B36,'WW Spending Projected'!V$14:V$53)</f>
        <v>0</v>
      </c>
      <c r="W36" s="395">
        <f>SUMIF('WW Spending Actual'!$B$10:$B$49,'WW Spending Total'!$B36,'WW Spending Actual'!W$10:W$49)+SUMIF('WW Spending Projected'!$B$14:$B$53,'WW Spending Total'!$B36,'WW Spending Projected'!W$14:W$53)</f>
        <v>0</v>
      </c>
      <c r="X36" s="395">
        <f>SUMIF('WW Spending Actual'!$B$10:$B$49,'WW Spending Total'!$B36,'WW Spending Actual'!X$10:X$49)+SUMIF('WW Spending Projected'!$B$14:$B$53,'WW Spending Total'!$B36,'WW Spending Projected'!X$14:X$53)</f>
        <v>0</v>
      </c>
      <c r="Y36" s="395">
        <f>SUMIF('WW Spending Actual'!$B$10:$B$49,'WW Spending Total'!$B36,'WW Spending Actual'!Y$10:Y$49)+SUMIF('WW Spending Projected'!$B$14:$B$53,'WW Spending Total'!$B36,'WW Spending Projected'!Y$14:Y$53)</f>
        <v>0</v>
      </c>
      <c r="Z36" s="395">
        <f>SUMIF('WW Spending Actual'!$B$10:$B$49,'WW Spending Total'!$B36,'WW Spending Actual'!Z$10:Z$49)+SUMIF('WW Spending Projected'!$B$14:$B$53,'WW Spending Total'!$B36,'WW Spending Projected'!Z$14:Z$53)</f>
        <v>0</v>
      </c>
      <c r="AA36" s="395">
        <f>SUMIF('WW Spending Actual'!$B$10:$B$49,'WW Spending Total'!$B36,'WW Spending Actual'!AA$10:AA$49)+SUMIF('WW Spending Projected'!$B$14:$B$53,'WW Spending Total'!$B36,'WW Spending Projected'!AA$14:AA$53)</f>
        <v>0</v>
      </c>
      <c r="AB36" s="99">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t="13" hidden="1" x14ac:dyDescent="0.3">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7">
        <f>SUMIF('WW Spending Actual'!$B$10:$B$49,'WW Spending Total'!$B37,'WW Spending Actual'!U$10:U$49)+SUMIF('WW Spending Projected'!$B$14:$B$53,'WW Spending Total'!$B37,'WW Spending Projected'!U$14:U$53)</f>
        <v>0</v>
      </c>
      <c r="V37" s="395">
        <f>SUMIF('WW Spending Actual'!$B$10:$B$49,'WW Spending Total'!$B37,'WW Spending Actual'!V$10:V$49)+SUMIF('WW Spending Projected'!$B$14:$B$53,'WW Spending Total'!$B37,'WW Spending Projected'!V$14:V$53)</f>
        <v>0</v>
      </c>
      <c r="W37" s="395">
        <f>SUMIF('WW Spending Actual'!$B$10:$B$49,'WW Spending Total'!$B37,'WW Spending Actual'!W$10:W$49)+SUMIF('WW Spending Projected'!$B$14:$B$53,'WW Spending Total'!$B37,'WW Spending Projected'!W$14:W$53)</f>
        <v>0</v>
      </c>
      <c r="X37" s="395">
        <f>SUMIF('WW Spending Actual'!$B$10:$B$49,'WW Spending Total'!$B37,'WW Spending Actual'!X$10:X$49)+SUMIF('WW Spending Projected'!$B$14:$B$53,'WW Spending Total'!$B37,'WW Spending Projected'!X$14:X$53)</f>
        <v>0</v>
      </c>
      <c r="Y37" s="395">
        <f>SUMIF('WW Spending Actual'!$B$10:$B$49,'WW Spending Total'!$B37,'WW Spending Actual'!Y$10:Y$49)+SUMIF('WW Spending Projected'!$B$14:$B$53,'WW Spending Total'!$B37,'WW Spending Projected'!Y$14:Y$53)</f>
        <v>0</v>
      </c>
      <c r="Z37" s="395">
        <f>SUMIF('WW Spending Actual'!$B$10:$B$49,'WW Spending Total'!$B37,'WW Spending Actual'!Z$10:Z$49)+SUMIF('WW Spending Projected'!$B$14:$B$53,'WW Spending Total'!$B37,'WW Spending Projected'!Z$14:Z$53)</f>
        <v>0</v>
      </c>
      <c r="AA37" s="395">
        <f>SUMIF('WW Spending Actual'!$B$10:$B$49,'WW Spending Total'!$B37,'WW Spending Actual'!AA$10:AA$49)+SUMIF('WW Spending Projected'!$B$14:$B$53,'WW Spending Total'!$B37,'WW Spending Projected'!AA$14:AA$53)</f>
        <v>0</v>
      </c>
      <c r="AB37" s="99">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t="13" hidden="1" x14ac:dyDescent="0.3">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7">
        <f>SUMIF('WW Spending Actual'!$B$10:$B$49,'WW Spending Total'!$B38,'WW Spending Actual'!U$10:U$49)+SUMIF('WW Spending Projected'!$B$14:$B$53,'WW Spending Total'!$B38,'WW Spending Projected'!U$14:U$53)</f>
        <v>0</v>
      </c>
      <c r="V38" s="395">
        <f>SUMIF('WW Spending Actual'!$B$10:$B$49,'WW Spending Total'!$B38,'WW Spending Actual'!V$10:V$49)+SUMIF('WW Spending Projected'!$B$14:$B$53,'WW Spending Total'!$B38,'WW Spending Projected'!V$14:V$53)</f>
        <v>0</v>
      </c>
      <c r="W38" s="395">
        <f>SUMIF('WW Spending Actual'!$B$10:$B$49,'WW Spending Total'!$B38,'WW Spending Actual'!W$10:W$49)+SUMIF('WW Spending Projected'!$B$14:$B$53,'WW Spending Total'!$B38,'WW Spending Projected'!W$14:W$53)</f>
        <v>0</v>
      </c>
      <c r="X38" s="395">
        <f>SUMIF('WW Spending Actual'!$B$10:$B$49,'WW Spending Total'!$B38,'WW Spending Actual'!X$10:X$49)+SUMIF('WW Spending Projected'!$B$14:$B$53,'WW Spending Total'!$B38,'WW Spending Projected'!X$14:X$53)</f>
        <v>0</v>
      </c>
      <c r="Y38" s="395">
        <f>SUMIF('WW Spending Actual'!$B$10:$B$49,'WW Spending Total'!$B38,'WW Spending Actual'!Y$10:Y$49)+SUMIF('WW Spending Projected'!$B$14:$B$53,'WW Spending Total'!$B38,'WW Spending Projected'!Y$14:Y$53)</f>
        <v>0</v>
      </c>
      <c r="Z38" s="395">
        <f>SUMIF('WW Spending Actual'!$B$10:$B$49,'WW Spending Total'!$B38,'WW Spending Actual'!Z$10:Z$49)+SUMIF('WW Spending Projected'!$B$14:$B$53,'WW Spending Total'!$B38,'WW Spending Projected'!Z$14:Z$53)</f>
        <v>0</v>
      </c>
      <c r="AA38" s="395">
        <f>SUMIF('WW Spending Actual'!$B$10:$B$49,'WW Spending Total'!$B38,'WW Spending Actual'!AA$10:AA$49)+SUMIF('WW Spending Projected'!$B$14:$B$53,'WW Spending Total'!$B38,'WW Spending Projected'!AA$14:AA$53)</f>
        <v>0</v>
      </c>
      <c r="AB38" s="99">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t="13" hidden="1" x14ac:dyDescent="0.3">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7">
        <f>SUMIF('WW Spending Actual'!$B$10:$B$49,'WW Spending Total'!$B39,'WW Spending Actual'!U$10:U$49)+SUMIF('WW Spending Projected'!$B$14:$B$53,'WW Spending Total'!$B39,'WW Spending Projected'!U$14:U$53)</f>
        <v>0</v>
      </c>
      <c r="V39" s="395">
        <f>SUMIF('WW Spending Actual'!$B$10:$B$49,'WW Spending Total'!$B39,'WW Spending Actual'!V$10:V$49)+SUMIF('WW Spending Projected'!$B$14:$B$53,'WW Spending Total'!$B39,'WW Spending Projected'!V$14:V$53)</f>
        <v>0</v>
      </c>
      <c r="W39" s="395">
        <f>SUMIF('WW Spending Actual'!$B$10:$B$49,'WW Spending Total'!$B39,'WW Spending Actual'!W$10:W$49)+SUMIF('WW Spending Projected'!$B$14:$B$53,'WW Spending Total'!$B39,'WW Spending Projected'!W$14:W$53)</f>
        <v>0</v>
      </c>
      <c r="X39" s="395">
        <f>SUMIF('WW Spending Actual'!$B$10:$B$49,'WW Spending Total'!$B39,'WW Spending Actual'!X$10:X$49)+SUMIF('WW Spending Projected'!$B$14:$B$53,'WW Spending Total'!$B39,'WW Spending Projected'!X$14:X$53)</f>
        <v>0</v>
      </c>
      <c r="Y39" s="395">
        <f>SUMIF('WW Spending Actual'!$B$10:$B$49,'WW Spending Total'!$B39,'WW Spending Actual'!Y$10:Y$49)+SUMIF('WW Spending Projected'!$B$14:$B$53,'WW Spending Total'!$B39,'WW Spending Projected'!Y$14:Y$53)</f>
        <v>0</v>
      </c>
      <c r="Z39" s="395">
        <f>SUMIF('WW Spending Actual'!$B$10:$B$49,'WW Spending Total'!$B39,'WW Spending Actual'!Z$10:Z$49)+SUMIF('WW Spending Projected'!$B$14:$B$53,'WW Spending Total'!$B39,'WW Spending Projected'!Z$14:Z$53)</f>
        <v>0</v>
      </c>
      <c r="AA39" s="395">
        <f>SUMIF('WW Spending Actual'!$B$10:$B$49,'WW Spending Total'!$B39,'WW Spending Actual'!AA$10:AA$49)+SUMIF('WW Spending Projected'!$B$14:$B$53,'WW Spending Total'!$B39,'WW Spending Projected'!AA$14:AA$53)</f>
        <v>0</v>
      </c>
      <c r="AB39" s="99">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t="13" hidden="1" x14ac:dyDescent="0.3">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7">
        <f>SUMIF('WW Spending Actual'!$B$10:$B$49,'WW Spending Total'!$B40,'WW Spending Actual'!U$10:U$49)+SUMIF('WW Spending Projected'!$B$14:$B$53,'WW Spending Total'!$B40,'WW Spending Projected'!U$14:U$53)</f>
        <v>0</v>
      </c>
      <c r="V40" s="395">
        <f>SUMIF('WW Spending Actual'!$B$10:$B$49,'WW Spending Total'!$B40,'WW Spending Actual'!V$10:V$49)+SUMIF('WW Spending Projected'!$B$14:$B$53,'WW Spending Total'!$B40,'WW Spending Projected'!V$14:V$53)</f>
        <v>0</v>
      </c>
      <c r="W40" s="395">
        <f>SUMIF('WW Spending Actual'!$B$10:$B$49,'WW Spending Total'!$B40,'WW Spending Actual'!W$10:W$49)+SUMIF('WW Spending Projected'!$B$14:$B$53,'WW Spending Total'!$B40,'WW Spending Projected'!W$14:W$53)</f>
        <v>0</v>
      </c>
      <c r="X40" s="395">
        <f>SUMIF('WW Spending Actual'!$B$10:$B$49,'WW Spending Total'!$B40,'WW Spending Actual'!X$10:X$49)+SUMIF('WW Spending Projected'!$B$14:$B$53,'WW Spending Total'!$B40,'WW Spending Projected'!X$14:X$53)</f>
        <v>0</v>
      </c>
      <c r="Y40" s="395">
        <f>SUMIF('WW Spending Actual'!$B$10:$B$49,'WW Spending Total'!$B40,'WW Spending Actual'!Y$10:Y$49)+SUMIF('WW Spending Projected'!$B$14:$B$53,'WW Spending Total'!$B40,'WW Spending Projected'!Y$14:Y$53)</f>
        <v>0</v>
      </c>
      <c r="Z40" s="395">
        <f>SUMIF('WW Spending Actual'!$B$10:$B$49,'WW Spending Total'!$B40,'WW Spending Actual'!Z$10:Z$49)+SUMIF('WW Spending Projected'!$B$14:$B$53,'WW Spending Total'!$B40,'WW Spending Projected'!Z$14:Z$53)</f>
        <v>0</v>
      </c>
      <c r="AA40" s="395">
        <f>SUMIF('WW Spending Actual'!$B$10:$B$49,'WW Spending Total'!$B40,'WW Spending Actual'!AA$10:AA$49)+SUMIF('WW Spending Projected'!$B$14:$B$53,'WW Spending Total'!$B40,'WW Spending Projected'!AA$14:AA$53)</f>
        <v>0</v>
      </c>
      <c r="AB40" s="99">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t="13" hidden="1" x14ac:dyDescent="0.3">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7">
        <f>SUMIF('WW Spending Actual'!$B$10:$B$49,'WW Spending Total'!$B41,'WW Spending Actual'!U$10:U$49)+SUMIF('WW Spending Projected'!$B$14:$B$53,'WW Spending Total'!$B41,'WW Spending Projected'!U$14:U$53)</f>
        <v>0</v>
      </c>
      <c r="V41" s="395">
        <f>SUMIF('WW Spending Actual'!$B$10:$B$49,'WW Spending Total'!$B41,'WW Spending Actual'!V$10:V$49)+SUMIF('WW Spending Projected'!$B$14:$B$53,'WW Spending Total'!$B41,'WW Spending Projected'!V$14:V$53)</f>
        <v>0</v>
      </c>
      <c r="W41" s="395">
        <f>SUMIF('WW Spending Actual'!$B$10:$B$49,'WW Spending Total'!$B41,'WW Spending Actual'!W$10:W$49)+SUMIF('WW Spending Projected'!$B$14:$B$53,'WW Spending Total'!$B41,'WW Spending Projected'!W$14:W$53)</f>
        <v>0</v>
      </c>
      <c r="X41" s="395">
        <f>SUMIF('WW Spending Actual'!$B$10:$B$49,'WW Spending Total'!$B41,'WW Spending Actual'!X$10:X$49)+SUMIF('WW Spending Projected'!$B$14:$B$53,'WW Spending Total'!$B41,'WW Spending Projected'!X$14:X$53)</f>
        <v>0</v>
      </c>
      <c r="Y41" s="395">
        <f>SUMIF('WW Spending Actual'!$B$10:$B$49,'WW Spending Total'!$B41,'WW Spending Actual'!Y$10:Y$49)+SUMIF('WW Spending Projected'!$B$14:$B$53,'WW Spending Total'!$B41,'WW Spending Projected'!Y$14:Y$53)</f>
        <v>0</v>
      </c>
      <c r="Z41" s="395">
        <f>SUMIF('WW Spending Actual'!$B$10:$B$49,'WW Spending Total'!$B41,'WW Spending Actual'!Z$10:Z$49)+SUMIF('WW Spending Projected'!$B$14:$B$53,'WW Spending Total'!$B41,'WW Spending Projected'!Z$14:Z$53)</f>
        <v>0</v>
      </c>
      <c r="AA41" s="395">
        <f>SUMIF('WW Spending Actual'!$B$10:$B$49,'WW Spending Total'!$B41,'WW Spending Actual'!AA$10:AA$49)+SUMIF('WW Spending Projected'!$B$14:$B$53,'WW Spending Total'!$B41,'WW Spending Projected'!AA$14:AA$53)</f>
        <v>0</v>
      </c>
      <c r="AB41" s="99">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t="13" hidden="1" x14ac:dyDescent="0.3">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7">
        <f>SUMIF('WW Spending Actual'!$B$10:$B$49,'WW Spending Total'!$B42,'WW Spending Actual'!U$10:U$49)+SUMIF('WW Spending Projected'!$B$14:$B$53,'WW Spending Total'!$B42,'WW Spending Projected'!U$14:U$53)</f>
        <v>0</v>
      </c>
      <c r="V42" s="395">
        <f>SUMIF('WW Spending Actual'!$B$10:$B$49,'WW Spending Total'!$B42,'WW Spending Actual'!V$10:V$49)+SUMIF('WW Spending Projected'!$B$14:$B$53,'WW Spending Total'!$B42,'WW Spending Projected'!V$14:V$53)</f>
        <v>0</v>
      </c>
      <c r="W42" s="395">
        <f>SUMIF('WW Spending Actual'!$B$10:$B$49,'WW Spending Total'!$B42,'WW Spending Actual'!W$10:W$49)+SUMIF('WW Spending Projected'!$B$14:$B$53,'WW Spending Total'!$B42,'WW Spending Projected'!W$14:W$53)</f>
        <v>0</v>
      </c>
      <c r="X42" s="395">
        <f>SUMIF('WW Spending Actual'!$B$10:$B$49,'WW Spending Total'!$B42,'WW Spending Actual'!X$10:X$49)+SUMIF('WW Spending Projected'!$B$14:$B$53,'WW Spending Total'!$B42,'WW Spending Projected'!X$14:X$53)</f>
        <v>0</v>
      </c>
      <c r="Y42" s="395">
        <f>SUMIF('WW Spending Actual'!$B$10:$B$49,'WW Spending Total'!$B42,'WW Spending Actual'!Y$10:Y$49)+SUMIF('WW Spending Projected'!$B$14:$B$53,'WW Spending Total'!$B42,'WW Spending Projected'!Y$14:Y$53)</f>
        <v>0</v>
      </c>
      <c r="Z42" s="395">
        <f>SUMIF('WW Spending Actual'!$B$10:$B$49,'WW Spending Total'!$B42,'WW Spending Actual'!Z$10:Z$49)+SUMIF('WW Spending Projected'!$B$14:$B$53,'WW Spending Total'!$B42,'WW Spending Projected'!Z$14:Z$53)</f>
        <v>0</v>
      </c>
      <c r="AA42" s="395">
        <f>SUMIF('WW Spending Actual'!$B$10:$B$49,'WW Spending Total'!$B42,'WW Spending Actual'!AA$10:AA$49)+SUMIF('WW Spending Projected'!$B$14:$B$53,'WW Spending Total'!$B42,'WW Spending Projected'!AA$14:AA$53)</f>
        <v>0</v>
      </c>
      <c r="AB42" s="99">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t="13" hidden="1" x14ac:dyDescent="0.3">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7">
        <f>SUMIF('WW Spending Actual'!$B$10:$B$49,'WW Spending Total'!$B43,'WW Spending Actual'!U$10:U$49)+SUMIF('WW Spending Projected'!$B$14:$B$53,'WW Spending Total'!$B43,'WW Spending Projected'!U$14:U$53)</f>
        <v>0</v>
      </c>
      <c r="V43" s="395">
        <f>SUMIF('WW Spending Actual'!$B$10:$B$49,'WW Spending Total'!$B43,'WW Spending Actual'!V$10:V$49)+SUMIF('WW Spending Projected'!$B$14:$B$53,'WW Spending Total'!$B43,'WW Spending Projected'!V$14:V$53)</f>
        <v>0</v>
      </c>
      <c r="W43" s="395">
        <f>SUMIF('WW Spending Actual'!$B$10:$B$49,'WW Spending Total'!$B43,'WW Spending Actual'!W$10:W$49)+SUMIF('WW Spending Projected'!$B$14:$B$53,'WW Spending Total'!$B43,'WW Spending Projected'!W$14:W$53)</f>
        <v>0</v>
      </c>
      <c r="X43" s="395">
        <f>SUMIF('WW Spending Actual'!$B$10:$B$49,'WW Spending Total'!$B43,'WW Spending Actual'!X$10:X$49)+SUMIF('WW Spending Projected'!$B$14:$B$53,'WW Spending Total'!$B43,'WW Spending Projected'!X$14:X$53)</f>
        <v>0</v>
      </c>
      <c r="Y43" s="395">
        <f>SUMIF('WW Spending Actual'!$B$10:$B$49,'WW Spending Total'!$B43,'WW Spending Actual'!Y$10:Y$49)+SUMIF('WW Spending Projected'!$B$14:$B$53,'WW Spending Total'!$B43,'WW Spending Projected'!Y$14:Y$53)</f>
        <v>0</v>
      </c>
      <c r="Z43" s="395">
        <f>SUMIF('WW Spending Actual'!$B$10:$B$49,'WW Spending Total'!$B43,'WW Spending Actual'!Z$10:Z$49)+SUMIF('WW Spending Projected'!$B$14:$B$53,'WW Spending Total'!$B43,'WW Spending Projected'!Z$14:Z$53)</f>
        <v>0</v>
      </c>
      <c r="AA43" s="395">
        <f>SUMIF('WW Spending Actual'!$B$10:$B$49,'WW Spending Total'!$B43,'WW Spending Actual'!AA$10:AA$49)+SUMIF('WW Spending Projected'!$B$14:$B$53,'WW Spending Total'!$B43,'WW Spending Projected'!AA$14:AA$53)</f>
        <v>0</v>
      </c>
      <c r="AB43" s="99">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t="13" hidden="1" x14ac:dyDescent="0.3">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7">
        <f>SUMIF('WW Spending Actual'!$B$10:$B$49,'WW Spending Total'!$B44,'WW Spending Actual'!U$10:U$49)+SUMIF('WW Spending Projected'!$B$14:$B$53,'WW Spending Total'!$B44,'WW Spending Projected'!U$14:U$53)</f>
        <v>0</v>
      </c>
      <c r="V44" s="395">
        <f>SUMIF('WW Spending Actual'!$B$10:$B$49,'WW Spending Total'!$B44,'WW Spending Actual'!V$10:V$49)+SUMIF('WW Spending Projected'!$B$14:$B$53,'WW Spending Total'!$B44,'WW Spending Projected'!V$14:V$53)</f>
        <v>0</v>
      </c>
      <c r="W44" s="395">
        <f>SUMIF('WW Spending Actual'!$B$10:$B$49,'WW Spending Total'!$B44,'WW Spending Actual'!W$10:W$49)+SUMIF('WW Spending Projected'!$B$14:$B$53,'WW Spending Total'!$B44,'WW Spending Projected'!W$14:W$53)</f>
        <v>0</v>
      </c>
      <c r="X44" s="395">
        <f>SUMIF('WW Spending Actual'!$B$10:$B$49,'WW Spending Total'!$B44,'WW Spending Actual'!X$10:X$49)+SUMIF('WW Spending Projected'!$B$14:$B$53,'WW Spending Total'!$B44,'WW Spending Projected'!X$14:X$53)</f>
        <v>0</v>
      </c>
      <c r="Y44" s="395">
        <f>SUMIF('WW Spending Actual'!$B$10:$B$49,'WW Spending Total'!$B44,'WW Spending Actual'!Y$10:Y$49)+SUMIF('WW Spending Projected'!$B$14:$B$53,'WW Spending Total'!$B44,'WW Spending Projected'!Y$14:Y$53)</f>
        <v>0</v>
      </c>
      <c r="Z44" s="395">
        <f>SUMIF('WW Spending Actual'!$B$10:$B$49,'WW Spending Total'!$B44,'WW Spending Actual'!Z$10:Z$49)+SUMIF('WW Spending Projected'!$B$14:$B$53,'WW Spending Total'!$B44,'WW Spending Projected'!Z$14:Z$53)</f>
        <v>0</v>
      </c>
      <c r="AA44" s="395">
        <f>SUMIF('WW Spending Actual'!$B$10:$B$49,'WW Spending Total'!$B44,'WW Spending Actual'!AA$10:AA$49)+SUMIF('WW Spending Projected'!$B$14:$B$53,'WW Spending Total'!$B44,'WW Spending Projected'!AA$14:AA$53)</f>
        <v>0</v>
      </c>
      <c r="AB44" s="99">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t="13" hidden="1" x14ac:dyDescent="0.3">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7">
        <f>SUMIF('WW Spending Actual'!$B$10:$B$49,'WW Spending Total'!$B45,'WW Spending Actual'!U$10:U$49)+SUMIF('WW Spending Projected'!$B$14:$B$53,'WW Spending Total'!$B45,'WW Spending Projected'!U$14:U$53)</f>
        <v>0</v>
      </c>
      <c r="V45" s="395">
        <f>SUMIF('WW Spending Actual'!$B$10:$B$49,'WW Spending Total'!$B45,'WW Spending Actual'!V$10:V$49)+SUMIF('WW Spending Projected'!$B$14:$B$53,'WW Spending Total'!$B45,'WW Spending Projected'!V$14:V$53)</f>
        <v>0</v>
      </c>
      <c r="W45" s="395">
        <f>SUMIF('WW Spending Actual'!$B$10:$B$49,'WW Spending Total'!$B45,'WW Spending Actual'!W$10:W$49)+SUMIF('WW Spending Projected'!$B$14:$B$53,'WW Spending Total'!$B45,'WW Spending Projected'!W$14:W$53)</f>
        <v>0</v>
      </c>
      <c r="X45" s="395">
        <f>SUMIF('WW Spending Actual'!$B$10:$B$49,'WW Spending Total'!$B45,'WW Spending Actual'!X$10:X$49)+SUMIF('WW Spending Projected'!$B$14:$B$53,'WW Spending Total'!$B45,'WW Spending Projected'!X$14:X$53)</f>
        <v>0</v>
      </c>
      <c r="Y45" s="395">
        <f>SUMIF('WW Spending Actual'!$B$10:$B$49,'WW Spending Total'!$B45,'WW Spending Actual'!Y$10:Y$49)+SUMIF('WW Spending Projected'!$B$14:$B$53,'WW Spending Total'!$B45,'WW Spending Projected'!Y$14:Y$53)</f>
        <v>0</v>
      </c>
      <c r="Z45" s="395">
        <f>SUMIF('WW Spending Actual'!$B$10:$B$49,'WW Spending Total'!$B45,'WW Spending Actual'!Z$10:Z$49)+SUMIF('WW Spending Projected'!$B$14:$B$53,'WW Spending Total'!$B45,'WW Spending Projected'!Z$14:Z$53)</f>
        <v>0</v>
      </c>
      <c r="AA45" s="395">
        <f>SUMIF('WW Spending Actual'!$B$10:$B$49,'WW Spending Total'!$B45,'WW Spending Actual'!AA$10:AA$49)+SUMIF('WW Spending Projected'!$B$14:$B$53,'WW Spending Total'!$B45,'WW Spending Projected'!AA$14:AA$53)</f>
        <v>0</v>
      </c>
      <c r="AB45" s="99">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t="13" hidden="1" x14ac:dyDescent="0.3">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7">
        <f>SUMIF('WW Spending Actual'!$B$10:$B$49,'WW Spending Total'!$B46,'WW Spending Actual'!U$10:U$49)+SUMIF('WW Spending Projected'!$B$14:$B$53,'WW Spending Total'!$B46,'WW Spending Projected'!U$14:U$53)</f>
        <v>0</v>
      </c>
      <c r="V46" s="395">
        <f>SUMIF('WW Spending Actual'!$B$10:$B$49,'WW Spending Total'!$B46,'WW Spending Actual'!V$10:V$49)+SUMIF('WW Spending Projected'!$B$14:$B$53,'WW Spending Total'!$B46,'WW Spending Projected'!V$14:V$53)</f>
        <v>0</v>
      </c>
      <c r="W46" s="395">
        <f>SUMIF('WW Spending Actual'!$B$10:$B$49,'WW Spending Total'!$B46,'WW Spending Actual'!W$10:W$49)+SUMIF('WW Spending Projected'!$B$14:$B$53,'WW Spending Total'!$B46,'WW Spending Projected'!W$14:W$53)</f>
        <v>0</v>
      </c>
      <c r="X46" s="395">
        <f>SUMIF('WW Spending Actual'!$B$10:$B$49,'WW Spending Total'!$B46,'WW Spending Actual'!X$10:X$49)+SUMIF('WW Spending Projected'!$B$14:$B$53,'WW Spending Total'!$B46,'WW Spending Projected'!X$14:X$53)</f>
        <v>0</v>
      </c>
      <c r="Y46" s="395">
        <f>SUMIF('WW Spending Actual'!$B$10:$B$49,'WW Spending Total'!$B46,'WW Spending Actual'!Y$10:Y$49)+SUMIF('WW Spending Projected'!$B$14:$B$53,'WW Spending Total'!$B46,'WW Spending Projected'!Y$14:Y$53)</f>
        <v>0</v>
      </c>
      <c r="Z46" s="395">
        <f>SUMIF('WW Spending Actual'!$B$10:$B$49,'WW Spending Total'!$B46,'WW Spending Actual'!Z$10:Z$49)+SUMIF('WW Spending Projected'!$B$14:$B$53,'WW Spending Total'!$B46,'WW Spending Projected'!Z$14:Z$53)</f>
        <v>0</v>
      </c>
      <c r="AA46" s="395">
        <f>SUMIF('WW Spending Actual'!$B$10:$B$49,'WW Spending Total'!$B46,'WW Spending Actual'!AA$10:AA$49)+SUMIF('WW Spending Projected'!$B$14:$B$53,'WW Spending Total'!$B46,'WW Spending Projected'!AA$14:AA$53)</f>
        <v>0</v>
      </c>
      <c r="AB46" s="99">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t="13" hidden="1" x14ac:dyDescent="0.3">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7">
        <f>SUMIF('WW Spending Actual'!$B$10:$B$49,'WW Spending Total'!$B47,'WW Spending Actual'!U$10:U$49)+SUMIF('WW Spending Projected'!$B$14:$B$53,'WW Spending Total'!$B47,'WW Spending Projected'!U$14:U$53)</f>
        <v>0</v>
      </c>
      <c r="V47" s="395">
        <f>SUMIF('WW Spending Actual'!$B$10:$B$49,'WW Spending Total'!$B47,'WW Spending Actual'!V$10:V$49)+SUMIF('WW Spending Projected'!$B$14:$B$53,'WW Spending Total'!$B47,'WW Spending Projected'!V$14:V$53)</f>
        <v>0</v>
      </c>
      <c r="W47" s="395">
        <f>SUMIF('WW Spending Actual'!$B$10:$B$49,'WW Spending Total'!$B47,'WW Spending Actual'!W$10:W$49)+SUMIF('WW Spending Projected'!$B$14:$B$53,'WW Spending Total'!$B47,'WW Spending Projected'!W$14:W$53)</f>
        <v>0</v>
      </c>
      <c r="X47" s="395">
        <f>SUMIF('WW Spending Actual'!$B$10:$B$49,'WW Spending Total'!$B47,'WW Spending Actual'!X$10:X$49)+SUMIF('WW Spending Projected'!$B$14:$B$53,'WW Spending Total'!$B47,'WW Spending Projected'!X$14:X$53)</f>
        <v>0</v>
      </c>
      <c r="Y47" s="395">
        <f>SUMIF('WW Spending Actual'!$B$10:$B$49,'WW Spending Total'!$B47,'WW Spending Actual'!Y$10:Y$49)+SUMIF('WW Spending Projected'!$B$14:$B$53,'WW Spending Total'!$B47,'WW Spending Projected'!Y$14:Y$53)</f>
        <v>0</v>
      </c>
      <c r="Z47" s="395">
        <f>SUMIF('WW Spending Actual'!$B$10:$B$49,'WW Spending Total'!$B47,'WW Spending Actual'!Z$10:Z$49)+SUMIF('WW Spending Projected'!$B$14:$B$53,'WW Spending Total'!$B47,'WW Spending Projected'!Z$14:Z$53)</f>
        <v>0</v>
      </c>
      <c r="AA47" s="395">
        <f>SUMIF('WW Spending Actual'!$B$10:$B$49,'WW Spending Total'!$B47,'WW Spending Actual'!AA$10:AA$49)+SUMIF('WW Spending Projected'!$B$14:$B$53,'WW Spending Total'!$B47,'WW Spending Projected'!AA$14:AA$53)</f>
        <v>0</v>
      </c>
      <c r="AB47" s="99">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t="13" hidden="1" x14ac:dyDescent="0.3">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7">
        <f>SUMIF('WW Spending Actual'!$B$10:$B$49,'WW Spending Total'!$B48,'WW Spending Actual'!U$10:U$49)+SUMIF('WW Spending Projected'!$B$14:$B$53,'WW Spending Total'!$B48,'WW Spending Projected'!U$14:U$53)</f>
        <v>0</v>
      </c>
      <c r="V48" s="395">
        <f>SUMIF('WW Spending Actual'!$B$10:$B$49,'WW Spending Total'!$B48,'WW Spending Actual'!V$10:V$49)+SUMIF('WW Spending Projected'!$B$14:$B$53,'WW Spending Total'!$B48,'WW Spending Projected'!V$14:V$53)</f>
        <v>0</v>
      </c>
      <c r="W48" s="395">
        <f>SUMIF('WW Spending Actual'!$B$10:$B$49,'WW Spending Total'!$B48,'WW Spending Actual'!W$10:W$49)+SUMIF('WW Spending Projected'!$B$14:$B$53,'WW Spending Total'!$B48,'WW Spending Projected'!W$14:W$53)</f>
        <v>0</v>
      </c>
      <c r="X48" s="395">
        <f>SUMIF('WW Spending Actual'!$B$10:$B$49,'WW Spending Total'!$B48,'WW Spending Actual'!X$10:X$49)+SUMIF('WW Spending Projected'!$B$14:$B$53,'WW Spending Total'!$B48,'WW Spending Projected'!X$14:X$53)</f>
        <v>0</v>
      </c>
      <c r="Y48" s="395">
        <f>SUMIF('WW Spending Actual'!$B$10:$B$49,'WW Spending Total'!$B48,'WW Spending Actual'!Y$10:Y$49)+SUMIF('WW Spending Projected'!$B$14:$B$53,'WW Spending Total'!$B48,'WW Spending Projected'!Y$14:Y$53)</f>
        <v>0</v>
      </c>
      <c r="Z48" s="395">
        <f>SUMIF('WW Spending Actual'!$B$10:$B$49,'WW Spending Total'!$B48,'WW Spending Actual'!Z$10:Z$49)+SUMIF('WW Spending Projected'!$B$14:$B$53,'WW Spending Total'!$B48,'WW Spending Projected'!Z$14:Z$53)</f>
        <v>0</v>
      </c>
      <c r="AA48" s="395">
        <f>SUMIF('WW Spending Actual'!$B$10:$B$49,'WW Spending Total'!$B48,'WW Spending Actual'!AA$10:AA$49)+SUMIF('WW Spending Projected'!$B$14:$B$53,'WW Spending Total'!$B48,'WW Spending Projected'!AA$14:AA$53)</f>
        <v>0</v>
      </c>
      <c r="AB48" s="99">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35">
      <c r="B49" s="22"/>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4"/>
      <c r="AA49" s="194"/>
      <c r="AB49" s="195"/>
      <c r="AC49" s="194"/>
      <c r="AD49" s="194"/>
      <c r="AE49" s="194"/>
      <c r="AF49" s="194"/>
      <c r="AG49" s="195"/>
    </row>
    <row r="50" spans="2:33" ht="13.5" thickBot="1" x14ac:dyDescent="0.35">
      <c r="B50" s="40" t="s">
        <v>4</v>
      </c>
      <c r="C50" s="286"/>
      <c r="D50" s="335">
        <f>SUM(D8:D49)</f>
        <v>7804646</v>
      </c>
      <c r="E50" s="322">
        <f>SUM(E8:E49)</f>
        <v>13927374</v>
      </c>
      <c r="F50" s="322">
        <f>SUM(F8:F49)</f>
        <v>18001205</v>
      </c>
      <c r="G50" s="322">
        <f>SUM(G8:G49)</f>
        <v>23670783</v>
      </c>
      <c r="H50" s="322">
        <f>SUM(H8:H49)</f>
        <v>25950982</v>
      </c>
      <c r="I50" s="322">
        <f t="shared" ref="I50:AB50" si="0">SUM(I8:I49)</f>
        <v>33169941</v>
      </c>
      <c r="J50" s="322">
        <f t="shared" si="0"/>
        <v>39300724</v>
      </c>
      <c r="K50" s="322">
        <f t="shared" si="0"/>
        <v>-36</v>
      </c>
      <c r="L50" s="322">
        <f t="shared" si="0"/>
        <v>15498566</v>
      </c>
      <c r="M50" s="322">
        <f t="shared" si="0"/>
        <v>74540666</v>
      </c>
      <c r="N50" s="322">
        <f t="shared" si="0"/>
        <v>-1</v>
      </c>
      <c r="O50" s="322">
        <f t="shared" si="0"/>
        <v>1692960</v>
      </c>
      <c r="P50" s="322">
        <f t="shared" si="0"/>
        <v>20104273</v>
      </c>
      <c r="Q50" s="322">
        <f t="shared" si="0"/>
        <v>20512347</v>
      </c>
      <c r="R50" s="322">
        <f t="shared" si="0"/>
        <v>19877729</v>
      </c>
      <c r="S50" s="322">
        <f t="shared" si="0"/>
        <v>12907314</v>
      </c>
      <c r="T50" s="322">
        <f t="shared" si="0"/>
        <v>2719100</v>
      </c>
      <c r="U50" s="314">
        <f t="shared" si="0"/>
        <v>11993021</v>
      </c>
      <c r="V50" s="315">
        <f t="shared" si="0"/>
        <v>8243971</v>
      </c>
      <c r="W50" s="315">
        <f t="shared" si="0"/>
        <v>8745890</v>
      </c>
      <c r="X50" s="315">
        <f t="shared" si="0"/>
        <v>8229086</v>
      </c>
      <c r="Y50" s="315">
        <f t="shared" si="0"/>
        <v>6458762</v>
      </c>
      <c r="Z50" s="315">
        <f t="shared" si="0"/>
        <v>4159588</v>
      </c>
      <c r="AA50" s="315">
        <f t="shared" si="0"/>
        <v>4700000</v>
      </c>
      <c r="AB50" s="316">
        <f t="shared" si="0"/>
        <v>7000000</v>
      </c>
      <c r="AC50" s="322">
        <f t="shared" ref="AC50:AG50" si="1">SUM(AC8:AC49)</f>
        <v>0</v>
      </c>
      <c r="AD50" s="322">
        <f t="shared" si="1"/>
        <v>0</v>
      </c>
      <c r="AE50" s="322">
        <f t="shared" si="1"/>
        <v>0</v>
      </c>
      <c r="AF50" s="322">
        <f t="shared" si="1"/>
        <v>0</v>
      </c>
      <c r="AG50" s="357">
        <f t="shared" si="1"/>
        <v>0</v>
      </c>
    </row>
    <row r="51" spans="2:33" x14ac:dyDescent="0.25">
      <c r="B51" s="18"/>
      <c r="C51" s="4"/>
      <c r="D51" s="72"/>
      <c r="E51" s="72"/>
      <c r="F51" s="72"/>
      <c r="G51" s="72"/>
      <c r="H51" s="72"/>
    </row>
    <row r="52" spans="2:33" ht="13.5" hidden="1" thickBot="1" x14ac:dyDescent="0.35">
      <c r="B52" s="2" t="s">
        <v>17</v>
      </c>
      <c r="D52" s="72"/>
      <c r="E52" s="72"/>
      <c r="F52" s="72"/>
      <c r="G52" s="72"/>
      <c r="H52" s="72"/>
    </row>
    <row r="53" spans="2:33" ht="13" hidden="1" x14ac:dyDescent="0.3">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3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t="13" hidden="1" x14ac:dyDescent="0.3">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t="13" hidden="1" x14ac:dyDescent="0.3">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t="13" hidden="1" x14ac:dyDescent="0.3">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t="13" hidden="1" x14ac:dyDescent="0.3">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t="13" hidden="1" x14ac:dyDescent="0.3">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t="13" hidden="1" x14ac:dyDescent="0.3">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t="13" hidden="1" x14ac:dyDescent="0.3">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t="13" hidden="1" x14ac:dyDescent="0.3">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t="13" hidden="1" x14ac:dyDescent="0.3">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5">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5">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5">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5">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5">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5">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t="13" hidden="1" x14ac:dyDescent="0.3">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5">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5">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5">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5">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5">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t="13" hidden="1" x14ac:dyDescent="0.3">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t="13" hidden="1" x14ac:dyDescent="0.3">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t="13" hidden="1" x14ac:dyDescent="0.3">
      <c r="B78" s="33" t="str">
        <f>IFERROR(VLOOKUP(C78,'MEG Def'!$A$42:$B$45,2),"")</f>
        <v>Family Planning</v>
      </c>
      <c r="C78" s="56">
        <v>1</v>
      </c>
      <c r="D78" s="97">
        <f>SUMIF('WW Spending Actual'!$B$58:$B$97,'WW Spending Total'!$B78,'WW Spending Actual'!D$58:D$97)+SUMIF('WW Spending Projected'!$B$60:$B$99,'WW Spending Total'!$B78,'WW Spending Projected'!D$60:D$99)</f>
        <v>7024182</v>
      </c>
      <c r="E78" s="98">
        <f>SUMIF('WW Spending Actual'!$B$58:$B$97,'WW Spending Total'!$B78,'WW Spending Actual'!E$58:E$97)+SUMIF('WW Spending Projected'!$B$60:$B$99,'WW Spending Total'!$B78,'WW Spending Projected'!E$60:E$99)</f>
        <v>12534636</v>
      </c>
      <c r="F78" s="98">
        <f>SUMIF('WW Spending Actual'!$B$58:$B$97,'WW Spending Total'!$B78,'WW Spending Actual'!F$58:F$97)+SUMIF('WW Spending Projected'!$B$60:$B$99,'WW Spending Total'!$B78,'WW Spending Projected'!F$60:F$99)</f>
        <v>16201086</v>
      </c>
      <c r="G78" s="98">
        <f>SUMIF('WW Spending Actual'!$B$58:$B$97,'WW Spending Total'!$B78,'WW Spending Actual'!G$58:G$97)+SUMIF('WW Spending Projected'!$B$60:$B$99,'WW Spending Total'!$B78,'WW Spending Projected'!G$60:G$99)</f>
        <v>21303705</v>
      </c>
      <c r="H78" s="98">
        <f>SUMIF('WW Spending Actual'!$B$58:$B$97,'WW Spending Total'!$B78,'WW Spending Actual'!H$58:H$97)+SUMIF('WW Spending Projected'!$B$60:$B$99,'WW Spending Total'!$B78,'WW Spending Projected'!H$60:H$99)</f>
        <v>23355883</v>
      </c>
      <c r="I78" s="98">
        <f>SUMIF('WW Spending Actual'!$B$58:$B$97,'WW Spending Total'!$B78,'WW Spending Actual'!I$58:I$97)+SUMIF('WW Spending Projected'!$B$60:$B$99,'WW Spending Total'!$B78,'WW Spending Projected'!I$60:I$99)</f>
        <v>29852950</v>
      </c>
      <c r="J78" s="98">
        <f>SUMIF('WW Spending Actual'!$B$58:$B$97,'WW Spending Total'!$B78,'WW Spending Actual'!J$58:J$97)+SUMIF('WW Spending Projected'!$B$60:$B$99,'WW Spending Total'!$B78,'WW Spending Projected'!J$60:J$99)</f>
        <v>35370655</v>
      </c>
      <c r="K78" s="98">
        <f>SUMIF('WW Spending Actual'!$B$58:$B$97,'WW Spending Total'!$B78,'WW Spending Actual'!K$58:K$97)+SUMIF('WW Spending Projected'!$B$60:$B$99,'WW Spending Total'!$B78,'WW Spending Projected'!K$60:K$99)</f>
        <v>-18</v>
      </c>
      <c r="L78" s="98">
        <f>SUMIF('WW Spending Actual'!$B$58:$B$97,'WW Spending Total'!$B78,'WW Spending Actual'!L$58:L$97)+SUMIF('WW Spending Projected'!$B$60:$B$99,'WW Spending Total'!$B78,'WW Spending Projected'!L$60:L$99)</f>
        <v>13736669</v>
      </c>
      <c r="M78" s="98">
        <f>SUMIF('WW Spending Actual'!$B$58:$B$97,'WW Spending Total'!$B78,'WW Spending Actual'!M$58:M$97)+SUMIF('WW Spending Projected'!$B$60:$B$99,'WW Spending Total'!$B78,'WW Spending Projected'!M$60:M$99)</f>
        <v>65085788</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1692961</v>
      </c>
      <c r="P78" s="98">
        <f>SUMIF('WW Spending Actual'!$B$58:$B$97,'WW Spending Total'!$B78,'WW Spending Actual'!P$58:P$97)+SUMIF('WW Spending Projected'!$B$60:$B$99,'WW Spending Total'!$B78,'WW Spending Projected'!P$60:P$99)</f>
        <v>17930532</v>
      </c>
      <c r="Q78" s="98">
        <f>SUMIF('WW Spending Actual'!$B$58:$B$97,'WW Spending Total'!$B78,'WW Spending Actual'!Q$58:Q$97)+SUMIF('WW Spending Projected'!$B$60:$B$99,'WW Spending Total'!$B78,'WW Spending Projected'!Q$60:Q$99)</f>
        <v>18236130</v>
      </c>
      <c r="R78" s="98">
        <f>SUMIF('WW Spending Actual'!$B$58:$B$97,'WW Spending Total'!$B78,'WW Spending Actual'!R$58:R$97)+SUMIF('WW Spending Projected'!$B$60:$B$99,'WW Spending Total'!$B78,'WW Spending Projected'!R$60:R$99)</f>
        <v>17688516</v>
      </c>
      <c r="S78" s="98">
        <f>SUMIF('WW Spending Actual'!$B$58:$B$97,'WW Spending Total'!$B78,'WW Spending Actual'!S$58:S$97)+SUMIF('WW Spending Projected'!$B$60:$B$99,'WW Spending Total'!$B78,'WW Spending Projected'!S$60:S$99)</f>
        <v>11546951</v>
      </c>
      <c r="T78" s="98">
        <f>SUMIF('WW Spending Actual'!$B$58:$B$97,'WW Spending Total'!$B78,'WW Spending Actual'!T$58:T$97)+SUMIF('WW Spending Projected'!$B$60:$B$99,'WW Spending Total'!$B78,'WW Spending Projected'!T$60:T$99)</f>
        <v>2088016</v>
      </c>
      <c r="U78" s="98">
        <f>SUMIF('WW Spending Actual'!$B$58:$B$97,'WW Spending Total'!$B78,'WW Spending Actual'!U$58:U$97)+SUMIF('WW Spending Projected'!$B$60:$B$99,'WW Spending Total'!$B78,'WW Spending Projected'!U$60:U$99)</f>
        <v>10335395</v>
      </c>
      <c r="V78" s="98">
        <f>SUMIF('WW Spending Actual'!$B$58:$B$97,'WW Spending Total'!$B78,'WW Spending Actual'!V$58:V$97)+SUMIF('WW Spending Projected'!$B$60:$B$99,'WW Spending Total'!$B78,'WW Spending Projected'!V$60:V$99)</f>
        <v>6871952</v>
      </c>
      <c r="W78" s="98">
        <f>SUMIF('WW Spending Actual'!$B$58:$B$97,'WW Spending Total'!$B78,'WW Spending Actual'!W$58:W$97)+SUMIF('WW Spending Projected'!$B$60:$B$99,'WW Spending Total'!$B78,'WW Spending Projected'!W$60:W$99)</f>
        <v>7357209</v>
      </c>
      <c r="X78" s="98">
        <f>SUMIF('WW Spending Actual'!$B$58:$B$97,'WW Spending Total'!$B78,'WW Spending Actual'!X$58:X$97)+SUMIF('WW Spending Projected'!$B$60:$B$99,'WW Spending Total'!$B78,'WW Spending Projected'!X$60:X$99)</f>
        <v>6856464</v>
      </c>
      <c r="Y78" s="98">
        <f>SUMIF('WW Spending Actual'!$B$58:$B$97,'WW Spending Total'!$B78,'WW Spending Actual'!Y$58:Y$97)+SUMIF('WW Spending Projected'!$B$60:$B$99,'WW Spending Total'!$B78,'WW Spending Projected'!Y$60:Y$99)</f>
        <v>5304259</v>
      </c>
      <c r="Z78" s="98">
        <f>SUMIF('WW Spending Actual'!$B$58:$B$97,'WW Spending Total'!$B78,'WW Spending Actual'!Z$58:Z$97)+SUMIF('WW Spending Projected'!$B$60:$B$99,'WW Spending Total'!$B78,'WW Spending Projected'!Z$60:Z$99)</f>
        <v>3200769</v>
      </c>
      <c r="AA78" s="98">
        <f>SUMIF('WW Spending Actual'!$B$58:$B$97,'WW Spending Total'!$B78,'WW Spending Actual'!AA$58:AA$97)+SUMIF('WW Spending Projected'!$B$60:$B$99,'WW Spending Total'!$B78,'WW Spending Projected'!AA$60:AA$99)</f>
        <v>2406103</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t="13" hidden="1" x14ac:dyDescent="0.3">
      <c r="B79" s="33" t="str">
        <f>IFERROR(VLOOKUP(C79,'MEG Def'!$A$42:$B$45,2),"")</f>
        <v/>
      </c>
      <c r="C79" s="56"/>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t="13" hidden="1" x14ac:dyDescent="0.3">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t="13" hidden="1" x14ac:dyDescent="0.3">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t="13" hidden="1" x14ac:dyDescent="0.3">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t="13" hidden="1" x14ac:dyDescent="0.3">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t="13" hidden="1" x14ac:dyDescent="0.3">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t="13" hidden="1" x14ac:dyDescent="0.3">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t="13" hidden="1" x14ac:dyDescent="0.3">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t="13" hidden="1" x14ac:dyDescent="0.3">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t="13" hidden="1" x14ac:dyDescent="0.3">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t="13" hidden="1" x14ac:dyDescent="0.3">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t="13" hidden="1" x14ac:dyDescent="0.3">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t="13" hidden="1" x14ac:dyDescent="0.3">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t="13" hidden="1" x14ac:dyDescent="0.3">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t="13" hidden="1" x14ac:dyDescent="0.3">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t="13" hidden="1" x14ac:dyDescent="0.3">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t="13" hidden="1" x14ac:dyDescent="0.3">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3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35">
      <c r="B97" s="40" t="s">
        <v>4</v>
      </c>
      <c r="C97" s="229"/>
      <c r="D97" s="359">
        <f>SUM(D56:D96)</f>
        <v>7024182</v>
      </c>
      <c r="E97" s="360">
        <f>SUM(E56:E96)</f>
        <v>12534636</v>
      </c>
      <c r="F97" s="360">
        <f>SUM(F56:F96)</f>
        <v>16201086</v>
      </c>
      <c r="G97" s="360">
        <f>SUM(G56:G96)</f>
        <v>21303705</v>
      </c>
      <c r="H97" s="360">
        <f>SUM(H56:H96)</f>
        <v>23355883</v>
      </c>
      <c r="I97" s="360">
        <f t="shared" ref="I97:AB97" si="2">SUM(I56:I96)</f>
        <v>29852950</v>
      </c>
      <c r="J97" s="360">
        <f t="shared" si="2"/>
        <v>35370655</v>
      </c>
      <c r="K97" s="360">
        <f t="shared" si="2"/>
        <v>-18</v>
      </c>
      <c r="L97" s="360">
        <f t="shared" si="2"/>
        <v>13736669</v>
      </c>
      <c r="M97" s="360">
        <f t="shared" si="2"/>
        <v>65085788</v>
      </c>
      <c r="N97" s="360">
        <f t="shared" si="2"/>
        <v>0</v>
      </c>
      <c r="O97" s="360">
        <f t="shared" si="2"/>
        <v>1692961</v>
      </c>
      <c r="P97" s="360">
        <f t="shared" si="2"/>
        <v>17930532</v>
      </c>
      <c r="Q97" s="360">
        <f t="shared" si="2"/>
        <v>18236130</v>
      </c>
      <c r="R97" s="360">
        <f t="shared" si="2"/>
        <v>17688516</v>
      </c>
      <c r="S97" s="360">
        <f t="shared" si="2"/>
        <v>11546951</v>
      </c>
      <c r="T97" s="360">
        <f t="shared" si="2"/>
        <v>2088016</v>
      </c>
      <c r="U97" s="360">
        <f t="shared" si="2"/>
        <v>10335395</v>
      </c>
      <c r="V97" s="360">
        <f t="shared" si="2"/>
        <v>6871952</v>
      </c>
      <c r="W97" s="360">
        <f t="shared" si="2"/>
        <v>7357209</v>
      </c>
      <c r="X97" s="360">
        <f t="shared" si="2"/>
        <v>6856464</v>
      </c>
      <c r="Y97" s="360">
        <f t="shared" si="2"/>
        <v>5304259</v>
      </c>
      <c r="Z97" s="360">
        <f t="shared" si="2"/>
        <v>3200769</v>
      </c>
      <c r="AA97" s="360">
        <f t="shared" si="2"/>
        <v>2406103</v>
      </c>
      <c r="AB97" s="359">
        <f t="shared" si="2"/>
        <v>0</v>
      </c>
      <c r="AC97" s="360">
        <f t="shared" ref="AC97:AF97" si="3">SUM(AC56:AC96)</f>
        <v>0</v>
      </c>
      <c r="AD97" s="360">
        <f t="shared" si="3"/>
        <v>0</v>
      </c>
      <c r="AE97" s="360">
        <f t="shared" si="3"/>
        <v>0</v>
      </c>
      <c r="AF97" s="360">
        <f t="shared" si="3"/>
        <v>0</v>
      </c>
      <c r="AG97" s="361">
        <f>SUM(AG56:AG96)</f>
        <v>0</v>
      </c>
    </row>
    <row r="98" spans="2:33" hidden="1" x14ac:dyDescent="0.25">
      <c r="B98" s="18"/>
    </row>
    <row r="99" spans="2:33" hidden="1" x14ac:dyDescent="0.25">
      <c r="B99" s="18"/>
    </row>
    <row r="100" spans="2:33" hidden="1" x14ac:dyDescent="0.25"/>
    <row r="101" spans="2:33" hidden="1" x14ac:dyDescent="0.25"/>
  </sheetData>
  <sheetProtection algorithmName="SHA-512" hashValue="fVvnYogxvveLa96riljElZER5SjPTX2ygxzjexeAgY9dK/1SOOMrtBYiOcn+zsVzQRy0PjGyAXViuNZ/0/NyWA==" saltValue="r4TnIf93Fe5zk9Mffhdc6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AA36" sqref="AA36"/>
    </sheetView>
  </sheetViews>
  <sheetFormatPr defaultColWidth="8.7265625" defaultRowHeight="12.5" x14ac:dyDescent="0.25"/>
  <cols>
    <col min="1" max="1" width="8.7265625" style="411"/>
    <col min="2" max="2" width="42.81640625" style="411" customWidth="1"/>
    <col min="3" max="3" width="5.453125" style="486" customWidth="1"/>
    <col min="4" max="20" width="15.54296875" style="411" hidden="1" customWidth="1"/>
    <col min="21" max="28" width="15.54296875" style="411" customWidth="1"/>
    <col min="29" max="33" width="15.54296875" style="411" hidden="1" customWidth="1"/>
    <col min="34" max="16384" width="8.7265625" style="411"/>
  </cols>
  <sheetData>
    <row r="1" spans="2:33" ht="27.65" customHeight="1" x14ac:dyDescent="0.25">
      <c r="B1" s="409"/>
      <c r="C1" s="409"/>
    </row>
    <row r="2" spans="2:33" ht="13" x14ac:dyDescent="0.3">
      <c r="E2" s="480"/>
      <c r="F2" s="468"/>
      <c r="G2" s="487"/>
      <c r="H2" s="488"/>
    </row>
    <row r="3" spans="2:33" ht="14" x14ac:dyDescent="0.3">
      <c r="B3" s="416" t="s">
        <v>12</v>
      </c>
      <c r="E3" s="480"/>
      <c r="F3" s="471"/>
      <c r="G3" s="487"/>
      <c r="H3" s="488"/>
    </row>
    <row r="5" spans="2:33" ht="14" x14ac:dyDescent="0.3">
      <c r="B5" s="474" t="s">
        <v>128</v>
      </c>
    </row>
    <row r="6" spans="2:33" s="475" customFormat="1" ht="15.5" x14ac:dyDescent="0.35">
      <c r="B6" s="474" t="s">
        <v>129</v>
      </c>
      <c r="C6" s="516"/>
    </row>
    <row r="7" spans="2:33" s="475" customFormat="1" ht="15.5" x14ac:dyDescent="0.35">
      <c r="B7" s="474" t="s">
        <v>130</v>
      </c>
      <c r="C7" s="516"/>
    </row>
    <row r="8" spans="2:33" ht="14" x14ac:dyDescent="0.3">
      <c r="B8" s="416" t="s">
        <v>131</v>
      </c>
    </row>
    <row r="9" spans="2:33" ht="13" thickBot="1" x14ac:dyDescent="0.3"/>
    <row r="10" spans="2:33" ht="13" x14ac:dyDescent="0.3">
      <c r="B10" s="568"/>
      <c r="C10" s="520"/>
      <c r="D10" s="521" t="s">
        <v>0</v>
      </c>
      <c r="E10" s="425"/>
      <c r="F10" s="425"/>
      <c r="G10" s="425"/>
      <c r="H10" s="425"/>
      <c r="I10" s="425"/>
      <c r="J10" s="425"/>
      <c r="K10" s="425"/>
      <c r="L10" s="425"/>
      <c r="M10" s="425"/>
      <c r="N10" s="425"/>
      <c r="O10" s="425"/>
      <c r="P10" s="425"/>
      <c r="Q10" s="425"/>
      <c r="R10" s="425"/>
      <c r="S10" s="425"/>
      <c r="T10" s="425"/>
      <c r="U10" s="492"/>
      <c r="V10" s="425"/>
      <c r="W10" s="425"/>
      <c r="X10" s="425"/>
      <c r="Y10" s="425"/>
      <c r="Z10" s="425"/>
      <c r="AA10" s="425"/>
      <c r="AB10" s="426"/>
      <c r="AC10" s="425"/>
      <c r="AD10" s="425"/>
      <c r="AE10" s="425"/>
      <c r="AF10" s="425"/>
      <c r="AG10" s="426"/>
    </row>
    <row r="11" spans="2:33" ht="13.5" thickBot="1" x14ac:dyDescent="0.35">
      <c r="B11" s="522"/>
      <c r="C11" s="523"/>
      <c r="D11" s="569">
        <f>'DY Def'!B$5</f>
        <v>1</v>
      </c>
      <c r="E11" s="553">
        <f>'DY Def'!C$5</f>
        <v>2</v>
      </c>
      <c r="F11" s="553">
        <f>'DY Def'!D$5</f>
        <v>3</v>
      </c>
      <c r="G11" s="553">
        <f>'DY Def'!E$5</f>
        <v>4</v>
      </c>
      <c r="H11" s="553">
        <f>'DY Def'!F$5</f>
        <v>5</v>
      </c>
      <c r="I11" s="553">
        <f>'DY Def'!G$5</f>
        <v>6</v>
      </c>
      <c r="J11" s="553">
        <f>'DY Def'!H$5</f>
        <v>7</v>
      </c>
      <c r="K11" s="553">
        <f>'DY Def'!I$5</f>
        <v>8</v>
      </c>
      <c r="L11" s="553">
        <f>'DY Def'!J$5</f>
        <v>9</v>
      </c>
      <c r="M11" s="553">
        <f>'DY Def'!K$5</f>
        <v>10</v>
      </c>
      <c r="N11" s="553">
        <f>'DY Def'!L$5</f>
        <v>11</v>
      </c>
      <c r="O11" s="553">
        <f>'DY Def'!M$5</f>
        <v>12</v>
      </c>
      <c r="P11" s="553">
        <f>'DY Def'!N$5</f>
        <v>13</v>
      </c>
      <c r="Q11" s="553">
        <f>'DY Def'!O$5</f>
        <v>14</v>
      </c>
      <c r="R11" s="553">
        <f>'DY Def'!P$5</f>
        <v>15</v>
      </c>
      <c r="S11" s="553">
        <f>'DY Def'!Q$5</f>
        <v>16</v>
      </c>
      <c r="T11" s="553">
        <f>'DY Def'!R$5</f>
        <v>17</v>
      </c>
      <c r="U11" s="569">
        <f>'DY Def'!S$5</f>
        <v>18</v>
      </c>
      <c r="V11" s="570">
        <f>'DY Def'!T$5</f>
        <v>19</v>
      </c>
      <c r="W11" s="570">
        <f>'DY Def'!U$5</f>
        <v>20</v>
      </c>
      <c r="X11" s="570">
        <f>'DY Def'!V$5</f>
        <v>21</v>
      </c>
      <c r="Y11" s="570">
        <f>'DY Def'!W$5</f>
        <v>22</v>
      </c>
      <c r="Z11" s="570">
        <f>'DY Def'!X$5</f>
        <v>23</v>
      </c>
      <c r="AA11" s="570">
        <f>'DY Def'!Y$5</f>
        <v>24</v>
      </c>
      <c r="AB11" s="554">
        <f>'DY Def'!Z$5</f>
        <v>25</v>
      </c>
      <c r="AC11" s="553">
        <f>'DY Def'!AA$5</f>
        <v>26</v>
      </c>
      <c r="AD11" s="553">
        <f>'DY Def'!AB$5</f>
        <v>27</v>
      </c>
      <c r="AE11" s="553">
        <f>'DY Def'!AC$5</f>
        <v>28</v>
      </c>
      <c r="AF11" s="553">
        <f>'DY Def'!AD$5</f>
        <v>29</v>
      </c>
      <c r="AG11" s="554">
        <f>'DY Def'!AE$5</f>
        <v>30</v>
      </c>
    </row>
    <row r="12" spans="2:33" ht="13" x14ac:dyDescent="0.3">
      <c r="B12" s="522"/>
      <c r="C12" s="523"/>
      <c r="D12" s="571"/>
      <c r="E12" s="572"/>
      <c r="F12" s="572"/>
      <c r="G12" s="572"/>
      <c r="H12" s="572"/>
      <c r="I12" s="572"/>
      <c r="J12" s="572"/>
      <c r="K12" s="572"/>
      <c r="L12" s="572"/>
      <c r="M12" s="572"/>
      <c r="N12" s="572"/>
      <c r="O12" s="572"/>
      <c r="P12" s="572"/>
      <c r="Q12" s="572"/>
      <c r="R12" s="572"/>
      <c r="S12" s="572"/>
      <c r="T12" s="572"/>
      <c r="U12" s="571"/>
      <c r="V12" s="572"/>
      <c r="W12" s="572"/>
      <c r="X12" s="572"/>
      <c r="Y12" s="572"/>
      <c r="Z12" s="572"/>
      <c r="AA12" s="572"/>
      <c r="AB12" s="573"/>
      <c r="AC12" s="572"/>
      <c r="AD12" s="572"/>
      <c r="AE12" s="572"/>
      <c r="AF12" s="572"/>
      <c r="AG12" s="573"/>
    </row>
    <row r="13" spans="2:33" ht="13" hidden="1" x14ac:dyDescent="0.3">
      <c r="B13" s="540" t="s">
        <v>84</v>
      </c>
      <c r="C13" s="574"/>
      <c r="D13" s="575"/>
      <c r="E13" s="576"/>
      <c r="F13" s="576"/>
      <c r="G13" s="576"/>
      <c r="H13" s="576"/>
      <c r="I13" s="577"/>
      <c r="J13" s="577"/>
      <c r="K13" s="577"/>
      <c r="L13" s="577"/>
      <c r="M13" s="577"/>
      <c r="N13" s="577"/>
      <c r="O13" s="577"/>
      <c r="P13" s="577"/>
      <c r="Q13" s="577"/>
      <c r="R13" s="577"/>
      <c r="S13" s="577"/>
      <c r="T13" s="577"/>
      <c r="U13" s="578"/>
      <c r="V13" s="579"/>
      <c r="W13" s="579"/>
      <c r="X13" s="579"/>
      <c r="Y13" s="579"/>
      <c r="Z13" s="579"/>
      <c r="AA13" s="579"/>
      <c r="AB13" s="580"/>
      <c r="AC13" s="577"/>
      <c r="AD13" s="577"/>
      <c r="AE13" s="577"/>
      <c r="AF13" s="577"/>
      <c r="AG13" s="580"/>
    </row>
    <row r="14" spans="2:33" hidden="1" x14ac:dyDescent="0.25">
      <c r="B14" s="581" t="str">
        <f>IFERROR(VLOOKUP(C14,'MEG Def'!$A$7:$B$12,2),"")</f>
        <v/>
      </c>
      <c r="C14" s="427"/>
      <c r="D14" s="582"/>
      <c r="E14" s="583"/>
      <c r="F14" s="583"/>
      <c r="G14" s="583"/>
      <c r="H14" s="583"/>
      <c r="I14" s="583"/>
      <c r="J14" s="583"/>
      <c r="K14" s="583"/>
      <c r="L14" s="583"/>
      <c r="M14" s="583"/>
      <c r="N14" s="583"/>
      <c r="O14" s="583"/>
      <c r="P14" s="583"/>
      <c r="Q14" s="583"/>
      <c r="R14" s="583"/>
      <c r="S14" s="583"/>
      <c r="T14" s="583"/>
      <c r="U14" s="582"/>
      <c r="V14" s="584"/>
      <c r="W14" s="584"/>
      <c r="X14" s="584"/>
      <c r="Y14" s="584"/>
      <c r="Z14" s="584"/>
      <c r="AA14" s="584"/>
      <c r="AB14" s="585"/>
      <c r="AC14" s="583"/>
      <c r="AD14" s="583"/>
      <c r="AE14" s="583"/>
      <c r="AF14" s="583"/>
      <c r="AG14" s="585"/>
    </row>
    <row r="15" spans="2:33" hidden="1" x14ac:dyDescent="0.25">
      <c r="B15" s="581" t="str">
        <f>IFERROR(VLOOKUP(C15,'MEG Def'!$A$7:$B$12,2),"")</f>
        <v/>
      </c>
      <c r="C15" s="427"/>
      <c r="D15" s="582"/>
      <c r="E15" s="583"/>
      <c r="F15" s="583"/>
      <c r="G15" s="583"/>
      <c r="H15" s="583"/>
      <c r="I15" s="583"/>
      <c r="J15" s="583"/>
      <c r="K15" s="583"/>
      <c r="L15" s="583"/>
      <c r="M15" s="583"/>
      <c r="N15" s="583"/>
      <c r="O15" s="583"/>
      <c r="P15" s="583"/>
      <c r="Q15" s="583"/>
      <c r="R15" s="583"/>
      <c r="S15" s="583"/>
      <c r="T15" s="583"/>
      <c r="U15" s="582"/>
      <c r="V15" s="584"/>
      <c r="W15" s="584"/>
      <c r="X15" s="584"/>
      <c r="Y15" s="584"/>
      <c r="Z15" s="584"/>
      <c r="AA15" s="584"/>
      <c r="AB15" s="585"/>
      <c r="AC15" s="583"/>
      <c r="AD15" s="583"/>
      <c r="AE15" s="583"/>
      <c r="AF15" s="583"/>
      <c r="AG15" s="585"/>
    </row>
    <row r="16" spans="2:33" hidden="1" x14ac:dyDescent="0.25">
      <c r="B16" s="581" t="str">
        <f>IFERROR(VLOOKUP(C16,'MEG Def'!$A$7:$B$12,2),"")</f>
        <v/>
      </c>
      <c r="C16" s="427"/>
      <c r="D16" s="582"/>
      <c r="E16" s="583"/>
      <c r="F16" s="583"/>
      <c r="G16" s="583"/>
      <c r="H16" s="583"/>
      <c r="I16" s="583"/>
      <c r="J16" s="583"/>
      <c r="K16" s="583"/>
      <c r="L16" s="583"/>
      <c r="M16" s="583"/>
      <c r="N16" s="583"/>
      <c r="O16" s="583"/>
      <c r="P16" s="583"/>
      <c r="Q16" s="583"/>
      <c r="R16" s="583"/>
      <c r="S16" s="583"/>
      <c r="T16" s="583"/>
      <c r="U16" s="582"/>
      <c r="V16" s="584"/>
      <c r="W16" s="584"/>
      <c r="X16" s="584"/>
      <c r="Y16" s="584"/>
      <c r="Z16" s="584"/>
      <c r="AA16" s="584"/>
      <c r="AB16" s="585"/>
      <c r="AC16" s="583"/>
      <c r="AD16" s="583"/>
      <c r="AE16" s="583"/>
      <c r="AF16" s="583"/>
      <c r="AG16" s="585"/>
    </row>
    <row r="17" spans="2:33" hidden="1" x14ac:dyDescent="0.25">
      <c r="B17" s="581" t="str">
        <f>IFERROR(VLOOKUP(C17,'MEG Def'!$A$7:$B$12,2),"")</f>
        <v/>
      </c>
      <c r="C17" s="427"/>
      <c r="D17" s="582"/>
      <c r="E17" s="583"/>
      <c r="F17" s="583"/>
      <c r="G17" s="583"/>
      <c r="H17" s="583"/>
      <c r="I17" s="583"/>
      <c r="J17" s="583"/>
      <c r="K17" s="583"/>
      <c r="L17" s="583"/>
      <c r="M17" s="583"/>
      <c r="N17" s="583"/>
      <c r="O17" s="583"/>
      <c r="P17" s="583"/>
      <c r="Q17" s="583"/>
      <c r="R17" s="583"/>
      <c r="S17" s="583"/>
      <c r="T17" s="583"/>
      <c r="U17" s="582"/>
      <c r="V17" s="584"/>
      <c r="W17" s="584"/>
      <c r="X17" s="584"/>
      <c r="Y17" s="584"/>
      <c r="Z17" s="584"/>
      <c r="AA17" s="584"/>
      <c r="AB17" s="585"/>
      <c r="AC17" s="583"/>
      <c r="AD17" s="583"/>
      <c r="AE17" s="583"/>
      <c r="AF17" s="583"/>
      <c r="AG17" s="585"/>
    </row>
    <row r="18" spans="2:33" hidden="1" x14ac:dyDescent="0.25">
      <c r="B18" s="581" t="str">
        <f>IFERROR(VLOOKUP(C18,'MEG Def'!$A$7:$B$12,2),"")</f>
        <v/>
      </c>
      <c r="C18" s="427"/>
      <c r="D18" s="582"/>
      <c r="E18" s="583"/>
      <c r="F18" s="583"/>
      <c r="G18" s="583"/>
      <c r="H18" s="583"/>
      <c r="I18" s="583"/>
      <c r="J18" s="583"/>
      <c r="K18" s="583"/>
      <c r="L18" s="583"/>
      <c r="M18" s="583"/>
      <c r="N18" s="583"/>
      <c r="O18" s="583"/>
      <c r="P18" s="583"/>
      <c r="Q18" s="583"/>
      <c r="R18" s="583"/>
      <c r="S18" s="583"/>
      <c r="T18" s="583"/>
      <c r="U18" s="582"/>
      <c r="V18" s="584"/>
      <c r="W18" s="584"/>
      <c r="X18" s="584"/>
      <c r="Y18" s="584"/>
      <c r="Z18" s="584"/>
      <c r="AA18" s="584"/>
      <c r="AB18" s="585"/>
      <c r="AC18" s="583"/>
      <c r="AD18" s="583"/>
      <c r="AE18" s="583"/>
      <c r="AF18" s="583"/>
      <c r="AG18" s="585"/>
    </row>
    <row r="19" spans="2:33" hidden="1" x14ac:dyDescent="0.25">
      <c r="B19" s="581"/>
      <c r="C19" s="427"/>
      <c r="D19" s="586"/>
      <c r="E19" s="576"/>
      <c r="F19" s="576"/>
      <c r="G19" s="576"/>
      <c r="H19" s="576"/>
      <c r="I19" s="577"/>
      <c r="J19" s="577"/>
      <c r="K19" s="577"/>
      <c r="L19" s="577"/>
      <c r="M19" s="577"/>
      <c r="N19" s="577"/>
      <c r="O19" s="577"/>
      <c r="P19" s="577"/>
      <c r="Q19" s="577"/>
      <c r="R19" s="577"/>
      <c r="S19" s="577"/>
      <c r="T19" s="577"/>
      <c r="U19" s="578"/>
      <c r="V19" s="579"/>
      <c r="W19" s="579"/>
      <c r="X19" s="579"/>
      <c r="Y19" s="579"/>
      <c r="Z19" s="579"/>
      <c r="AA19" s="579"/>
      <c r="AB19" s="580"/>
      <c r="AC19" s="577"/>
      <c r="AD19" s="577"/>
      <c r="AE19" s="577"/>
      <c r="AF19" s="577"/>
      <c r="AG19" s="587"/>
    </row>
    <row r="20" spans="2:33" ht="13" hidden="1" x14ac:dyDescent="0.3">
      <c r="B20" s="540" t="s">
        <v>46</v>
      </c>
      <c r="C20" s="523"/>
      <c r="D20" s="575"/>
      <c r="E20" s="576"/>
      <c r="F20" s="576"/>
      <c r="G20" s="576"/>
      <c r="H20" s="576"/>
      <c r="I20" s="577"/>
      <c r="J20" s="577"/>
      <c r="K20" s="577"/>
      <c r="L20" s="577"/>
      <c r="M20" s="577"/>
      <c r="N20" s="577"/>
      <c r="O20" s="577"/>
      <c r="P20" s="577"/>
      <c r="Q20" s="577"/>
      <c r="R20" s="577"/>
      <c r="S20" s="577"/>
      <c r="T20" s="577"/>
      <c r="U20" s="578"/>
      <c r="V20" s="579"/>
      <c r="W20" s="579"/>
      <c r="X20" s="579"/>
      <c r="Y20" s="579"/>
      <c r="Z20" s="579"/>
      <c r="AA20" s="579"/>
      <c r="AB20" s="580"/>
      <c r="AC20" s="577"/>
      <c r="AD20" s="577"/>
      <c r="AE20" s="577"/>
      <c r="AF20" s="577"/>
      <c r="AG20" s="588"/>
    </row>
    <row r="21" spans="2:33" hidden="1" x14ac:dyDescent="0.25">
      <c r="B21" s="581" t="str">
        <f>IFERROR(VLOOKUP(C21,'MEG Def'!$A$14:$B$19,2),"")</f>
        <v/>
      </c>
      <c r="C21" s="427"/>
      <c r="D21" s="582"/>
      <c r="E21" s="583"/>
      <c r="F21" s="583"/>
      <c r="G21" s="583"/>
      <c r="H21" s="583"/>
      <c r="I21" s="583"/>
      <c r="J21" s="583"/>
      <c r="K21" s="583"/>
      <c r="L21" s="583"/>
      <c r="M21" s="583"/>
      <c r="N21" s="583"/>
      <c r="O21" s="583"/>
      <c r="P21" s="583"/>
      <c r="Q21" s="583"/>
      <c r="R21" s="583"/>
      <c r="S21" s="583"/>
      <c r="T21" s="583"/>
      <c r="U21" s="582"/>
      <c r="V21" s="584"/>
      <c r="W21" s="584"/>
      <c r="X21" s="584"/>
      <c r="Y21" s="584"/>
      <c r="Z21" s="584"/>
      <c r="AA21" s="584"/>
      <c r="AB21" s="585"/>
      <c r="AC21" s="583"/>
      <c r="AD21" s="583"/>
      <c r="AE21" s="583"/>
      <c r="AF21" s="583"/>
      <c r="AG21" s="585"/>
    </row>
    <row r="22" spans="2:33" hidden="1" x14ac:dyDescent="0.25">
      <c r="B22" s="581" t="str">
        <f>IFERROR(VLOOKUP(C22,'MEG Def'!$A$14:$B$19,2),"")</f>
        <v/>
      </c>
      <c r="C22" s="427"/>
      <c r="D22" s="582"/>
      <c r="E22" s="583"/>
      <c r="F22" s="583"/>
      <c r="G22" s="583"/>
      <c r="H22" s="583"/>
      <c r="I22" s="583"/>
      <c r="J22" s="583"/>
      <c r="K22" s="583"/>
      <c r="L22" s="583"/>
      <c r="M22" s="583"/>
      <c r="N22" s="583"/>
      <c r="O22" s="583"/>
      <c r="P22" s="583"/>
      <c r="Q22" s="583"/>
      <c r="R22" s="583"/>
      <c r="S22" s="583"/>
      <c r="T22" s="583"/>
      <c r="U22" s="582"/>
      <c r="V22" s="584"/>
      <c r="W22" s="584"/>
      <c r="X22" s="584"/>
      <c r="Y22" s="584"/>
      <c r="Z22" s="584"/>
      <c r="AA22" s="584"/>
      <c r="AB22" s="585"/>
      <c r="AC22" s="583"/>
      <c r="AD22" s="583"/>
      <c r="AE22" s="583"/>
      <c r="AF22" s="583"/>
      <c r="AG22" s="585"/>
    </row>
    <row r="23" spans="2:33" hidden="1" x14ac:dyDescent="0.25">
      <c r="B23" s="581" t="str">
        <f>IFERROR(VLOOKUP(C23,'MEG Def'!$A$14:$B$19,2),"")</f>
        <v/>
      </c>
      <c r="C23" s="427"/>
      <c r="D23" s="582"/>
      <c r="E23" s="583"/>
      <c r="F23" s="583"/>
      <c r="G23" s="583"/>
      <c r="H23" s="583"/>
      <c r="I23" s="583"/>
      <c r="J23" s="583"/>
      <c r="K23" s="583"/>
      <c r="L23" s="583"/>
      <c r="M23" s="583"/>
      <c r="N23" s="583"/>
      <c r="O23" s="583"/>
      <c r="P23" s="583"/>
      <c r="Q23" s="583"/>
      <c r="R23" s="583"/>
      <c r="S23" s="583"/>
      <c r="T23" s="583"/>
      <c r="U23" s="582"/>
      <c r="V23" s="584"/>
      <c r="W23" s="584"/>
      <c r="X23" s="584"/>
      <c r="Y23" s="584"/>
      <c r="Z23" s="584"/>
      <c r="AA23" s="584"/>
      <c r="AB23" s="585"/>
      <c r="AC23" s="583"/>
      <c r="AD23" s="583"/>
      <c r="AE23" s="583"/>
      <c r="AF23" s="583"/>
      <c r="AG23" s="585"/>
    </row>
    <row r="24" spans="2:33" hidden="1" x14ac:dyDescent="0.25">
      <c r="B24" s="581" t="str">
        <f>IFERROR(VLOOKUP(C24,'MEG Def'!$A$14:$B$19,2),"")</f>
        <v/>
      </c>
      <c r="C24" s="427"/>
      <c r="D24" s="582"/>
      <c r="E24" s="583"/>
      <c r="F24" s="583"/>
      <c r="G24" s="583"/>
      <c r="H24" s="583"/>
      <c r="I24" s="583"/>
      <c r="J24" s="583"/>
      <c r="K24" s="583"/>
      <c r="L24" s="583"/>
      <c r="M24" s="583"/>
      <c r="N24" s="583"/>
      <c r="O24" s="583"/>
      <c r="P24" s="583"/>
      <c r="Q24" s="583"/>
      <c r="R24" s="583"/>
      <c r="S24" s="583"/>
      <c r="T24" s="583"/>
      <c r="U24" s="582"/>
      <c r="V24" s="584"/>
      <c r="W24" s="584"/>
      <c r="X24" s="584"/>
      <c r="Y24" s="584"/>
      <c r="Z24" s="584"/>
      <c r="AA24" s="584"/>
      <c r="AB24" s="585"/>
      <c r="AC24" s="583"/>
      <c r="AD24" s="583"/>
      <c r="AE24" s="583"/>
      <c r="AF24" s="583"/>
      <c r="AG24" s="585"/>
    </row>
    <row r="25" spans="2:33" hidden="1" x14ac:dyDescent="0.25">
      <c r="B25" s="581" t="str">
        <f>IFERROR(VLOOKUP(C25,'MEG Def'!$A$14:$B$19,2),"")</f>
        <v/>
      </c>
      <c r="C25" s="427"/>
      <c r="D25" s="582"/>
      <c r="E25" s="583"/>
      <c r="F25" s="583"/>
      <c r="G25" s="583"/>
      <c r="H25" s="583"/>
      <c r="I25" s="583"/>
      <c r="J25" s="583"/>
      <c r="K25" s="583"/>
      <c r="L25" s="583"/>
      <c r="M25" s="583"/>
      <c r="N25" s="583"/>
      <c r="O25" s="583"/>
      <c r="P25" s="583"/>
      <c r="Q25" s="583"/>
      <c r="R25" s="583"/>
      <c r="S25" s="583"/>
      <c r="T25" s="583"/>
      <c r="U25" s="582"/>
      <c r="V25" s="584"/>
      <c r="W25" s="584"/>
      <c r="X25" s="584"/>
      <c r="Y25" s="584"/>
      <c r="Z25" s="584"/>
      <c r="AA25" s="584"/>
      <c r="AB25" s="585"/>
      <c r="AC25" s="583"/>
      <c r="AD25" s="583"/>
      <c r="AE25" s="583"/>
      <c r="AF25" s="583"/>
      <c r="AG25" s="585"/>
    </row>
    <row r="26" spans="2:33" ht="13" hidden="1" x14ac:dyDescent="0.3">
      <c r="B26" s="589"/>
      <c r="C26" s="427"/>
      <c r="D26" s="590"/>
      <c r="E26" s="591"/>
      <c r="F26" s="576"/>
      <c r="G26" s="576"/>
      <c r="H26" s="576"/>
      <c r="I26" s="577"/>
      <c r="J26" s="577"/>
      <c r="K26" s="577"/>
      <c r="L26" s="577"/>
      <c r="M26" s="577"/>
      <c r="N26" s="577"/>
      <c r="O26" s="577"/>
      <c r="P26" s="577"/>
      <c r="Q26" s="577"/>
      <c r="R26" s="577"/>
      <c r="S26" s="577"/>
      <c r="T26" s="577"/>
      <c r="U26" s="578"/>
      <c r="V26" s="579"/>
      <c r="W26" s="579"/>
      <c r="X26" s="579"/>
      <c r="Y26" s="579"/>
      <c r="Z26" s="579"/>
      <c r="AA26" s="579"/>
      <c r="AB26" s="580"/>
      <c r="AC26" s="577"/>
      <c r="AD26" s="577"/>
      <c r="AE26" s="577"/>
      <c r="AF26" s="577"/>
      <c r="AG26" s="592"/>
    </row>
    <row r="27" spans="2:33" ht="13" x14ac:dyDescent="0.3">
      <c r="B27" s="540" t="s">
        <v>43</v>
      </c>
      <c r="C27" s="523"/>
      <c r="D27" s="590"/>
      <c r="E27" s="591"/>
      <c r="F27" s="576"/>
      <c r="G27" s="576"/>
      <c r="H27" s="576"/>
      <c r="I27" s="577"/>
      <c r="J27" s="577"/>
      <c r="K27" s="577"/>
      <c r="L27" s="577"/>
      <c r="M27" s="577"/>
      <c r="N27" s="577"/>
      <c r="O27" s="577"/>
      <c r="P27" s="577"/>
      <c r="Q27" s="577"/>
      <c r="R27" s="577"/>
      <c r="S27" s="577"/>
      <c r="T27" s="577"/>
      <c r="U27" s="578"/>
      <c r="V27" s="579"/>
      <c r="W27" s="579"/>
      <c r="X27" s="579"/>
      <c r="Y27" s="579"/>
      <c r="Z27" s="579"/>
      <c r="AA27" s="579"/>
      <c r="AB27" s="580"/>
      <c r="AC27" s="577"/>
      <c r="AD27" s="577"/>
      <c r="AE27" s="577"/>
      <c r="AF27" s="577"/>
      <c r="AG27" s="592"/>
    </row>
    <row r="28" spans="2:33" ht="13" x14ac:dyDescent="0.3">
      <c r="B28" s="505" t="str">
        <f>IFERROR(VLOOKUP(C28,'MEG Def'!$A$42:$B$45,2),"")</f>
        <v>Family Planning</v>
      </c>
      <c r="C28" s="427">
        <v>1</v>
      </c>
      <c r="D28" s="582"/>
      <c r="E28" s="583"/>
      <c r="F28" s="583"/>
      <c r="G28" s="583"/>
      <c r="H28" s="583"/>
      <c r="I28" s="583"/>
      <c r="J28" s="583"/>
      <c r="K28" s="583"/>
      <c r="L28" s="583"/>
      <c r="M28" s="583"/>
      <c r="N28" s="583"/>
      <c r="O28" s="583"/>
      <c r="P28" s="583"/>
      <c r="Q28" s="583"/>
      <c r="R28" s="583"/>
      <c r="S28" s="583"/>
      <c r="T28" s="583"/>
      <c r="U28" s="402">
        <v>301149</v>
      </c>
      <c r="V28" s="818">
        <v>284604</v>
      </c>
      <c r="W28" s="818">
        <v>220732</v>
      </c>
      <c r="X28" s="818">
        <v>334384</v>
      </c>
      <c r="Y28" s="818">
        <v>312121</v>
      </c>
      <c r="Z28" s="818">
        <v>398703</v>
      </c>
      <c r="AA28" s="818">
        <v>352114</v>
      </c>
      <c r="AB28" s="403"/>
      <c r="AC28" s="583"/>
      <c r="AD28" s="583"/>
      <c r="AE28" s="583"/>
      <c r="AF28" s="583"/>
      <c r="AG28" s="585"/>
    </row>
    <row r="29" spans="2:33" ht="13" hidden="1" x14ac:dyDescent="0.3">
      <c r="B29" s="505" t="str">
        <f>IFERROR(VLOOKUP(C29,'MEG Def'!$A$42:$B$45,2),"")</f>
        <v/>
      </c>
      <c r="C29" s="427"/>
      <c r="D29" s="582"/>
      <c r="E29" s="583"/>
      <c r="F29" s="583"/>
      <c r="G29" s="583"/>
      <c r="H29" s="583"/>
      <c r="I29" s="583"/>
      <c r="J29" s="583"/>
      <c r="K29" s="583"/>
      <c r="L29" s="583"/>
      <c r="M29" s="583"/>
      <c r="N29" s="583"/>
      <c r="O29" s="583"/>
      <c r="P29" s="583"/>
      <c r="Q29" s="583"/>
      <c r="R29" s="583"/>
      <c r="S29" s="583"/>
      <c r="T29" s="583"/>
      <c r="U29" s="582"/>
      <c r="V29" s="584"/>
      <c r="W29" s="584"/>
      <c r="X29" s="584"/>
      <c r="Y29" s="584"/>
      <c r="Z29" s="584"/>
      <c r="AA29" s="584"/>
      <c r="AB29" s="585"/>
      <c r="AC29" s="583"/>
      <c r="AD29" s="583"/>
      <c r="AE29" s="583"/>
      <c r="AF29" s="583"/>
      <c r="AG29" s="585"/>
    </row>
    <row r="30" spans="2:33" ht="13" hidden="1" x14ac:dyDescent="0.3">
      <c r="B30" s="505" t="str">
        <f>IFERROR(VLOOKUP(C30,'MEG Def'!$A$42:$B$45,2),"")</f>
        <v/>
      </c>
      <c r="C30" s="427"/>
      <c r="D30" s="582"/>
      <c r="E30" s="583"/>
      <c r="F30" s="583"/>
      <c r="G30" s="583"/>
      <c r="H30" s="583"/>
      <c r="I30" s="583"/>
      <c r="J30" s="583"/>
      <c r="K30" s="583"/>
      <c r="L30" s="583"/>
      <c r="M30" s="583"/>
      <c r="N30" s="583"/>
      <c r="O30" s="583"/>
      <c r="P30" s="583"/>
      <c r="Q30" s="583"/>
      <c r="R30" s="583"/>
      <c r="S30" s="583"/>
      <c r="T30" s="583"/>
      <c r="U30" s="582"/>
      <c r="V30" s="584"/>
      <c r="W30" s="584"/>
      <c r="X30" s="584"/>
      <c r="Y30" s="584"/>
      <c r="Z30" s="584"/>
      <c r="AA30" s="584"/>
      <c r="AB30" s="585"/>
      <c r="AC30" s="583"/>
      <c r="AD30" s="583"/>
      <c r="AE30" s="583"/>
      <c r="AF30" s="583"/>
      <c r="AG30" s="585"/>
    </row>
    <row r="31" spans="2:33" ht="13" hidden="1" x14ac:dyDescent="0.3">
      <c r="B31" s="505"/>
      <c r="C31" s="523"/>
      <c r="D31" s="575"/>
      <c r="E31" s="576"/>
      <c r="F31" s="576"/>
      <c r="G31" s="576"/>
      <c r="H31" s="576"/>
      <c r="I31" s="577"/>
      <c r="J31" s="577"/>
      <c r="K31" s="577"/>
      <c r="L31" s="577"/>
      <c r="M31" s="577"/>
      <c r="N31" s="577"/>
      <c r="O31" s="577"/>
      <c r="P31" s="577"/>
      <c r="Q31" s="577"/>
      <c r="R31" s="577"/>
      <c r="S31" s="577"/>
      <c r="T31" s="577"/>
      <c r="U31" s="578"/>
      <c r="V31" s="579"/>
      <c r="W31" s="579"/>
      <c r="X31" s="579"/>
      <c r="Y31" s="579"/>
      <c r="Z31" s="579"/>
      <c r="AA31" s="579"/>
      <c r="AB31" s="580"/>
      <c r="AC31" s="577"/>
      <c r="AD31" s="577"/>
      <c r="AE31" s="577"/>
      <c r="AF31" s="577"/>
      <c r="AG31" s="588"/>
    </row>
    <row r="32" spans="2:33" ht="13" hidden="1" x14ac:dyDescent="0.3">
      <c r="B32" s="540" t="s">
        <v>80</v>
      </c>
      <c r="C32" s="523"/>
      <c r="D32" s="575"/>
      <c r="E32" s="576"/>
      <c r="F32" s="576"/>
      <c r="G32" s="576"/>
      <c r="H32" s="576"/>
      <c r="I32" s="577"/>
      <c r="J32" s="577"/>
      <c r="K32" s="577"/>
      <c r="L32" s="577"/>
      <c r="M32" s="577"/>
      <c r="N32" s="577"/>
      <c r="O32" s="577"/>
      <c r="P32" s="577"/>
      <c r="Q32" s="577"/>
      <c r="R32" s="577"/>
      <c r="S32" s="577"/>
      <c r="T32" s="577"/>
      <c r="U32" s="578"/>
      <c r="V32" s="579"/>
      <c r="W32" s="579"/>
      <c r="X32" s="579"/>
      <c r="Y32" s="579"/>
      <c r="Z32" s="579"/>
      <c r="AA32" s="579"/>
      <c r="AB32" s="580"/>
      <c r="AC32" s="577"/>
      <c r="AD32" s="577"/>
      <c r="AE32" s="577"/>
      <c r="AF32" s="577"/>
      <c r="AG32" s="588"/>
    </row>
    <row r="33" spans="2:33" ht="13" hidden="1" x14ac:dyDescent="0.3">
      <c r="B33" s="505" t="str">
        <f>IFERROR(VLOOKUP(C33,'MEG Def'!$A$52:$B$55,2),"")</f>
        <v/>
      </c>
      <c r="C33" s="427"/>
      <c r="D33" s="582"/>
      <c r="E33" s="583"/>
      <c r="F33" s="583"/>
      <c r="G33" s="583"/>
      <c r="H33" s="583"/>
      <c r="I33" s="583"/>
      <c r="J33" s="583"/>
      <c r="K33" s="583"/>
      <c r="L33" s="583"/>
      <c r="M33" s="583"/>
      <c r="N33" s="583"/>
      <c r="O33" s="583"/>
      <c r="P33" s="583"/>
      <c r="Q33" s="583"/>
      <c r="R33" s="583"/>
      <c r="S33" s="583"/>
      <c r="T33" s="583"/>
      <c r="U33" s="582"/>
      <c r="V33" s="584"/>
      <c r="W33" s="584"/>
      <c r="X33" s="584"/>
      <c r="Y33" s="584"/>
      <c r="Z33" s="584"/>
      <c r="AA33" s="584"/>
      <c r="AB33" s="585"/>
      <c r="AC33" s="583"/>
      <c r="AD33" s="583"/>
      <c r="AE33" s="583"/>
      <c r="AF33" s="583"/>
      <c r="AG33" s="585"/>
    </row>
    <row r="34" spans="2:33" ht="13" hidden="1" x14ac:dyDescent="0.3">
      <c r="B34" s="505" t="str">
        <f>IFERROR(VLOOKUP(C34,'MEG Def'!$A$52:$B$55,2),"")</f>
        <v/>
      </c>
      <c r="C34" s="427"/>
      <c r="D34" s="582"/>
      <c r="E34" s="583"/>
      <c r="F34" s="583"/>
      <c r="G34" s="583"/>
      <c r="H34" s="583"/>
      <c r="I34" s="583"/>
      <c r="J34" s="583"/>
      <c r="K34" s="583"/>
      <c r="L34" s="583"/>
      <c r="M34" s="583"/>
      <c r="N34" s="583"/>
      <c r="O34" s="583"/>
      <c r="P34" s="583"/>
      <c r="Q34" s="583"/>
      <c r="R34" s="583"/>
      <c r="S34" s="583"/>
      <c r="T34" s="583"/>
      <c r="U34" s="582"/>
      <c r="V34" s="584"/>
      <c r="W34" s="584"/>
      <c r="X34" s="584"/>
      <c r="Y34" s="584"/>
      <c r="Z34" s="584"/>
      <c r="AA34" s="584"/>
      <c r="AB34" s="585"/>
      <c r="AC34" s="583"/>
      <c r="AD34" s="583"/>
      <c r="AE34" s="583"/>
      <c r="AF34" s="583"/>
      <c r="AG34" s="585"/>
    </row>
    <row r="35" spans="2:33" ht="13" hidden="1" x14ac:dyDescent="0.3">
      <c r="B35" s="505" t="str">
        <f>IFERROR(VLOOKUP(C35,'MEG Def'!$A$52:$B$55,2),"")</f>
        <v/>
      </c>
      <c r="C35" s="427"/>
      <c r="D35" s="582"/>
      <c r="E35" s="583"/>
      <c r="F35" s="583"/>
      <c r="G35" s="583"/>
      <c r="H35" s="583"/>
      <c r="I35" s="583"/>
      <c r="J35" s="583"/>
      <c r="K35" s="583"/>
      <c r="L35" s="583"/>
      <c r="M35" s="583"/>
      <c r="N35" s="583"/>
      <c r="O35" s="583"/>
      <c r="P35" s="583"/>
      <c r="Q35" s="583"/>
      <c r="R35" s="583"/>
      <c r="S35" s="583"/>
      <c r="T35" s="583"/>
      <c r="U35" s="582"/>
      <c r="V35" s="584"/>
      <c r="W35" s="584"/>
      <c r="X35" s="584"/>
      <c r="Y35" s="584"/>
      <c r="Z35" s="584"/>
      <c r="AA35" s="584"/>
      <c r="AB35" s="585"/>
      <c r="AC35" s="583"/>
      <c r="AD35" s="583"/>
      <c r="AE35" s="583"/>
      <c r="AF35" s="583"/>
      <c r="AG35" s="585"/>
    </row>
    <row r="36" spans="2:33" ht="13.5" thickBot="1" x14ac:dyDescent="0.35">
      <c r="B36" s="511"/>
      <c r="C36" s="593"/>
      <c r="D36" s="594"/>
      <c r="E36" s="595"/>
      <c r="F36" s="595"/>
      <c r="G36" s="595"/>
      <c r="H36" s="595"/>
      <c r="I36" s="596"/>
      <c r="J36" s="596"/>
      <c r="K36" s="596"/>
      <c r="L36" s="596"/>
      <c r="M36" s="596"/>
      <c r="N36" s="596"/>
      <c r="O36" s="596"/>
      <c r="P36" s="596"/>
      <c r="Q36" s="596"/>
      <c r="R36" s="596"/>
      <c r="S36" s="596"/>
      <c r="T36" s="596"/>
      <c r="U36" s="597"/>
      <c r="V36" s="596"/>
      <c r="W36" s="596"/>
      <c r="X36" s="596"/>
      <c r="Y36" s="596"/>
      <c r="Z36" s="596"/>
      <c r="AA36" s="596"/>
      <c r="AB36" s="598"/>
      <c r="AC36" s="596"/>
      <c r="AD36" s="596"/>
      <c r="AE36" s="596"/>
      <c r="AF36" s="596"/>
      <c r="AG36" s="598"/>
    </row>
    <row r="37" spans="2:33" x14ac:dyDescent="0.25">
      <c r="B37" s="413"/>
    </row>
    <row r="38" spans="2:33" x14ac:dyDescent="0.25">
      <c r="B38" s="413"/>
    </row>
    <row r="39" spans="2:33" x14ac:dyDescent="0.25">
      <c r="B39" s="413"/>
    </row>
    <row r="40" spans="2:33" x14ac:dyDescent="0.25">
      <c r="B40" s="413"/>
    </row>
    <row r="41" spans="2:33" x14ac:dyDescent="0.25">
      <c r="B41" s="413"/>
    </row>
    <row r="42" spans="2:33" x14ac:dyDescent="0.25">
      <c r="B42" s="413"/>
    </row>
    <row r="43" spans="2:33" x14ac:dyDescent="0.25">
      <c r="B43" s="413"/>
    </row>
    <row r="44" spans="2:33" x14ac:dyDescent="0.25">
      <c r="B44" s="413"/>
    </row>
    <row r="45" spans="2:33" x14ac:dyDescent="0.25">
      <c r="B45" s="413"/>
    </row>
    <row r="46" spans="2:33" x14ac:dyDescent="0.25">
      <c r="B46" s="413"/>
    </row>
    <row r="47" spans="2:33" x14ac:dyDescent="0.25">
      <c r="B47" s="413"/>
    </row>
    <row r="48" spans="2:33" x14ac:dyDescent="0.25">
      <c r="B48" s="413"/>
    </row>
    <row r="49" spans="2:3" x14ac:dyDescent="0.25">
      <c r="B49" s="413"/>
      <c r="C49" s="411"/>
    </row>
    <row r="50" spans="2:3" x14ac:dyDescent="0.25">
      <c r="B50" s="413"/>
      <c r="C50" s="411"/>
    </row>
    <row r="51" spans="2:3" x14ac:dyDescent="0.25">
      <c r="B51" s="413"/>
      <c r="C51" s="411"/>
    </row>
    <row r="52" spans="2:3" x14ac:dyDescent="0.25">
      <c r="B52" s="413"/>
      <c r="C52" s="411"/>
    </row>
    <row r="53" spans="2:3" x14ac:dyDescent="0.25">
      <c r="B53" s="413"/>
      <c r="C53" s="411"/>
    </row>
    <row r="54" spans="2:3" x14ac:dyDescent="0.25">
      <c r="B54" s="413"/>
      <c r="C54" s="411"/>
    </row>
    <row r="55" spans="2:3" x14ac:dyDescent="0.25">
      <c r="B55" s="413"/>
      <c r="C55" s="411"/>
    </row>
    <row r="56" spans="2:3" x14ac:dyDescent="0.25">
      <c r="B56" s="413"/>
      <c r="C56" s="411"/>
    </row>
    <row r="57" spans="2:3" x14ac:dyDescent="0.25">
      <c r="B57" s="413"/>
      <c r="C57" s="411"/>
    </row>
    <row r="58" spans="2:3" x14ac:dyDescent="0.25">
      <c r="B58" s="413"/>
      <c r="C58" s="411"/>
    </row>
    <row r="59" spans="2:3" x14ac:dyDescent="0.25">
      <c r="B59" s="413"/>
      <c r="C59" s="411"/>
    </row>
    <row r="60" spans="2:3" x14ac:dyDescent="0.25">
      <c r="B60" s="413"/>
      <c r="C60" s="411"/>
    </row>
    <row r="61" spans="2:3" x14ac:dyDescent="0.25">
      <c r="B61" s="413"/>
      <c r="C61" s="411"/>
    </row>
    <row r="62" spans="2:3" x14ac:dyDescent="0.25">
      <c r="B62" s="413"/>
      <c r="C62" s="411"/>
    </row>
    <row r="63" spans="2:3" x14ac:dyDescent="0.25">
      <c r="B63" s="413"/>
      <c r="C63" s="411"/>
    </row>
    <row r="64" spans="2:3" x14ac:dyDescent="0.25">
      <c r="B64" s="413"/>
      <c r="C64" s="411"/>
    </row>
    <row r="65" spans="2:3" x14ac:dyDescent="0.25">
      <c r="B65" s="413"/>
      <c r="C65" s="411"/>
    </row>
    <row r="66" spans="2:3" x14ac:dyDescent="0.25">
      <c r="B66" s="413"/>
      <c r="C66" s="411"/>
    </row>
    <row r="67" spans="2:3" x14ac:dyDescent="0.25">
      <c r="B67" s="413"/>
      <c r="C67" s="411"/>
    </row>
    <row r="68" spans="2:3" x14ac:dyDescent="0.25">
      <c r="B68" s="413"/>
      <c r="C68" s="411"/>
    </row>
    <row r="69" spans="2:3" x14ac:dyDescent="0.25">
      <c r="B69" s="413"/>
      <c r="C69" s="411"/>
    </row>
    <row r="70" spans="2:3" x14ac:dyDescent="0.25">
      <c r="B70" s="413"/>
      <c r="C70" s="411"/>
    </row>
    <row r="71" spans="2:3" x14ac:dyDescent="0.25">
      <c r="B71" s="413"/>
      <c r="C71" s="411"/>
    </row>
    <row r="72" spans="2:3" x14ac:dyDescent="0.25">
      <c r="B72" s="413"/>
      <c r="C72" s="411"/>
    </row>
    <row r="73" spans="2:3" x14ac:dyDescent="0.25">
      <c r="B73" s="413"/>
      <c r="C73" s="411"/>
    </row>
    <row r="74" spans="2:3" x14ac:dyDescent="0.25">
      <c r="B74" s="413"/>
      <c r="C74" s="411"/>
    </row>
    <row r="75" spans="2:3" x14ac:dyDescent="0.25">
      <c r="B75" s="413"/>
      <c r="C75" s="411"/>
    </row>
    <row r="76" spans="2:3" x14ac:dyDescent="0.25">
      <c r="B76" s="413"/>
      <c r="C76" s="411"/>
    </row>
    <row r="77" spans="2:3" x14ac:dyDescent="0.25">
      <c r="B77" s="413"/>
      <c r="C77" s="411"/>
    </row>
    <row r="78" spans="2:3" x14ac:dyDescent="0.25">
      <c r="B78" s="413"/>
      <c r="C78" s="411"/>
    </row>
    <row r="79" spans="2:3" x14ac:dyDescent="0.25">
      <c r="B79" s="413"/>
      <c r="C79" s="411"/>
    </row>
    <row r="80" spans="2:3" x14ac:dyDescent="0.25">
      <c r="B80" s="413"/>
      <c r="C80" s="411"/>
    </row>
    <row r="81" spans="2:3" x14ac:dyDescent="0.25">
      <c r="B81" s="413"/>
      <c r="C81" s="411"/>
    </row>
    <row r="82" spans="2:3" x14ac:dyDescent="0.25">
      <c r="B82" s="413"/>
      <c r="C82" s="411"/>
    </row>
    <row r="83" spans="2:3" x14ac:dyDescent="0.25">
      <c r="B83" s="413"/>
      <c r="C83" s="411"/>
    </row>
    <row r="84" spans="2:3" x14ac:dyDescent="0.25">
      <c r="B84" s="413"/>
      <c r="C84" s="411"/>
    </row>
    <row r="85" spans="2:3" x14ac:dyDescent="0.25">
      <c r="B85" s="413"/>
      <c r="C85" s="411"/>
    </row>
    <row r="86" spans="2:3" x14ac:dyDescent="0.25">
      <c r="B86" s="413"/>
      <c r="C86" s="411"/>
    </row>
    <row r="87" spans="2:3" x14ac:dyDescent="0.25">
      <c r="B87" s="413"/>
      <c r="C87" s="411"/>
    </row>
    <row r="88" spans="2:3" x14ac:dyDescent="0.25">
      <c r="B88" s="413"/>
      <c r="C88" s="411"/>
    </row>
    <row r="89" spans="2:3" x14ac:dyDescent="0.25">
      <c r="B89" s="413"/>
      <c r="C89" s="411"/>
    </row>
    <row r="90" spans="2:3" x14ac:dyDescent="0.25">
      <c r="B90" s="413"/>
      <c r="C90" s="411"/>
    </row>
    <row r="91" spans="2:3" x14ac:dyDescent="0.25">
      <c r="B91" s="413"/>
      <c r="C91" s="411"/>
    </row>
    <row r="92" spans="2:3" x14ac:dyDescent="0.25">
      <c r="B92" s="413"/>
      <c r="C92" s="411"/>
    </row>
    <row r="93" spans="2:3" x14ac:dyDescent="0.25">
      <c r="B93" s="413"/>
      <c r="C93" s="411"/>
    </row>
    <row r="94" spans="2:3" x14ac:dyDescent="0.25">
      <c r="B94" s="413"/>
      <c r="C94" s="411"/>
    </row>
    <row r="95" spans="2:3" x14ac:dyDescent="0.25">
      <c r="B95" s="413"/>
      <c r="C95" s="411"/>
    </row>
    <row r="96" spans="2:3" x14ac:dyDescent="0.25">
      <c r="B96" s="413"/>
      <c r="C96" s="411"/>
    </row>
    <row r="97" spans="2:3" x14ac:dyDescent="0.25">
      <c r="B97" s="413"/>
      <c r="C97" s="411"/>
    </row>
    <row r="98" spans="2:3" x14ac:dyDescent="0.25">
      <c r="B98" s="413"/>
      <c r="C98" s="411"/>
    </row>
    <row r="99" spans="2:3" x14ac:dyDescent="0.25">
      <c r="B99" s="413"/>
      <c r="C99" s="411"/>
    </row>
    <row r="100" spans="2:3" x14ac:dyDescent="0.25">
      <c r="B100" s="413"/>
      <c r="C100" s="411"/>
    </row>
    <row r="101" spans="2:3" x14ac:dyDescent="0.25">
      <c r="B101" s="413"/>
      <c r="C101" s="411"/>
    </row>
    <row r="102" spans="2:3" x14ac:dyDescent="0.25">
      <c r="B102" s="413"/>
      <c r="C102" s="411"/>
    </row>
    <row r="103" spans="2:3" x14ac:dyDescent="0.25">
      <c r="B103" s="413"/>
      <c r="C103" s="411"/>
    </row>
    <row r="104" spans="2:3" x14ac:dyDescent="0.25">
      <c r="B104" s="413"/>
      <c r="C104" s="411"/>
    </row>
    <row r="105" spans="2:3" x14ac:dyDescent="0.25">
      <c r="B105" s="413"/>
      <c r="C105" s="411"/>
    </row>
    <row r="106" spans="2:3" x14ac:dyDescent="0.25">
      <c r="B106" s="413"/>
      <c r="C106" s="411"/>
    </row>
    <row r="107" spans="2:3" x14ac:dyDescent="0.25">
      <c r="B107" s="413"/>
      <c r="C107" s="411"/>
    </row>
    <row r="108" spans="2:3" x14ac:dyDescent="0.25">
      <c r="B108" s="413"/>
      <c r="C108" s="411"/>
    </row>
    <row r="109" spans="2:3" x14ac:dyDescent="0.25">
      <c r="B109" s="413"/>
      <c r="C109" s="411"/>
    </row>
    <row r="110" spans="2:3" x14ac:dyDescent="0.25">
      <c r="B110" s="413"/>
      <c r="C110" s="411"/>
    </row>
    <row r="111" spans="2:3" x14ac:dyDescent="0.25">
      <c r="B111" s="413"/>
      <c r="C111" s="411"/>
    </row>
    <row r="112" spans="2:3" x14ac:dyDescent="0.25">
      <c r="B112" s="413"/>
      <c r="C112" s="411"/>
    </row>
    <row r="113" spans="2:3" x14ac:dyDescent="0.25">
      <c r="B113" s="413"/>
      <c r="C113" s="411"/>
    </row>
    <row r="114" spans="2:3" x14ac:dyDescent="0.25">
      <c r="B114" s="413"/>
      <c r="C114" s="411"/>
    </row>
    <row r="115" spans="2:3" x14ac:dyDescent="0.25">
      <c r="B115" s="413"/>
      <c r="C115" s="411"/>
    </row>
    <row r="116" spans="2:3" x14ac:dyDescent="0.25">
      <c r="B116" s="413"/>
      <c r="C116" s="411"/>
    </row>
    <row r="117" spans="2:3" x14ac:dyDescent="0.25">
      <c r="B117" s="413"/>
      <c r="C117" s="411"/>
    </row>
    <row r="118" spans="2:3" x14ac:dyDescent="0.25">
      <c r="B118" s="413"/>
      <c r="C118" s="411"/>
    </row>
    <row r="119" spans="2:3" x14ac:dyDescent="0.25">
      <c r="B119" s="413"/>
      <c r="C119" s="411"/>
    </row>
    <row r="120" spans="2:3" x14ac:dyDescent="0.25">
      <c r="B120" s="413"/>
      <c r="C120" s="411"/>
    </row>
    <row r="121" spans="2:3" x14ac:dyDescent="0.25">
      <c r="B121" s="413"/>
      <c r="C121" s="411"/>
    </row>
    <row r="122" spans="2:3" x14ac:dyDescent="0.25">
      <c r="B122" s="413"/>
      <c r="C122" s="411"/>
    </row>
    <row r="123" spans="2:3" x14ac:dyDescent="0.25">
      <c r="B123" s="413"/>
      <c r="C123" s="411"/>
    </row>
    <row r="124" spans="2:3" x14ac:dyDescent="0.25">
      <c r="B124" s="413"/>
      <c r="C124" s="411"/>
    </row>
    <row r="125" spans="2:3" x14ac:dyDescent="0.25">
      <c r="B125" s="413"/>
      <c r="C125" s="411"/>
    </row>
    <row r="126" spans="2:3" x14ac:dyDescent="0.25">
      <c r="B126" s="413"/>
      <c r="C126" s="411"/>
    </row>
    <row r="127" spans="2:3" x14ac:dyDescent="0.25">
      <c r="B127" s="413"/>
      <c r="C127" s="411"/>
    </row>
    <row r="128" spans="2:3" x14ac:dyDescent="0.25">
      <c r="B128" s="413"/>
      <c r="C128" s="411"/>
    </row>
    <row r="129" spans="2:3" x14ac:dyDescent="0.25">
      <c r="B129" s="413"/>
      <c r="C129" s="411"/>
    </row>
    <row r="130" spans="2:3" x14ac:dyDescent="0.25">
      <c r="B130" s="413"/>
      <c r="C130" s="411"/>
    </row>
    <row r="131" spans="2:3" x14ac:dyDescent="0.25">
      <c r="B131" s="413"/>
      <c r="C131" s="411"/>
    </row>
    <row r="132" spans="2:3" x14ac:dyDescent="0.25">
      <c r="B132" s="413"/>
      <c r="C132" s="411"/>
    </row>
    <row r="133" spans="2:3" x14ac:dyDescent="0.25">
      <c r="B133" s="413"/>
      <c r="C133" s="411"/>
    </row>
    <row r="134" spans="2:3" x14ac:dyDescent="0.25">
      <c r="B134" s="413"/>
      <c r="C134" s="411"/>
    </row>
    <row r="135" spans="2:3" x14ac:dyDescent="0.25">
      <c r="B135" s="413"/>
      <c r="C135" s="411"/>
    </row>
    <row r="136" spans="2:3" x14ac:dyDescent="0.25">
      <c r="B136" s="413"/>
      <c r="C136" s="411"/>
    </row>
    <row r="137" spans="2:3" x14ac:dyDescent="0.25">
      <c r="B137" s="413"/>
      <c r="C137" s="411"/>
    </row>
    <row r="138" spans="2:3" x14ac:dyDescent="0.25">
      <c r="B138" s="413"/>
      <c r="C138" s="411"/>
    </row>
    <row r="139" spans="2:3" x14ac:dyDescent="0.25">
      <c r="B139" s="413"/>
      <c r="C139" s="411"/>
    </row>
    <row r="140" spans="2:3" x14ac:dyDescent="0.25">
      <c r="B140" s="413"/>
      <c r="C140" s="411"/>
    </row>
    <row r="141" spans="2:3" x14ac:dyDescent="0.25">
      <c r="B141" s="413"/>
      <c r="C141" s="411"/>
    </row>
    <row r="142" spans="2:3" x14ac:dyDescent="0.25">
      <c r="B142" s="413"/>
      <c r="C142" s="411"/>
    </row>
    <row r="143" spans="2:3" x14ac:dyDescent="0.25">
      <c r="B143" s="413"/>
      <c r="C143" s="411"/>
    </row>
    <row r="144" spans="2:3" x14ac:dyDescent="0.25">
      <c r="B144" s="413"/>
      <c r="C144" s="411"/>
    </row>
    <row r="145" spans="2:3" x14ac:dyDescent="0.25">
      <c r="B145" s="413"/>
      <c r="C145" s="411"/>
    </row>
    <row r="146" spans="2:3" x14ac:dyDescent="0.25">
      <c r="B146" s="413"/>
      <c r="C146" s="411"/>
    </row>
    <row r="147" spans="2:3" x14ac:dyDescent="0.25">
      <c r="B147" s="413"/>
      <c r="C147" s="411"/>
    </row>
    <row r="148" spans="2:3" x14ac:dyDescent="0.25">
      <c r="B148" s="413"/>
      <c r="C148" s="411"/>
    </row>
    <row r="149" spans="2:3" x14ac:dyDescent="0.25">
      <c r="B149" s="413"/>
      <c r="C149" s="411"/>
    </row>
    <row r="150" spans="2:3" x14ac:dyDescent="0.25">
      <c r="B150" s="413"/>
      <c r="C150" s="411"/>
    </row>
    <row r="151" spans="2:3" x14ac:dyDescent="0.25">
      <c r="B151" s="413"/>
      <c r="C151" s="411"/>
    </row>
    <row r="152" spans="2:3" x14ac:dyDescent="0.25">
      <c r="B152" s="413"/>
      <c r="C152" s="411"/>
    </row>
    <row r="153" spans="2:3" x14ac:dyDescent="0.25">
      <c r="B153" s="413"/>
      <c r="C153" s="411"/>
    </row>
    <row r="154" spans="2:3" x14ac:dyDescent="0.25">
      <c r="B154" s="413"/>
      <c r="C154" s="411"/>
    </row>
    <row r="155" spans="2:3" x14ac:dyDescent="0.25">
      <c r="B155" s="413"/>
      <c r="C155" s="411"/>
    </row>
  </sheetData>
  <sheetProtection algorithmName="SHA-512" hashValue="5Lj6IQQhSNkuiSuHLl12jXasDhWvaqJ8UcS9EdEPecM7e/cE7wu4fllidT2ljtDnu1p1lYFww4+tnk2uxqz5eQ==" saltValue="4L9DH0bb37QqwI7vn7WITA=="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topLeftCell="C1" zoomScaleNormal="100" workbookViewId="0">
      <selection activeCell="AB28" sqref="AB28"/>
    </sheetView>
  </sheetViews>
  <sheetFormatPr defaultColWidth="8.7265625" defaultRowHeight="12.5" x14ac:dyDescent="0.25"/>
  <cols>
    <col min="1" max="1" width="8.7265625" style="411"/>
    <col min="2" max="2" width="42.81640625" style="411" customWidth="1"/>
    <col min="3" max="3" width="4.1796875" style="486" customWidth="1"/>
    <col min="4" max="20" width="15.54296875" style="411" hidden="1" customWidth="1"/>
    <col min="21" max="28" width="15.54296875" style="411" customWidth="1"/>
    <col min="29" max="33" width="15.54296875" style="411" hidden="1" customWidth="1"/>
    <col min="34" max="16384" width="8.7265625" style="411"/>
  </cols>
  <sheetData>
    <row r="1" spans="1:34" ht="27.65" customHeight="1" x14ac:dyDescent="0.25">
      <c r="A1" s="409"/>
      <c r="B1" s="409"/>
      <c r="C1" s="409"/>
    </row>
    <row r="2" spans="1:34" ht="13" x14ac:dyDescent="0.3">
      <c r="E2" s="480"/>
      <c r="F2" s="468"/>
      <c r="G2" s="487"/>
      <c r="H2" s="488"/>
    </row>
    <row r="3" spans="1:34" ht="14" x14ac:dyDescent="0.3">
      <c r="B3" s="416" t="s">
        <v>13</v>
      </c>
      <c r="E3" s="480"/>
      <c r="F3" s="471"/>
      <c r="G3" s="487"/>
      <c r="H3" s="488"/>
    </row>
    <row r="5" spans="1:34" s="475" customFormat="1" ht="15.5" x14ac:dyDescent="0.35">
      <c r="B5" s="476" t="s">
        <v>132</v>
      </c>
      <c r="C5" s="516"/>
    </row>
    <row r="6" spans="1:34" ht="14" x14ac:dyDescent="0.25">
      <c r="B6" s="476" t="s">
        <v>133</v>
      </c>
      <c r="C6" s="491"/>
    </row>
    <row r="7" spans="1:34" ht="14" x14ac:dyDescent="0.25">
      <c r="B7" s="476" t="s">
        <v>187</v>
      </c>
      <c r="C7" s="491"/>
    </row>
    <row r="8" spans="1:34" ht="14" x14ac:dyDescent="0.3">
      <c r="B8" s="474" t="s">
        <v>134</v>
      </c>
      <c r="C8" s="491"/>
    </row>
    <row r="9" spans="1:34" ht="13.5" thickBot="1" x14ac:dyDescent="0.35">
      <c r="B9" s="437"/>
      <c r="C9" s="491"/>
    </row>
    <row r="10" spans="1:34" x14ac:dyDescent="0.25">
      <c r="B10" s="568"/>
      <c r="C10" s="520"/>
      <c r="D10" s="599" t="s">
        <v>0</v>
      </c>
      <c r="E10" s="424"/>
      <c r="F10" s="424"/>
      <c r="G10" s="424"/>
      <c r="H10" s="424"/>
      <c r="I10" s="424"/>
      <c r="J10" s="424"/>
      <c r="K10" s="424"/>
      <c r="L10" s="424"/>
      <c r="M10" s="424"/>
      <c r="N10" s="424"/>
      <c r="O10" s="424"/>
      <c r="P10" s="424"/>
      <c r="Q10" s="424"/>
      <c r="R10" s="424"/>
      <c r="S10" s="424"/>
      <c r="T10" s="424"/>
      <c r="U10" s="599"/>
      <c r="V10" s="424"/>
      <c r="W10" s="424"/>
      <c r="X10" s="424"/>
      <c r="Y10" s="424"/>
      <c r="Z10" s="424"/>
      <c r="AA10" s="424"/>
      <c r="AB10" s="600"/>
      <c r="AC10" s="424"/>
      <c r="AD10" s="424"/>
      <c r="AE10" s="424"/>
      <c r="AF10" s="424"/>
      <c r="AG10" s="600"/>
    </row>
    <row r="11" spans="1:34" ht="13.5" thickBot="1" x14ac:dyDescent="0.35">
      <c r="B11" s="601"/>
      <c r="C11" s="523"/>
      <c r="D11" s="569">
        <f>'DY Def'!B$5</f>
        <v>1</v>
      </c>
      <c r="E11" s="553">
        <f>'DY Def'!C$5</f>
        <v>2</v>
      </c>
      <c r="F11" s="553">
        <f>'DY Def'!D$5</f>
        <v>3</v>
      </c>
      <c r="G11" s="553">
        <f>'DY Def'!E$5</f>
        <v>4</v>
      </c>
      <c r="H11" s="553">
        <f>'DY Def'!F$5</f>
        <v>5</v>
      </c>
      <c r="I11" s="553">
        <f>'DY Def'!G$5</f>
        <v>6</v>
      </c>
      <c r="J11" s="553">
        <f>'DY Def'!H$5</f>
        <v>7</v>
      </c>
      <c r="K11" s="553">
        <f>'DY Def'!I$5</f>
        <v>8</v>
      </c>
      <c r="L11" s="553">
        <f>'DY Def'!J$5</f>
        <v>9</v>
      </c>
      <c r="M11" s="553">
        <f>'DY Def'!K$5</f>
        <v>10</v>
      </c>
      <c r="N11" s="553">
        <f>'DY Def'!L$5</f>
        <v>11</v>
      </c>
      <c r="O11" s="553">
        <f>'DY Def'!M$5</f>
        <v>12</v>
      </c>
      <c r="P11" s="553">
        <f>'DY Def'!N$5</f>
        <v>13</v>
      </c>
      <c r="Q11" s="553">
        <f>'DY Def'!O$5</f>
        <v>14</v>
      </c>
      <c r="R11" s="553">
        <f>'DY Def'!P$5</f>
        <v>15</v>
      </c>
      <c r="S11" s="553">
        <f>'DY Def'!Q$5</f>
        <v>16</v>
      </c>
      <c r="T11" s="553">
        <f>'DY Def'!R$5</f>
        <v>17</v>
      </c>
      <c r="U11" s="524">
        <f>'DY Def'!S$5</f>
        <v>18</v>
      </c>
      <c r="V11" s="498">
        <f>'DY Def'!T$5</f>
        <v>19</v>
      </c>
      <c r="W11" s="498">
        <f>'DY Def'!U$5</f>
        <v>20</v>
      </c>
      <c r="X11" s="498">
        <f>'DY Def'!V$5</f>
        <v>21</v>
      </c>
      <c r="Y11" s="498">
        <f>'DY Def'!W$5</f>
        <v>22</v>
      </c>
      <c r="Z11" s="498">
        <f>'DY Def'!X$5</f>
        <v>23</v>
      </c>
      <c r="AA11" s="498">
        <f>'DY Def'!Y$5</f>
        <v>24</v>
      </c>
      <c r="AB11" s="525">
        <f>'DY Def'!Z$5</f>
        <v>25</v>
      </c>
      <c r="AC11" s="553">
        <f>'DY Def'!AA$5</f>
        <v>26</v>
      </c>
      <c r="AD11" s="553">
        <f>'DY Def'!AB$5</f>
        <v>27</v>
      </c>
      <c r="AE11" s="553">
        <f>'DY Def'!AC$5</f>
        <v>28</v>
      </c>
      <c r="AF11" s="553">
        <f>'DY Def'!AD$5</f>
        <v>29</v>
      </c>
      <c r="AG11" s="554">
        <f>'DY Def'!AE$5</f>
        <v>30</v>
      </c>
      <c r="AH11" s="602">
        <f>'DY Def'!AF$5</f>
        <v>0</v>
      </c>
    </row>
    <row r="12" spans="1:34" x14ac:dyDescent="0.25">
      <c r="B12" s="601"/>
      <c r="C12" s="523"/>
      <c r="D12" s="571"/>
      <c r="E12" s="572"/>
      <c r="F12" s="572"/>
      <c r="G12" s="572"/>
      <c r="H12" s="572"/>
      <c r="I12" s="572"/>
      <c r="J12" s="572"/>
      <c r="K12" s="572"/>
      <c r="L12" s="572"/>
      <c r="M12" s="572"/>
      <c r="N12" s="572"/>
      <c r="O12" s="572"/>
      <c r="P12" s="572"/>
      <c r="Q12" s="572"/>
      <c r="R12" s="572"/>
      <c r="S12" s="572"/>
      <c r="T12" s="572"/>
      <c r="U12" s="571"/>
      <c r="V12" s="572"/>
      <c r="W12" s="572"/>
      <c r="X12" s="572"/>
      <c r="Y12" s="572"/>
      <c r="Z12" s="572"/>
      <c r="AA12" s="572"/>
      <c r="AB12" s="573"/>
      <c r="AC12" s="572"/>
      <c r="AD12" s="572"/>
      <c r="AE12" s="572"/>
      <c r="AF12" s="572"/>
      <c r="AG12" s="573"/>
    </row>
    <row r="13" spans="1:34" ht="13" hidden="1" x14ac:dyDescent="0.3">
      <c r="B13" s="540" t="s">
        <v>84</v>
      </c>
      <c r="C13" s="574"/>
      <c r="D13" s="575"/>
      <c r="E13" s="576"/>
      <c r="F13" s="576"/>
      <c r="G13" s="576"/>
      <c r="H13" s="576"/>
      <c r="I13" s="577"/>
      <c r="J13" s="577"/>
      <c r="K13" s="577"/>
      <c r="L13" s="577"/>
      <c r="M13" s="577"/>
      <c r="N13" s="577"/>
      <c r="O13" s="577"/>
      <c r="P13" s="577"/>
      <c r="Q13" s="577"/>
      <c r="R13" s="577"/>
      <c r="S13" s="577"/>
      <c r="T13" s="577"/>
      <c r="U13" s="578"/>
      <c r="V13" s="579"/>
      <c r="W13" s="579"/>
      <c r="X13" s="579"/>
      <c r="Y13" s="579"/>
      <c r="Z13" s="579"/>
      <c r="AA13" s="579"/>
      <c r="AB13" s="580"/>
      <c r="AC13" s="577"/>
      <c r="AD13" s="577"/>
      <c r="AE13" s="577"/>
      <c r="AF13" s="577"/>
      <c r="AG13" s="580"/>
    </row>
    <row r="14" spans="1:34" hidden="1" x14ac:dyDescent="0.25">
      <c r="B14" s="581" t="str">
        <f>IFERROR(VLOOKUP(C14,'MEG Def'!$A$7:$B$12,2),"")</f>
        <v/>
      </c>
      <c r="C14" s="427"/>
      <c r="D14" s="586"/>
      <c r="E14" s="603"/>
      <c r="F14" s="603"/>
      <c r="G14" s="603"/>
      <c r="H14" s="603"/>
      <c r="I14" s="603"/>
      <c r="J14" s="603"/>
      <c r="K14" s="603"/>
      <c r="L14" s="603"/>
      <c r="M14" s="603"/>
      <c r="N14" s="603"/>
      <c r="O14" s="603"/>
      <c r="P14" s="603"/>
      <c r="Q14" s="603"/>
      <c r="R14" s="603"/>
      <c r="S14" s="603"/>
      <c r="T14" s="603"/>
      <c r="U14" s="586"/>
      <c r="V14" s="604"/>
      <c r="W14" s="604"/>
      <c r="X14" s="604"/>
      <c r="Y14" s="604"/>
      <c r="Z14" s="604"/>
      <c r="AA14" s="604"/>
      <c r="AB14" s="580"/>
      <c r="AC14" s="577"/>
      <c r="AD14" s="603"/>
      <c r="AE14" s="603"/>
      <c r="AF14" s="603"/>
      <c r="AG14" s="587"/>
    </row>
    <row r="15" spans="1:34" hidden="1" x14ac:dyDescent="0.25">
      <c r="B15" s="581" t="str">
        <f>IFERROR(VLOOKUP(C15,'MEG Def'!$A$7:$B$12,2),"")</f>
        <v/>
      </c>
      <c r="C15" s="427"/>
      <c r="D15" s="586"/>
      <c r="E15" s="603"/>
      <c r="F15" s="603"/>
      <c r="G15" s="603"/>
      <c r="H15" s="603"/>
      <c r="I15" s="603"/>
      <c r="J15" s="603"/>
      <c r="K15" s="603"/>
      <c r="L15" s="603"/>
      <c r="M15" s="603"/>
      <c r="N15" s="603"/>
      <c r="O15" s="603"/>
      <c r="P15" s="603"/>
      <c r="Q15" s="603"/>
      <c r="R15" s="603"/>
      <c r="S15" s="603"/>
      <c r="T15" s="603"/>
      <c r="U15" s="586"/>
      <c r="V15" s="604"/>
      <c r="W15" s="604"/>
      <c r="X15" s="604"/>
      <c r="Y15" s="604"/>
      <c r="Z15" s="604"/>
      <c r="AA15" s="604"/>
      <c r="AB15" s="580"/>
      <c r="AC15" s="577"/>
      <c r="AD15" s="603"/>
      <c r="AE15" s="603"/>
      <c r="AF15" s="603"/>
      <c r="AG15" s="587"/>
    </row>
    <row r="16" spans="1:34" hidden="1" x14ac:dyDescent="0.25">
      <c r="B16" s="581" t="str">
        <f>IFERROR(VLOOKUP(C16,'MEG Def'!$A$7:$B$12,2),"")</f>
        <v/>
      </c>
      <c r="C16" s="427"/>
      <c r="D16" s="586"/>
      <c r="E16" s="603"/>
      <c r="F16" s="603"/>
      <c r="G16" s="603"/>
      <c r="H16" s="603"/>
      <c r="I16" s="603"/>
      <c r="J16" s="603"/>
      <c r="K16" s="603"/>
      <c r="L16" s="603"/>
      <c r="M16" s="603"/>
      <c r="N16" s="603"/>
      <c r="O16" s="603"/>
      <c r="P16" s="603"/>
      <c r="Q16" s="603"/>
      <c r="R16" s="603"/>
      <c r="S16" s="603"/>
      <c r="T16" s="603"/>
      <c r="U16" s="586"/>
      <c r="V16" s="604"/>
      <c r="W16" s="604"/>
      <c r="X16" s="604"/>
      <c r="Y16" s="604"/>
      <c r="Z16" s="604"/>
      <c r="AA16" s="604"/>
      <c r="AB16" s="580"/>
      <c r="AC16" s="577"/>
      <c r="AD16" s="603"/>
      <c r="AE16" s="603"/>
      <c r="AF16" s="603"/>
      <c r="AG16" s="587"/>
    </row>
    <row r="17" spans="2:33" hidden="1" x14ac:dyDescent="0.25">
      <c r="B17" s="581" t="str">
        <f>IFERROR(VLOOKUP(C17,'MEG Def'!$A$7:$B$12,2),"")</f>
        <v/>
      </c>
      <c r="C17" s="427"/>
      <c r="D17" s="586"/>
      <c r="E17" s="603"/>
      <c r="F17" s="603"/>
      <c r="G17" s="603"/>
      <c r="H17" s="603"/>
      <c r="I17" s="603"/>
      <c r="J17" s="603"/>
      <c r="K17" s="603"/>
      <c r="L17" s="603"/>
      <c r="M17" s="603"/>
      <c r="N17" s="603"/>
      <c r="O17" s="603"/>
      <c r="P17" s="603"/>
      <c r="Q17" s="603"/>
      <c r="R17" s="603"/>
      <c r="S17" s="603"/>
      <c r="T17" s="603"/>
      <c r="U17" s="586"/>
      <c r="V17" s="604"/>
      <c r="W17" s="604"/>
      <c r="X17" s="604"/>
      <c r="Y17" s="604"/>
      <c r="Z17" s="604"/>
      <c r="AA17" s="604"/>
      <c r="AB17" s="580"/>
      <c r="AC17" s="577"/>
      <c r="AD17" s="603"/>
      <c r="AE17" s="603"/>
      <c r="AF17" s="603"/>
      <c r="AG17" s="587"/>
    </row>
    <row r="18" spans="2:33" hidden="1" x14ac:dyDescent="0.25">
      <c r="B18" s="581" t="str">
        <f>IFERROR(VLOOKUP(C18,'MEG Def'!$A$7:$B$12,2),"")</f>
        <v/>
      </c>
      <c r="C18" s="427"/>
      <c r="D18" s="586"/>
      <c r="E18" s="603"/>
      <c r="F18" s="603"/>
      <c r="G18" s="603"/>
      <c r="H18" s="603"/>
      <c r="I18" s="603"/>
      <c r="J18" s="603"/>
      <c r="K18" s="603"/>
      <c r="L18" s="603"/>
      <c r="M18" s="603"/>
      <c r="N18" s="603"/>
      <c r="O18" s="603"/>
      <c r="P18" s="603"/>
      <c r="Q18" s="603"/>
      <c r="R18" s="603"/>
      <c r="S18" s="603"/>
      <c r="T18" s="603"/>
      <c r="U18" s="586"/>
      <c r="V18" s="604"/>
      <c r="W18" s="604"/>
      <c r="X18" s="604"/>
      <c r="Y18" s="604"/>
      <c r="Z18" s="604"/>
      <c r="AA18" s="604"/>
      <c r="AB18" s="580"/>
      <c r="AC18" s="577"/>
      <c r="AD18" s="603"/>
      <c r="AE18" s="603"/>
      <c r="AF18" s="603"/>
      <c r="AG18" s="587"/>
    </row>
    <row r="19" spans="2:33" hidden="1" x14ac:dyDescent="0.25">
      <c r="B19" s="581"/>
      <c r="C19" s="427"/>
      <c r="D19" s="586"/>
      <c r="E19" s="603"/>
      <c r="F19" s="603"/>
      <c r="G19" s="603"/>
      <c r="H19" s="603"/>
      <c r="I19" s="577"/>
      <c r="J19" s="577"/>
      <c r="K19" s="577"/>
      <c r="L19" s="577"/>
      <c r="M19" s="577"/>
      <c r="N19" s="577"/>
      <c r="O19" s="577"/>
      <c r="P19" s="577"/>
      <c r="Q19" s="577"/>
      <c r="R19" s="577"/>
      <c r="S19" s="577"/>
      <c r="T19" s="577"/>
      <c r="U19" s="578"/>
      <c r="V19" s="579"/>
      <c r="W19" s="579"/>
      <c r="X19" s="579"/>
      <c r="Y19" s="579"/>
      <c r="Z19" s="579"/>
      <c r="AA19" s="579"/>
      <c r="AB19" s="580"/>
      <c r="AC19" s="577"/>
      <c r="AD19" s="577"/>
      <c r="AE19" s="577"/>
      <c r="AF19" s="577"/>
      <c r="AG19" s="580"/>
    </row>
    <row r="20" spans="2:33" ht="13" hidden="1" x14ac:dyDescent="0.3">
      <c r="B20" s="540" t="s">
        <v>46</v>
      </c>
      <c r="C20" s="523"/>
      <c r="D20" s="582"/>
      <c r="E20" s="591"/>
      <c r="F20" s="591"/>
      <c r="G20" s="591"/>
      <c r="H20" s="591"/>
      <c r="I20" s="577"/>
      <c r="J20" s="577"/>
      <c r="K20" s="577"/>
      <c r="L20" s="577"/>
      <c r="M20" s="577"/>
      <c r="N20" s="577"/>
      <c r="O20" s="577"/>
      <c r="P20" s="577"/>
      <c r="Q20" s="577"/>
      <c r="R20" s="577"/>
      <c r="S20" s="577"/>
      <c r="T20" s="577"/>
      <c r="U20" s="578"/>
      <c r="V20" s="579"/>
      <c r="W20" s="579"/>
      <c r="X20" s="579"/>
      <c r="Y20" s="579"/>
      <c r="Z20" s="579"/>
      <c r="AA20" s="579"/>
      <c r="AB20" s="580"/>
      <c r="AC20" s="577"/>
      <c r="AD20" s="577"/>
      <c r="AE20" s="577"/>
      <c r="AF20" s="577"/>
      <c r="AG20" s="580"/>
    </row>
    <row r="21" spans="2:33" hidden="1" x14ac:dyDescent="0.25">
      <c r="B21" s="581" t="str">
        <f>IFERROR(VLOOKUP(C21,'MEG Def'!$A$14:$B$19,2),"")</f>
        <v/>
      </c>
      <c r="C21" s="427"/>
      <c r="D21" s="586"/>
      <c r="E21" s="603"/>
      <c r="F21" s="603"/>
      <c r="G21" s="603"/>
      <c r="H21" s="603"/>
      <c r="I21" s="603"/>
      <c r="J21" s="603"/>
      <c r="K21" s="603"/>
      <c r="L21" s="603"/>
      <c r="M21" s="603"/>
      <c r="N21" s="603"/>
      <c r="O21" s="603"/>
      <c r="P21" s="603"/>
      <c r="Q21" s="603"/>
      <c r="R21" s="603"/>
      <c r="S21" s="603"/>
      <c r="T21" s="603"/>
      <c r="U21" s="586"/>
      <c r="V21" s="604"/>
      <c r="W21" s="604"/>
      <c r="X21" s="604"/>
      <c r="Y21" s="604"/>
      <c r="Z21" s="604"/>
      <c r="AA21" s="604"/>
      <c r="AB21" s="580"/>
      <c r="AC21" s="577"/>
      <c r="AD21" s="603"/>
      <c r="AE21" s="603"/>
      <c r="AF21" s="603"/>
      <c r="AG21" s="587"/>
    </row>
    <row r="22" spans="2:33" hidden="1" x14ac:dyDescent="0.25">
      <c r="B22" s="581" t="str">
        <f>IFERROR(VLOOKUP(C22,'MEG Def'!$A$14:$B$19,2),"")</f>
        <v/>
      </c>
      <c r="C22" s="427"/>
      <c r="D22" s="586"/>
      <c r="E22" s="603"/>
      <c r="F22" s="603"/>
      <c r="G22" s="603"/>
      <c r="H22" s="603"/>
      <c r="I22" s="603"/>
      <c r="J22" s="603"/>
      <c r="K22" s="603"/>
      <c r="L22" s="603"/>
      <c r="M22" s="603"/>
      <c r="N22" s="603"/>
      <c r="O22" s="603"/>
      <c r="P22" s="603"/>
      <c r="Q22" s="603"/>
      <c r="R22" s="603"/>
      <c r="S22" s="603"/>
      <c r="T22" s="603"/>
      <c r="U22" s="586"/>
      <c r="V22" s="604"/>
      <c r="W22" s="604"/>
      <c r="X22" s="604"/>
      <c r="Y22" s="604"/>
      <c r="Z22" s="604"/>
      <c r="AA22" s="604"/>
      <c r="AB22" s="580"/>
      <c r="AC22" s="577"/>
      <c r="AD22" s="603"/>
      <c r="AE22" s="603"/>
      <c r="AF22" s="603"/>
      <c r="AG22" s="587"/>
    </row>
    <row r="23" spans="2:33" hidden="1" x14ac:dyDescent="0.25">
      <c r="B23" s="581" t="str">
        <f>IFERROR(VLOOKUP(C23,'MEG Def'!$A$14:$B$19,2),"")</f>
        <v/>
      </c>
      <c r="C23" s="427"/>
      <c r="D23" s="586"/>
      <c r="E23" s="603"/>
      <c r="F23" s="603"/>
      <c r="G23" s="603"/>
      <c r="H23" s="603"/>
      <c r="I23" s="603"/>
      <c r="J23" s="603"/>
      <c r="K23" s="603"/>
      <c r="L23" s="603"/>
      <c r="M23" s="603"/>
      <c r="N23" s="603"/>
      <c r="O23" s="603"/>
      <c r="P23" s="603"/>
      <c r="Q23" s="603"/>
      <c r="R23" s="603"/>
      <c r="S23" s="603"/>
      <c r="T23" s="603"/>
      <c r="U23" s="586"/>
      <c r="V23" s="604"/>
      <c r="W23" s="604"/>
      <c r="X23" s="604"/>
      <c r="Y23" s="604"/>
      <c r="Z23" s="604"/>
      <c r="AA23" s="604"/>
      <c r="AB23" s="580"/>
      <c r="AC23" s="577"/>
      <c r="AD23" s="603"/>
      <c r="AE23" s="603"/>
      <c r="AF23" s="603"/>
      <c r="AG23" s="587"/>
    </row>
    <row r="24" spans="2:33" hidden="1" x14ac:dyDescent="0.25">
      <c r="B24" s="581" t="str">
        <f>IFERROR(VLOOKUP(C24,'MEG Def'!$A$14:$B$19,2),"")</f>
        <v/>
      </c>
      <c r="C24" s="427"/>
      <c r="D24" s="586"/>
      <c r="E24" s="603"/>
      <c r="F24" s="603"/>
      <c r="G24" s="603"/>
      <c r="H24" s="603"/>
      <c r="I24" s="603"/>
      <c r="J24" s="603"/>
      <c r="K24" s="603"/>
      <c r="L24" s="603"/>
      <c r="M24" s="603"/>
      <c r="N24" s="603"/>
      <c r="O24" s="603"/>
      <c r="P24" s="603"/>
      <c r="Q24" s="603"/>
      <c r="R24" s="603"/>
      <c r="S24" s="603"/>
      <c r="T24" s="603"/>
      <c r="U24" s="586"/>
      <c r="V24" s="604"/>
      <c r="W24" s="604"/>
      <c r="X24" s="604"/>
      <c r="Y24" s="604"/>
      <c r="Z24" s="604"/>
      <c r="AA24" s="604"/>
      <c r="AB24" s="580"/>
      <c r="AC24" s="577"/>
      <c r="AD24" s="603"/>
      <c r="AE24" s="603"/>
      <c r="AF24" s="603"/>
      <c r="AG24" s="587"/>
    </row>
    <row r="25" spans="2:33" hidden="1" x14ac:dyDescent="0.25">
      <c r="B25" s="581" t="str">
        <f>IFERROR(VLOOKUP(C25,'MEG Def'!$A$14:$B$19,2),"")</f>
        <v/>
      </c>
      <c r="C25" s="427"/>
      <c r="D25" s="586"/>
      <c r="E25" s="603"/>
      <c r="F25" s="603"/>
      <c r="G25" s="603"/>
      <c r="H25" s="603"/>
      <c r="I25" s="603"/>
      <c r="J25" s="603"/>
      <c r="K25" s="603"/>
      <c r="L25" s="603"/>
      <c r="M25" s="603"/>
      <c r="N25" s="603"/>
      <c r="O25" s="603"/>
      <c r="P25" s="603"/>
      <c r="Q25" s="603"/>
      <c r="R25" s="603"/>
      <c r="S25" s="603"/>
      <c r="T25" s="603"/>
      <c r="U25" s="586"/>
      <c r="V25" s="604"/>
      <c r="W25" s="604"/>
      <c r="X25" s="604"/>
      <c r="Y25" s="604"/>
      <c r="Z25" s="604"/>
      <c r="AA25" s="604"/>
      <c r="AB25" s="580"/>
      <c r="AC25" s="577"/>
      <c r="AD25" s="603"/>
      <c r="AE25" s="603"/>
      <c r="AF25" s="603"/>
      <c r="AG25" s="587"/>
    </row>
    <row r="26" spans="2:33" hidden="1" x14ac:dyDescent="0.25">
      <c r="B26" s="581"/>
      <c r="C26" s="427"/>
      <c r="D26" s="582"/>
      <c r="E26" s="591"/>
      <c r="F26" s="591"/>
      <c r="G26" s="591"/>
      <c r="H26" s="591"/>
      <c r="I26" s="577"/>
      <c r="J26" s="577"/>
      <c r="K26" s="577"/>
      <c r="L26" s="577"/>
      <c r="M26" s="577"/>
      <c r="N26" s="577"/>
      <c r="O26" s="577"/>
      <c r="P26" s="577"/>
      <c r="Q26" s="577"/>
      <c r="R26" s="577"/>
      <c r="S26" s="577"/>
      <c r="T26" s="577"/>
      <c r="U26" s="578"/>
      <c r="V26" s="579"/>
      <c r="W26" s="579"/>
      <c r="X26" s="579"/>
      <c r="Y26" s="579"/>
      <c r="Z26" s="579"/>
      <c r="AA26" s="579"/>
      <c r="AB26" s="580"/>
      <c r="AC26" s="577"/>
      <c r="AD26" s="577"/>
      <c r="AE26" s="577"/>
      <c r="AF26" s="577"/>
      <c r="AG26" s="580"/>
    </row>
    <row r="27" spans="2:33" ht="13" x14ac:dyDescent="0.3">
      <c r="B27" s="540" t="s">
        <v>43</v>
      </c>
      <c r="C27" s="523"/>
      <c r="D27" s="582"/>
      <c r="E27" s="591"/>
      <c r="F27" s="591"/>
      <c r="G27" s="591"/>
      <c r="H27" s="591"/>
      <c r="I27" s="577"/>
      <c r="J27" s="577"/>
      <c r="K27" s="577"/>
      <c r="L27" s="577"/>
      <c r="M27" s="577"/>
      <c r="N27" s="577"/>
      <c r="O27" s="577"/>
      <c r="P27" s="577"/>
      <c r="Q27" s="577"/>
      <c r="R27" s="577"/>
      <c r="S27" s="577"/>
      <c r="T27" s="577"/>
      <c r="U27" s="578"/>
      <c r="V27" s="579"/>
      <c r="W27" s="579"/>
      <c r="X27" s="579"/>
      <c r="Y27" s="579"/>
      <c r="Z27" s="579"/>
      <c r="AA27" s="579"/>
      <c r="AB27" s="580"/>
      <c r="AC27" s="577"/>
      <c r="AD27" s="577"/>
      <c r="AE27" s="577"/>
      <c r="AF27" s="577"/>
      <c r="AG27" s="580"/>
    </row>
    <row r="28" spans="2:33" x14ac:dyDescent="0.25">
      <c r="B28" s="581" t="str">
        <f>IFERROR(VLOOKUP(C28,'MEG Def'!$A$42:$B$45,2),"")</f>
        <v>Family Planning</v>
      </c>
      <c r="C28" s="427">
        <v>1</v>
      </c>
      <c r="D28" s="586"/>
      <c r="E28" s="603"/>
      <c r="F28" s="603"/>
      <c r="G28" s="603"/>
      <c r="H28" s="603"/>
      <c r="I28" s="603"/>
      <c r="J28" s="603"/>
      <c r="K28" s="603"/>
      <c r="L28" s="603"/>
      <c r="M28" s="603"/>
      <c r="N28" s="603"/>
      <c r="O28" s="603"/>
      <c r="P28" s="603"/>
      <c r="Q28" s="603"/>
      <c r="R28" s="603"/>
      <c r="S28" s="603"/>
      <c r="T28" s="603"/>
      <c r="U28" s="400"/>
      <c r="V28" s="401"/>
      <c r="W28" s="401"/>
      <c r="X28" s="401"/>
      <c r="Y28" s="401"/>
      <c r="Z28" s="401"/>
      <c r="AA28" s="401">
        <v>140000</v>
      </c>
      <c r="AB28" s="817">
        <v>368000</v>
      </c>
      <c r="AC28" s="577"/>
      <c r="AD28" s="603"/>
      <c r="AE28" s="603"/>
      <c r="AF28" s="603"/>
      <c r="AG28" s="587"/>
    </row>
    <row r="29" spans="2:33" hidden="1" x14ac:dyDescent="0.25">
      <c r="B29" s="581" t="str">
        <f>IFERROR(VLOOKUP(C29,'MEG Def'!$A$42:$B$45,2),"")</f>
        <v/>
      </c>
      <c r="C29" s="427"/>
      <c r="D29" s="586"/>
      <c r="E29" s="603"/>
      <c r="F29" s="603"/>
      <c r="G29" s="603"/>
      <c r="H29" s="603"/>
      <c r="I29" s="603"/>
      <c r="J29" s="603"/>
      <c r="K29" s="603"/>
      <c r="L29" s="603"/>
      <c r="M29" s="603"/>
      <c r="N29" s="603"/>
      <c r="O29" s="603"/>
      <c r="P29" s="603"/>
      <c r="Q29" s="603"/>
      <c r="R29" s="603"/>
      <c r="S29" s="603"/>
      <c r="T29" s="603"/>
      <c r="U29" s="586"/>
      <c r="V29" s="604"/>
      <c r="W29" s="604"/>
      <c r="X29" s="604"/>
      <c r="Y29" s="604"/>
      <c r="Z29" s="604"/>
      <c r="AA29" s="604"/>
      <c r="AB29" s="580"/>
      <c r="AC29" s="577"/>
      <c r="AD29" s="603"/>
      <c r="AE29" s="603"/>
      <c r="AF29" s="603"/>
      <c r="AG29" s="587"/>
    </row>
    <row r="30" spans="2:33" hidden="1" x14ac:dyDescent="0.25">
      <c r="B30" s="581" t="str">
        <f>IFERROR(VLOOKUP(C30,'MEG Def'!$A$42:$B$45,2),"")</f>
        <v/>
      </c>
      <c r="C30" s="427"/>
      <c r="D30" s="586"/>
      <c r="E30" s="603"/>
      <c r="F30" s="603"/>
      <c r="G30" s="603"/>
      <c r="H30" s="603"/>
      <c r="I30" s="603"/>
      <c r="J30" s="603"/>
      <c r="K30" s="603"/>
      <c r="L30" s="603"/>
      <c r="M30" s="603"/>
      <c r="N30" s="603"/>
      <c r="O30" s="603"/>
      <c r="P30" s="603"/>
      <c r="Q30" s="603"/>
      <c r="R30" s="603"/>
      <c r="S30" s="603"/>
      <c r="T30" s="603"/>
      <c r="U30" s="586"/>
      <c r="V30" s="604"/>
      <c r="W30" s="604"/>
      <c r="X30" s="604"/>
      <c r="Y30" s="604"/>
      <c r="Z30" s="604"/>
      <c r="AA30" s="604"/>
      <c r="AB30" s="580"/>
      <c r="AC30" s="577"/>
      <c r="AD30" s="603"/>
      <c r="AE30" s="603"/>
      <c r="AF30" s="603"/>
      <c r="AG30" s="587"/>
    </row>
    <row r="31" spans="2:33" ht="13" hidden="1" x14ac:dyDescent="0.3">
      <c r="B31" s="537"/>
      <c r="C31" s="523"/>
      <c r="D31" s="582"/>
      <c r="E31" s="583"/>
      <c r="F31" s="583"/>
      <c r="G31" s="583"/>
      <c r="H31" s="583"/>
      <c r="I31" s="577"/>
      <c r="J31" s="577"/>
      <c r="K31" s="577"/>
      <c r="L31" s="577"/>
      <c r="M31" s="577"/>
      <c r="N31" s="577"/>
      <c r="O31" s="577"/>
      <c r="P31" s="577"/>
      <c r="Q31" s="577"/>
      <c r="R31" s="577"/>
      <c r="S31" s="577"/>
      <c r="T31" s="577"/>
      <c r="U31" s="578"/>
      <c r="V31" s="579"/>
      <c r="W31" s="579"/>
      <c r="X31" s="579"/>
      <c r="Y31" s="579"/>
      <c r="Z31" s="579"/>
      <c r="AA31" s="579"/>
      <c r="AB31" s="580"/>
      <c r="AC31" s="577"/>
      <c r="AD31" s="577"/>
      <c r="AE31" s="577"/>
      <c r="AF31" s="577"/>
      <c r="AG31" s="580"/>
    </row>
    <row r="32" spans="2:33" ht="13" hidden="1" x14ac:dyDescent="0.3">
      <c r="B32" s="540" t="s">
        <v>80</v>
      </c>
      <c r="C32" s="523"/>
      <c r="D32" s="582"/>
      <c r="E32" s="583"/>
      <c r="F32" s="583"/>
      <c r="G32" s="583"/>
      <c r="H32" s="583"/>
      <c r="I32" s="577"/>
      <c r="J32" s="577"/>
      <c r="K32" s="577"/>
      <c r="L32" s="577"/>
      <c r="M32" s="577"/>
      <c r="N32" s="577"/>
      <c r="O32" s="577"/>
      <c r="P32" s="577"/>
      <c r="Q32" s="577"/>
      <c r="R32" s="577"/>
      <c r="S32" s="577"/>
      <c r="T32" s="577"/>
      <c r="U32" s="578"/>
      <c r="V32" s="579"/>
      <c r="W32" s="579"/>
      <c r="X32" s="579"/>
      <c r="Y32" s="579"/>
      <c r="Z32" s="579"/>
      <c r="AA32" s="579"/>
      <c r="AB32" s="580"/>
      <c r="AC32" s="577"/>
      <c r="AD32" s="577"/>
      <c r="AE32" s="577"/>
      <c r="AF32" s="577"/>
      <c r="AG32" s="580"/>
    </row>
    <row r="33" spans="2:33" hidden="1" x14ac:dyDescent="0.25">
      <c r="B33" s="581" t="str">
        <f>IFERROR(VLOOKUP(C33,'MEG Def'!$A$52:$B$55,2),"")</f>
        <v/>
      </c>
      <c r="C33" s="427"/>
      <c r="D33" s="586"/>
      <c r="E33" s="603"/>
      <c r="F33" s="603"/>
      <c r="G33" s="603"/>
      <c r="H33" s="603"/>
      <c r="I33" s="603"/>
      <c r="J33" s="603"/>
      <c r="K33" s="603"/>
      <c r="L33" s="603"/>
      <c r="M33" s="603"/>
      <c r="N33" s="603"/>
      <c r="O33" s="603"/>
      <c r="P33" s="603"/>
      <c r="Q33" s="603"/>
      <c r="R33" s="603"/>
      <c r="S33" s="603"/>
      <c r="T33" s="603"/>
      <c r="U33" s="586"/>
      <c r="V33" s="604"/>
      <c r="W33" s="604"/>
      <c r="X33" s="604"/>
      <c r="Y33" s="604"/>
      <c r="Z33" s="604"/>
      <c r="AA33" s="604"/>
      <c r="AB33" s="580"/>
      <c r="AC33" s="577"/>
      <c r="AD33" s="603"/>
      <c r="AE33" s="603"/>
      <c r="AF33" s="603"/>
      <c r="AG33" s="587"/>
    </row>
    <row r="34" spans="2:33" hidden="1" x14ac:dyDescent="0.25">
      <c r="B34" s="581" t="str">
        <f>IFERROR(VLOOKUP(C34,'MEG Def'!$A$52:$B$55,2),"")</f>
        <v/>
      </c>
      <c r="C34" s="427"/>
      <c r="D34" s="586"/>
      <c r="E34" s="603"/>
      <c r="F34" s="603"/>
      <c r="G34" s="603"/>
      <c r="H34" s="603"/>
      <c r="I34" s="603"/>
      <c r="J34" s="603"/>
      <c r="K34" s="603"/>
      <c r="L34" s="603"/>
      <c r="M34" s="603"/>
      <c r="N34" s="603"/>
      <c r="O34" s="603"/>
      <c r="P34" s="603"/>
      <c r="Q34" s="603"/>
      <c r="R34" s="603"/>
      <c r="S34" s="603"/>
      <c r="T34" s="603"/>
      <c r="U34" s="586"/>
      <c r="V34" s="604"/>
      <c r="W34" s="604"/>
      <c r="X34" s="604"/>
      <c r="Y34" s="604"/>
      <c r="Z34" s="604"/>
      <c r="AA34" s="604"/>
      <c r="AB34" s="580"/>
      <c r="AC34" s="577"/>
      <c r="AD34" s="603"/>
      <c r="AE34" s="603"/>
      <c r="AF34" s="603"/>
      <c r="AG34" s="587"/>
    </row>
    <row r="35" spans="2:33" hidden="1" x14ac:dyDescent="0.25">
      <c r="B35" s="581" t="str">
        <f>IFERROR(VLOOKUP(C35,'MEG Def'!$A$52:$B$55,2),"")</f>
        <v/>
      </c>
      <c r="C35" s="427"/>
      <c r="D35" s="586"/>
      <c r="E35" s="603"/>
      <c r="F35" s="603"/>
      <c r="G35" s="603"/>
      <c r="H35" s="603"/>
      <c r="I35" s="603"/>
      <c r="J35" s="603"/>
      <c r="K35" s="603"/>
      <c r="L35" s="603"/>
      <c r="M35" s="603"/>
      <c r="N35" s="603"/>
      <c r="O35" s="603"/>
      <c r="P35" s="603"/>
      <c r="Q35" s="603"/>
      <c r="R35" s="603"/>
      <c r="S35" s="603"/>
      <c r="T35" s="603"/>
      <c r="U35" s="586"/>
      <c r="V35" s="604"/>
      <c r="W35" s="604"/>
      <c r="X35" s="604"/>
      <c r="Y35" s="604"/>
      <c r="Z35" s="604"/>
      <c r="AA35" s="604"/>
      <c r="AB35" s="580"/>
      <c r="AC35" s="577"/>
      <c r="AD35" s="603"/>
      <c r="AE35" s="603"/>
      <c r="AF35" s="603"/>
      <c r="AG35" s="587"/>
    </row>
    <row r="36" spans="2:33" ht="13.5" thickBot="1" x14ac:dyDescent="0.35">
      <c r="B36" s="546"/>
      <c r="C36" s="547"/>
      <c r="D36" s="605"/>
      <c r="E36" s="606"/>
      <c r="F36" s="606"/>
      <c r="G36" s="606"/>
      <c r="H36" s="606"/>
      <c r="I36" s="596"/>
      <c r="J36" s="596"/>
      <c r="K36" s="596"/>
      <c r="L36" s="596"/>
      <c r="M36" s="596"/>
      <c r="N36" s="596"/>
      <c r="O36" s="596"/>
      <c r="P36" s="596"/>
      <c r="Q36" s="596"/>
      <c r="R36" s="596"/>
      <c r="S36" s="596"/>
      <c r="T36" s="596"/>
      <c r="U36" s="597"/>
      <c r="V36" s="596"/>
      <c r="W36" s="596"/>
      <c r="X36" s="596"/>
      <c r="Y36" s="596"/>
      <c r="Z36" s="596"/>
      <c r="AA36" s="596"/>
      <c r="AB36" s="598"/>
      <c r="AC36" s="596"/>
      <c r="AD36" s="596"/>
      <c r="AE36" s="596"/>
      <c r="AF36" s="596"/>
      <c r="AG36" s="598"/>
    </row>
  </sheetData>
  <sheetProtection algorithmName="SHA-512" hashValue="qALNPUV1XVO0fowadkoV28wuqZOMumhHTD26a8uWK46E5RyY35Ke+qrNIDpuiH2SJyqdOMHLG4VfSECbBQbNfw==" saltValue="G+1l3OY53uFLV5SfdX+ZKA=="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X41" sqref="X41"/>
    </sheetView>
  </sheetViews>
  <sheetFormatPr defaultColWidth="8.7265625" defaultRowHeight="12.5" x14ac:dyDescent="0.25"/>
  <cols>
    <col min="2" max="2" width="42.81640625" customWidth="1"/>
    <col min="3" max="3" width="4.81640625" style="5" customWidth="1"/>
    <col min="4" max="20" width="15.54296875" hidden="1" customWidth="1"/>
    <col min="21" max="28" width="15.54296875" customWidth="1"/>
    <col min="29" max="33" width="15.54296875" hidden="1" customWidth="1"/>
  </cols>
  <sheetData>
    <row r="1" spans="1:34" ht="28.5" customHeight="1" x14ac:dyDescent="0.25">
      <c r="A1" s="44"/>
      <c r="B1" s="44"/>
      <c r="C1" s="44"/>
    </row>
    <row r="3" spans="1:34" ht="14" x14ac:dyDescent="0.3">
      <c r="B3" s="231" t="s">
        <v>15</v>
      </c>
    </row>
    <row r="5" spans="1:34" ht="13.5" thickBot="1" x14ac:dyDescent="0.35">
      <c r="B5" s="2"/>
      <c r="C5" s="4"/>
    </row>
    <row r="6" spans="1:34" ht="13" x14ac:dyDescent="0.3">
      <c r="B6" s="27"/>
      <c r="C6" s="32"/>
      <c r="D6" s="41" t="s">
        <v>0</v>
      </c>
      <c r="E6" s="35"/>
      <c r="F6" s="35"/>
      <c r="G6" s="35"/>
      <c r="H6" s="35"/>
      <c r="I6" s="38"/>
      <c r="J6" s="38"/>
      <c r="K6" s="38"/>
      <c r="L6" s="38"/>
      <c r="M6" s="38"/>
      <c r="N6" s="38"/>
      <c r="O6" s="38"/>
      <c r="P6" s="38"/>
      <c r="Q6" s="38"/>
      <c r="R6" s="38"/>
      <c r="S6" s="38"/>
      <c r="T6" s="38"/>
      <c r="U6" s="43"/>
      <c r="V6" s="38"/>
      <c r="W6" s="38"/>
      <c r="X6" s="38"/>
      <c r="Y6" s="38"/>
      <c r="Z6" s="38"/>
      <c r="AA6" s="38"/>
      <c r="AB6" s="42"/>
      <c r="AC6" s="38"/>
      <c r="AD6" s="38"/>
      <c r="AE6" s="38"/>
      <c r="AF6" s="38"/>
      <c r="AG6" s="42"/>
    </row>
    <row r="7" spans="1:34"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308">
        <f>'DY Def'!S$5</f>
        <v>18</v>
      </c>
      <c r="V7" s="309">
        <f>'DY Def'!T$5</f>
        <v>19</v>
      </c>
      <c r="W7" s="309">
        <f>'DY Def'!U$5</f>
        <v>20</v>
      </c>
      <c r="X7" s="309">
        <f>'DY Def'!V$5</f>
        <v>21</v>
      </c>
      <c r="Y7" s="309">
        <f>'DY Def'!W$5</f>
        <v>22</v>
      </c>
      <c r="Z7" s="309">
        <f>'DY Def'!X$5</f>
        <v>23</v>
      </c>
      <c r="AA7" s="309">
        <f>'DY Def'!Y$5</f>
        <v>24</v>
      </c>
      <c r="AB7" s="310">
        <f>'DY Def'!Z$5</f>
        <v>25</v>
      </c>
      <c r="AC7" s="116">
        <f>'DY Def'!AA$5</f>
        <v>26</v>
      </c>
      <c r="AD7" s="116">
        <f>'DY Def'!AB$5</f>
        <v>27</v>
      </c>
      <c r="AE7" s="116">
        <f>'DY Def'!AC$5</f>
        <v>28</v>
      </c>
      <c r="AF7" s="116">
        <f>'DY Def'!AD$5</f>
        <v>29</v>
      </c>
      <c r="AG7" s="320">
        <f>'DY Def'!AE$5</f>
        <v>30</v>
      </c>
      <c r="AH7" s="23">
        <f>'DY Def'!AF$5</f>
        <v>0</v>
      </c>
    </row>
    <row r="8" spans="1:34" ht="13" x14ac:dyDescent="0.3">
      <c r="B8" s="29"/>
      <c r="C8" s="55"/>
      <c r="D8" s="103"/>
      <c r="E8" s="104"/>
      <c r="F8" s="104"/>
      <c r="G8" s="104"/>
      <c r="H8" s="104"/>
      <c r="I8" s="105"/>
      <c r="J8" s="105"/>
      <c r="K8" s="105"/>
      <c r="L8" s="105"/>
      <c r="M8" s="105"/>
      <c r="N8" s="105"/>
      <c r="O8" s="105"/>
      <c r="P8" s="105"/>
      <c r="Q8" s="105"/>
      <c r="R8" s="105"/>
      <c r="S8" s="105"/>
      <c r="T8" s="105"/>
      <c r="U8" s="397"/>
      <c r="V8" s="105"/>
      <c r="W8" s="105"/>
      <c r="X8" s="105"/>
      <c r="Y8" s="105"/>
      <c r="Z8" s="105"/>
      <c r="AA8" s="105"/>
      <c r="AB8" s="106"/>
      <c r="AC8" s="105"/>
      <c r="AD8" s="105"/>
      <c r="AE8" s="105"/>
      <c r="AF8" s="105"/>
      <c r="AG8" s="106"/>
    </row>
    <row r="9" spans="1:34" ht="13" hidden="1" x14ac:dyDescent="0.3">
      <c r="B9" s="30" t="s">
        <v>84</v>
      </c>
      <c r="C9" s="21"/>
      <c r="D9" s="258"/>
      <c r="E9" s="259"/>
      <c r="F9" s="259"/>
      <c r="G9" s="259"/>
      <c r="H9" s="259"/>
      <c r="I9" s="259"/>
      <c r="J9" s="259"/>
      <c r="K9" s="259"/>
      <c r="L9" s="259"/>
      <c r="M9" s="259"/>
      <c r="N9" s="259"/>
      <c r="O9" s="259"/>
      <c r="P9" s="259"/>
      <c r="Q9" s="259"/>
      <c r="R9" s="259"/>
      <c r="S9" s="259"/>
      <c r="T9" s="259"/>
      <c r="U9" s="258"/>
      <c r="V9" s="398"/>
      <c r="W9" s="398"/>
      <c r="X9" s="398"/>
      <c r="Y9" s="398"/>
      <c r="Z9" s="398"/>
      <c r="AA9" s="398"/>
      <c r="AB9" s="260"/>
      <c r="AC9" s="259"/>
      <c r="AD9" s="259"/>
      <c r="AE9" s="259"/>
      <c r="AF9" s="259"/>
      <c r="AG9" s="260"/>
    </row>
    <row r="10" spans="1:34" hidden="1" x14ac:dyDescent="0.25">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1">
        <f>SUMIF('MemMon Actual'!$B$14:$B$36,$B10,'MemMon Actual'!U$14:U$36)+SUMIF('MemMon Projected'!$B$14:$B$36,$B10,'MemMon Projected'!U$14:U$36)</f>
        <v>0</v>
      </c>
      <c r="V10" s="399">
        <f>SUMIF('MemMon Actual'!$B$14:$B$36,$B10,'MemMon Actual'!V$14:V$36)+SUMIF('MemMon Projected'!$B$14:$B$36,$B10,'MemMon Projected'!V$14:V$36)</f>
        <v>0</v>
      </c>
      <c r="W10" s="399">
        <f>SUMIF('MemMon Actual'!$B$14:$B$36,$B10,'MemMon Actual'!W$14:W$36)+SUMIF('MemMon Projected'!$B$14:$B$36,$B10,'MemMon Projected'!W$14:W$36)</f>
        <v>0</v>
      </c>
      <c r="X10" s="399">
        <f>SUMIF('MemMon Actual'!$B$14:$B$36,$B10,'MemMon Actual'!X$14:X$36)+SUMIF('MemMon Projected'!$B$14:$B$36,$B10,'MemMon Projected'!X$14:X$36)</f>
        <v>0</v>
      </c>
      <c r="Y10" s="399">
        <f>SUMIF('MemMon Actual'!$B$14:$B$36,$B10,'MemMon Actual'!Y$14:Y$36)+SUMIF('MemMon Projected'!$B$14:$B$36,$B10,'MemMon Projected'!Y$14:Y$36)</f>
        <v>0</v>
      </c>
      <c r="Z10" s="399">
        <f>SUMIF('MemMon Actual'!$B$14:$B$36,$B10,'MemMon Actual'!Z$14:Z$36)+SUMIF('MemMon Projected'!$B$14:$B$36,$B10,'MemMon Projected'!Z$14:Z$36)</f>
        <v>0</v>
      </c>
      <c r="AA10" s="399">
        <f>SUMIF('MemMon Actual'!$B$14:$B$36,$B10,'MemMon Actual'!AA$14:AA$36)+SUMIF('MemMon Projected'!$B$14:$B$36,$B10,'MemMon Projected'!AA$14:AA$36)</f>
        <v>0</v>
      </c>
      <c r="AB10" s="261">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5">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1">
        <f>SUMIF('MemMon Actual'!$B$14:$B$36,$B11,'MemMon Actual'!U$14:U$36)+SUMIF('MemMon Projected'!$B$14:$B$36,$B11,'MemMon Projected'!U$14:U$36)</f>
        <v>0</v>
      </c>
      <c r="V11" s="399">
        <f>SUMIF('MemMon Actual'!$B$14:$B$36,$B11,'MemMon Actual'!V$14:V$36)+SUMIF('MemMon Projected'!$B$14:$B$36,$B11,'MemMon Projected'!V$14:V$36)</f>
        <v>0</v>
      </c>
      <c r="W11" s="399">
        <f>SUMIF('MemMon Actual'!$B$14:$B$36,$B11,'MemMon Actual'!W$14:W$36)+SUMIF('MemMon Projected'!$B$14:$B$36,$B11,'MemMon Projected'!W$14:W$36)</f>
        <v>0</v>
      </c>
      <c r="X11" s="399">
        <f>SUMIF('MemMon Actual'!$B$14:$B$36,$B11,'MemMon Actual'!X$14:X$36)+SUMIF('MemMon Projected'!$B$14:$B$36,$B11,'MemMon Projected'!X$14:X$36)</f>
        <v>0</v>
      </c>
      <c r="Y11" s="399">
        <f>SUMIF('MemMon Actual'!$B$14:$B$36,$B11,'MemMon Actual'!Y$14:Y$36)+SUMIF('MemMon Projected'!$B$14:$B$36,$B11,'MemMon Projected'!Y$14:Y$36)</f>
        <v>0</v>
      </c>
      <c r="Z11" s="399">
        <f>SUMIF('MemMon Actual'!$B$14:$B$36,$B11,'MemMon Actual'!Z$14:Z$36)+SUMIF('MemMon Projected'!$B$14:$B$36,$B11,'MemMon Projected'!Z$14:Z$36)</f>
        <v>0</v>
      </c>
      <c r="AA11" s="399">
        <f>SUMIF('MemMon Actual'!$B$14:$B$36,$B11,'MemMon Actual'!AA$14:AA$36)+SUMIF('MemMon Projected'!$B$14:$B$36,$B11,'MemMon Projected'!AA$14:AA$36)</f>
        <v>0</v>
      </c>
      <c r="AB11" s="261">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5">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1">
        <f>SUMIF('MemMon Actual'!$B$14:$B$36,$B12,'MemMon Actual'!U$14:U$36)+SUMIF('MemMon Projected'!$B$14:$B$36,$B12,'MemMon Projected'!U$14:U$36)</f>
        <v>0</v>
      </c>
      <c r="V12" s="399">
        <f>SUMIF('MemMon Actual'!$B$14:$B$36,$B12,'MemMon Actual'!V$14:V$36)+SUMIF('MemMon Projected'!$B$14:$B$36,$B12,'MemMon Projected'!V$14:V$36)</f>
        <v>0</v>
      </c>
      <c r="W12" s="399">
        <f>SUMIF('MemMon Actual'!$B$14:$B$36,$B12,'MemMon Actual'!W$14:W$36)+SUMIF('MemMon Projected'!$B$14:$B$36,$B12,'MemMon Projected'!W$14:W$36)</f>
        <v>0</v>
      </c>
      <c r="X12" s="399">
        <f>SUMIF('MemMon Actual'!$B$14:$B$36,$B12,'MemMon Actual'!X$14:X$36)+SUMIF('MemMon Projected'!$B$14:$B$36,$B12,'MemMon Projected'!X$14:X$36)</f>
        <v>0</v>
      </c>
      <c r="Y12" s="399">
        <f>SUMIF('MemMon Actual'!$B$14:$B$36,$B12,'MemMon Actual'!Y$14:Y$36)+SUMIF('MemMon Projected'!$B$14:$B$36,$B12,'MemMon Projected'!Y$14:Y$36)</f>
        <v>0</v>
      </c>
      <c r="Z12" s="399">
        <f>SUMIF('MemMon Actual'!$B$14:$B$36,$B12,'MemMon Actual'!Z$14:Z$36)+SUMIF('MemMon Projected'!$B$14:$B$36,$B12,'MemMon Projected'!Z$14:Z$36)</f>
        <v>0</v>
      </c>
      <c r="AA12" s="399">
        <f>SUMIF('MemMon Actual'!$B$14:$B$36,$B12,'MemMon Actual'!AA$14:AA$36)+SUMIF('MemMon Projected'!$B$14:$B$36,$B12,'MemMon Projected'!AA$14:AA$36)</f>
        <v>0</v>
      </c>
      <c r="AB12" s="261">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5">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1">
        <f>SUMIF('MemMon Actual'!$B$14:$B$36,$B13,'MemMon Actual'!U$14:U$36)+SUMIF('MemMon Projected'!$B$14:$B$36,$B13,'MemMon Projected'!U$14:U$36)</f>
        <v>0</v>
      </c>
      <c r="V13" s="399">
        <f>SUMIF('MemMon Actual'!$B$14:$B$36,$B13,'MemMon Actual'!V$14:V$36)+SUMIF('MemMon Projected'!$B$14:$B$36,$B13,'MemMon Projected'!V$14:V$36)</f>
        <v>0</v>
      </c>
      <c r="W13" s="399">
        <f>SUMIF('MemMon Actual'!$B$14:$B$36,$B13,'MemMon Actual'!W$14:W$36)+SUMIF('MemMon Projected'!$B$14:$B$36,$B13,'MemMon Projected'!W$14:W$36)</f>
        <v>0</v>
      </c>
      <c r="X13" s="399">
        <f>SUMIF('MemMon Actual'!$B$14:$B$36,$B13,'MemMon Actual'!X$14:X$36)+SUMIF('MemMon Projected'!$B$14:$B$36,$B13,'MemMon Projected'!X$14:X$36)</f>
        <v>0</v>
      </c>
      <c r="Y13" s="399">
        <f>SUMIF('MemMon Actual'!$B$14:$B$36,$B13,'MemMon Actual'!Y$14:Y$36)+SUMIF('MemMon Projected'!$B$14:$B$36,$B13,'MemMon Projected'!Y$14:Y$36)</f>
        <v>0</v>
      </c>
      <c r="Z13" s="399">
        <f>SUMIF('MemMon Actual'!$B$14:$B$36,$B13,'MemMon Actual'!Z$14:Z$36)+SUMIF('MemMon Projected'!$B$14:$B$36,$B13,'MemMon Projected'!Z$14:Z$36)</f>
        <v>0</v>
      </c>
      <c r="AA13" s="399">
        <f>SUMIF('MemMon Actual'!$B$14:$B$36,$B13,'MemMon Actual'!AA$14:AA$36)+SUMIF('MemMon Projected'!$B$14:$B$36,$B13,'MemMon Projected'!AA$14:AA$36)</f>
        <v>0</v>
      </c>
      <c r="AB13" s="261">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5">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1">
        <f>SUMIF('MemMon Actual'!$B$14:$B$36,$B14,'MemMon Actual'!U$14:U$36)+SUMIF('MemMon Projected'!$B$14:$B$36,$B14,'MemMon Projected'!U$14:U$36)</f>
        <v>0</v>
      </c>
      <c r="V14" s="399">
        <f>SUMIF('MemMon Actual'!$B$14:$B$36,$B14,'MemMon Actual'!V$14:V$36)+SUMIF('MemMon Projected'!$B$14:$B$36,$B14,'MemMon Projected'!V$14:V$36)</f>
        <v>0</v>
      </c>
      <c r="W14" s="399">
        <f>SUMIF('MemMon Actual'!$B$14:$B$36,$B14,'MemMon Actual'!W$14:W$36)+SUMIF('MemMon Projected'!$B$14:$B$36,$B14,'MemMon Projected'!W$14:W$36)</f>
        <v>0</v>
      </c>
      <c r="X14" s="399">
        <f>SUMIF('MemMon Actual'!$B$14:$B$36,$B14,'MemMon Actual'!X$14:X$36)+SUMIF('MemMon Projected'!$B$14:$B$36,$B14,'MemMon Projected'!X$14:X$36)</f>
        <v>0</v>
      </c>
      <c r="Y14" s="399">
        <f>SUMIF('MemMon Actual'!$B$14:$B$36,$B14,'MemMon Actual'!Y$14:Y$36)+SUMIF('MemMon Projected'!$B$14:$B$36,$B14,'MemMon Projected'!Y$14:Y$36)</f>
        <v>0</v>
      </c>
      <c r="Z14" s="399">
        <f>SUMIF('MemMon Actual'!$B$14:$B$36,$B14,'MemMon Actual'!Z$14:Z$36)+SUMIF('MemMon Projected'!$B$14:$B$36,$B14,'MemMon Projected'!Z$14:Z$36)</f>
        <v>0</v>
      </c>
      <c r="AA14" s="399">
        <f>SUMIF('MemMon Actual'!$B$14:$B$36,$B14,'MemMon Actual'!AA$14:AA$36)+SUMIF('MemMon Projected'!$B$14:$B$36,$B14,'MemMon Projected'!AA$14:AA$36)</f>
        <v>0</v>
      </c>
      <c r="AB14" s="261">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5">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1">
        <f>SUMIF('MemMon Actual'!$B$14:$B$36,$B15,'MemMon Actual'!U$14:U$36)+SUMIF('MemMon Projected'!$B$14:$B$36,$B15,'MemMon Projected'!U$14:U$36)</f>
        <v>0</v>
      </c>
      <c r="V15" s="399">
        <f>SUMIF('MemMon Actual'!$B$14:$B$36,$B15,'MemMon Actual'!V$14:V$36)+SUMIF('MemMon Projected'!$B$14:$B$36,$B15,'MemMon Projected'!V$14:V$36)</f>
        <v>0</v>
      </c>
      <c r="W15" s="399">
        <f>SUMIF('MemMon Actual'!$B$14:$B$36,$B15,'MemMon Actual'!W$14:W$36)+SUMIF('MemMon Projected'!$B$14:$B$36,$B15,'MemMon Projected'!W$14:W$36)</f>
        <v>0</v>
      </c>
      <c r="X15" s="399">
        <f>SUMIF('MemMon Actual'!$B$14:$B$36,$B15,'MemMon Actual'!X$14:X$36)+SUMIF('MemMon Projected'!$B$14:$B$36,$B15,'MemMon Projected'!X$14:X$36)</f>
        <v>0</v>
      </c>
      <c r="Y15" s="399">
        <f>SUMIF('MemMon Actual'!$B$14:$B$36,$B15,'MemMon Actual'!Y$14:Y$36)+SUMIF('MemMon Projected'!$B$14:$B$36,$B15,'MemMon Projected'!Y$14:Y$36)</f>
        <v>0</v>
      </c>
      <c r="Z15" s="399">
        <f>SUMIF('MemMon Actual'!$B$14:$B$36,$B15,'MemMon Actual'!Z$14:Z$36)+SUMIF('MemMon Projected'!$B$14:$B$36,$B15,'MemMon Projected'!Z$14:Z$36)</f>
        <v>0</v>
      </c>
      <c r="AA15" s="399">
        <f>SUMIF('MemMon Actual'!$B$14:$B$36,$B15,'MemMon Actual'!AA$14:AA$36)+SUMIF('MemMon Projected'!$B$14:$B$36,$B15,'MemMon Projected'!AA$14:AA$36)</f>
        <v>0</v>
      </c>
      <c r="AB15" s="261">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t="13" hidden="1" x14ac:dyDescent="0.3">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1">
        <f>SUMIF('MemMon Actual'!$B$14:$B$36,$B16,'MemMon Actual'!U$14:U$36)+SUMIF('MemMon Projected'!$B$14:$B$36,$B16,'MemMon Projected'!U$14:U$36)</f>
        <v>0</v>
      </c>
      <c r="V16" s="399">
        <f>SUMIF('MemMon Actual'!$B$14:$B$36,$B16,'MemMon Actual'!V$14:V$36)+SUMIF('MemMon Projected'!$B$14:$B$36,$B16,'MemMon Projected'!V$14:V$36)</f>
        <v>0</v>
      </c>
      <c r="W16" s="399">
        <f>SUMIF('MemMon Actual'!$B$14:$B$36,$B16,'MemMon Actual'!W$14:W$36)+SUMIF('MemMon Projected'!$B$14:$B$36,$B16,'MemMon Projected'!W$14:W$36)</f>
        <v>0</v>
      </c>
      <c r="X16" s="399">
        <f>SUMIF('MemMon Actual'!$B$14:$B$36,$B16,'MemMon Actual'!X$14:X$36)+SUMIF('MemMon Projected'!$B$14:$B$36,$B16,'MemMon Projected'!X$14:X$36)</f>
        <v>0</v>
      </c>
      <c r="Y16" s="399">
        <f>SUMIF('MemMon Actual'!$B$14:$B$36,$B16,'MemMon Actual'!Y$14:Y$36)+SUMIF('MemMon Projected'!$B$14:$B$36,$B16,'MemMon Projected'!Y$14:Y$36)</f>
        <v>0</v>
      </c>
      <c r="Z16" s="399">
        <f>SUMIF('MemMon Actual'!$B$14:$B$36,$B16,'MemMon Actual'!Z$14:Z$36)+SUMIF('MemMon Projected'!$B$14:$B$36,$B16,'MemMon Projected'!Z$14:Z$36)</f>
        <v>0</v>
      </c>
      <c r="AA16" s="399">
        <f>SUMIF('MemMon Actual'!$B$14:$B$36,$B16,'MemMon Actual'!AA$14:AA$36)+SUMIF('MemMon Projected'!$B$14:$B$36,$B16,'MemMon Projected'!AA$14:AA$36)</f>
        <v>0</v>
      </c>
      <c r="AB16" s="261">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5">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1">
        <f>SUMIF('MemMon Actual'!$B$14:$B$36,$B17,'MemMon Actual'!U$14:U$36)+SUMIF('MemMon Projected'!$B$14:$B$36,$B17,'MemMon Projected'!U$14:U$36)</f>
        <v>0</v>
      </c>
      <c r="V17" s="399">
        <f>SUMIF('MemMon Actual'!$B$14:$B$36,$B17,'MemMon Actual'!V$14:V$36)+SUMIF('MemMon Projected'!$B$14:$B$36,$B17,'MemMon Projected'!V$14:V$36)</f>
        <v>0</v>
      </c>
      <c r="W17" s="399">
        <f>SUMIF('MemMon Actual'!$B$14:$B$36,$B17,'MemMon Actual'!W$14:W$36)+SUMIF('MemMon Projected'!$B$14:$B$36,$B17,'MemMon Projected'!W$14:W$36)</f>
        <v>0</v>
      </c>
      <c r="X17" s="399">
        <f>SUMIF('MemMon Actual'!$B$14:$B$36,$B17,'MemMon Actual'!X$14:X$36)+SUMIF('MemMon Projected'!$B$14:$B$36,$B17,'MemMon Projected'!X$14:X$36)</f>
        <v>0</v>
      </c>
      <c r="Y17" s="399">
        <f>SUMIF('MemMon Actual'!$B$14:$B$36,$B17,'MemMon Actual'!Y$14:Y$36)+SUMIF('MemMon Projected'!$B$14:$B$36,$B17,'MemMon Projected'!Y$14:Y$36)</f>
        <v>0</v>
      </c>
      <c r="Z17" s="399">
        <f>SUMIF('MemMon Actual'!$B$14:$B$36,$B17,'MemMon Actual'!Z$14:Z$36)+SUMIF('MemMon Projected'!$B$14:$B$36,$B17,'MemMon Projected'!Z$14:Z$36)</f>
        <v>0</v>
      </c>
      <c r="AA17" s="399">
        <f>SUMIF('MemMon Actual'!$B$14:$B$36,$B17,'MemMon Actual'!AA$14:AA$36)+SUMIF('MemMon Projected'!$B$14:$B$36,$B17,'MemMon Projected'!AA$14:AA$36)</f>
        <v>0</v>
      </c>
      <c r="AB17" s="261">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5">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1">
        <f>SUMIF('MemMon Actual'!$B$14:$B$36,$B18,'MemMon Actual'!U$14:U$36)+SUMIF('MemMon Projected'!$B$14:$B$36,$B18,'MemMon Projected'!U$14:U$36)</f>
        <v>0</v>
      </c>
      <c r="V18" s="399">
        <f>SUMIF('MemMon Actual'!$B$14:$B$36,$B18,'MemMon Actual'!V$14:V$36)+SUMIF('MemMon Projected'!$B$14:$B$36,$B18,'MemMon Projected'!V$14:V$36)</f>
        <v>0</v>
      </c>
      <c r="W18" s="399">
        <f>SUMIF('MemMon Actual'!$B$14:$B$36,$B18,'MemMon Actual'!W$14:W$36)+SUMIF('MemMon Projected'!$B$14:$B$36,$B18,'MemMon Projected'!W$14:W$36)</f>
        <v>0</v>
      </c>
      <c r="X18" s="399">
        <f>SUMIF('MemMon Actual'!$B$14:$B$36,$B18,'MemMon Actual'!X$14:X$36)+SUMIF('MemMon Projected'!$B$14:$B$36,$B18,'MemMon Projected'!X$14:X$36)</f>
        <v>0</v>
      </c>
      <c r="Y18" s="399">
        <f>SUMIF('MemMon Actual'!$B$14:$B$36,$B18,'MemMon Actual'!Y$14:Y$36)+SUMIF('MemMon Projected'!$B$14:$B$36,$B18,'MemMon Projected'!Y$14:Y$36)</f>
        <v>0</v>
      </c>
      <c r="Z18" s="399">
        <f>SUMIF('MemMon Actual'!$B$14:$B$36,$B18,'MemMon Actual'!Z$14:Z$36)+SUMIF('MemMon Projected'!$B$14:$B$36,$B18,'MemMon Projected'!Z$14:Z$36)</f>
        <v>0</v>
      </c>
      <c r="AA18" s="399">
        <f>SUMIF('MemMon Actual'!$B$14:$B$36,$B18,'MemMon Actual'!AA$14:AA$36)+SUMIF('MemMon Projected'!$B$14:$B$36,$B18,'MemMon Projected'!AA$14:AA$36)</f>
        <v>0</v>
      </c>
      <c r="AB18" s="261">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5">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1">
        <f>SUMIF('MemMon Actual'!$B$14:$B$36,$B19,'MemMon Actual'!U$14:U$36)+SUMIF('MemMon Projected'!$B$14:$B$36,$B19,'MemMon Projected'!U$14:U$36)</f>
        <v>0</v>
      </c>
      <c r="V19" s="399">
        <f>SUMIF('MemMon Actual'!$B$14:$B$36,$B19,'MemMon Actual'!V$14:V$36)+SUMIF('MemMon Projected'!$B$14:$B$36,$B19,'MemMon Projected'!V$14:V$36)</f>
        <v>0</v>
      </c>
      <c r="W19" s="399">
        <f>SUMIF('MemMon Actual'!$B$14:$B$36,$B19,'MemMon Actual'!W$14:W$36)+SUMIF('MemMon Projected'!$B$14:$B$36,$B19,'MemMon Projected'!W$14:W$36)</f>
        <v>0</v>
      </c>
      <c r="X19" s="399">
        <f>SUMIF('MemMon Actual'!$B$14:$B$36,$B19,'MemMon Actual'!X$14:X$36)+SUMIF('MemMon Projected'!$B$14:$B$36,$B19,'MemMon Projected'!X$14:X$36)</f>
        <v>0</v>
      </c>
      <c r="Y19" s="399">
        <f>SUMIF('MemMon Actual'!$B$14:$B$36,$B19,'MemMon Actual'!Y$14:Y$36)+SUMIF('MemMon Projected'!$B$14:$B$36,$B19,'MemMon Projected'!Y$14:Y$36)</f>
        <v>0</v>
      </c>
      <c r="Z19" s="399">
        <f>SUMIF('MemMon Actual'!$B$14:$B$36,$B19,'MemMon Actual'!Z$14:Z$36)+SUMIF('MemMon Projected'!$B$14:$B$36,$B19,'MemMon Projected'!Z$14:Z$36)</f>
        <v>0</v>
      </c>
      <c r="AA19" s="399">
        <f>SUMIF('MemMon Actual'!$B$14:$B$36,$B19,'MemMon Actual'!AA$14:AA$36)+SUMIF('MemMon Projected'!$B$14:$B$36,$B19,'MemMon Projected'!AA$14:AA$36)</f>
        <v>0</v>
      </c>
      <c r="AB19" s="261">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5">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1">
        <f>SUMIF('MemMon Actual'!$B$14:$B$36,$B20,'MemMon Actual'!U$14:U$36)+SUMIF('MemMon Projected'!$B$14:$B$36,$B20,'MemMon Projected'!U$14:U$36)</f>
        <v>0</v>
      </c>
      <c r="V20" s="399">
        <f>SUMIF('MemMon Actual'!$B$14:$B$36,$B20,'MemMon Actual'!V$14:V$36)+SUMIF('MemMon Projected'!$B$14:$B$36,$B20,'MemMon Projected'!V$14:V$36)</f>
        <v>0</v>
      </c>
      <c r="W20" s="399">
        <f>SUMIF('MemMon Actual'!$B$14:$B$36,$B20,'MemMon Actual'!W$14:W$36)+SUMIF('MemMon Projected'!$B$14:$B$36,$B20,'MemMon Projected'!W$14:W$36)</f>
        <v>0</v>
      </c>
      <c r="X20" s="399">
        <f>SUMIF('MemMon Actual'!$B$14:$B$36,$B20,'MemMon Actual'!X$14:X$36)+SUMIF('MemMon Projected'!$B$14:$B$36,$B20,'MemMon Projected'!X$14:X$36)</f>
        <v>0</v>
      </c>
      <c r="Y20" s="399">
        <f>SUMIF('MemMon Actual'!$B$14:$B$36,$B20,'MemMon Actual'!Y$14:Y$36)+SUMIF('MemMon Projected'!$B$14:$B$36,$B20,'MemMon Projected'!Y$14:Y$36)</f>
        <v>0</v>
      </c>
      <c r="Z20" s="399">
        <f>SUMIF('MemMon Actual'!$B$14:$B$36,$B20,'MemMon Actual'!Z$14:Z$36)+SUMIF('MemMon Projected'!$B$14:$B$36,$B20,'MemMon Projected'!Z$14:Z$36)</f>
        <v>0</v>
      </c>
      <c r="AA20" s="399">
        <f>SUMIF('MemMon Actual'!$B$14:$B$36,$B20,'MemMon Actual'!AA$14:AA$36)+SUMIF('MemMon Projected'!$B$14:$B$36,$B20,'MemMon Projected'!AA$14:AA$36)</f>
        <v>0</v>
      </c>
      <c r="AB20" s="261">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5">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1">
        <f>SUMIF('MemMon Actual'!$B$14:$B$36,$B21,'MemMon Actual'!U$14:U$36)+SUMIF('MemMon Projected'!$B$14:$B$36,$B21,'MemMon Projected'!U$14:U$36)</f>
        <v>0</v>
      </c>
      <c r="V21" s="399">
        <f>SUMIF('MemMon Actual'!$B$14:$B$36,$B21,'MemMon Actual'!V$14:V$36)+SUMIF('MemMon Projected'!$B$14:$B$36,$B21,'MemMon Projected'!V$14:V$36)</f>
        <v>0</v>
      </c>
      <c r="W21" s="399">
        <f>SUMIF('MemMon Actual'!$B$14:$B$36,$B21,'MemMon Actual'!W$14:W$36)+SUMIF('MemMon Projected'!$B$14:$B$36,$B21,'MemMon Projected'!W$14:W$36)</f>
        <v>0</v>
      </c>
      <c r="X21" s="399">
        <f>SUMIF('MemMon Actual'!$B$14:$B$36,$B21,'MemMon Actual'!X$14:X$36)+SUMIF('MemMon Projected'!$B$14:$B$36,$B21,'MemMon Projected'!X$14:X$36)</f>
        <v>0</v>
      </c>
      <c r="Y21" s="399">
        <f>SUMIF('MemMon Actual'!$B$14:$B$36,$B21,'MemMon Actual'!Y$14:Y$36)+SUMIF('MemMon Projected'!$B$14:$B$36,$B21,'MemMon Projected'!Y$14:Y$36)</f>
        <v>0</v>
      </c>
      <c r="Z21" s="399">
        <f>SUMIF('MemMon Actual'!$B$14:$B$36,$B21,'MemMon Actual'!Z$14:Z$36)+SUMIF('MemMon Projected'!$B$14:$B$36,$B21,'MemMon Projected'!Z$14:Z$36)</f>
        <v>0</v>
      </c>
      <c r="AA21" s="399">
        <f>SUMIF('MemMon Actual'!$B$14:$B$36,$B21,'MemMon Actual'!AA$14:AA$36)+SUMIF('MemMon Projected'!$B$14:$B$36,$B21,'MemMon Projected'!AA$14:AA$36)</f>
        <v>0</v>
      </c>
      <c r="AB21" s="261">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5">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1">
        <f>SUMIF('MemMon Actual'!$B$14:$B$36,$B22,'MemMon Actual'!U$14:U$36)+SUMIF('MemMon Projected'!$B$14:$B$36,$B22,'MemMon Projected'!U$14:U$36)</f>
        <v>0</v>
      </c>
      <c r="V22" s="399">
        <f>SUMIF('MemMon Actual'!$B$14:$B$36,$B22,'MemMon Actual'!V$14:V$36)+SUMIF('MemMon Projected'!$B$14:$B$36,$B22,'MemMon Projected'!V$14:V$36)</f>
        <v>0</v>
      </c>
      <c r="W22" s="399">
        <f>SUMIF('MemMon Actual'!$B$14:$B$36,$B22,'MemMon Actual'!W$14:W$36)+SUMIF('MemMon Projected'!$B$14:$B$36,$B22,'MemMon Projected'!W$14:W$36)</f>
        <v>0</v>
      </c>
      <c r="X22" s="399">
        <f>SUMIF('MemMon Actual'!$B$14:$B$36,$B22,'MemMon Actual'!X$14:X$36)+SUMIF('MemMon Projected'!$B$14:$B$36,$B22,'MemMon Projected'!X$14:X$36)</f>
        <v>0</v>
      </c>
      <c r="Y22" s="399">
        <f>SUMIF('MemMon Actual'!$B$14:$B$36,$B22,'MemMon Actual'!Y$14:Y$36)+SUMIF('MemMon Projected'!$B$14:$B$36,$B22,'MemMon Projected'!Y$14:Y$36)</f>
        <v>0</v>
      </c>
      <c r="Z22" s="399">
        <f>SUMIF('MemMon Actual'!$B$14:$B$36,$B22,'MemMon Actual'!Z$14:Z$36)+SUMIF('MemMon Projected'!$B$14:$B$36,$B22,'MemMon Projected'!Z$14:Z$36)</f>
        <v>0</v>
      </c>
      <c r="AA22" s="399">
        <f>SUMIF('MemMon Actual'!$B$14:$B$36,$B22,'MemMon Actual'!AA$14:AA$36)+SUMIF('MemMon Projected'!$B$14:$B$36,$B22,'MemMon Projected'!AA$14:AA$36)</f>
        <v>0</v>
      </c>
      <c r="AB22" s="261">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ht="13" x14ac:dyDescent="0.3">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1">
        <f>SUMIF('MemMon Actual'!$B$14:$B$36,$B23,'MemMon Actual'!U$14:U$36)+SUMIF('MemMon Projected'!$B$14:$B$36,$B23,'MemMon Projected'!U$14:U$36)</f>
        <v>0</v>
      </c>
      <c r="V23" s="399">
        <f>SUMIF('MemMon Actual'!$B$14:$B$36,$B23,'MemMon Actual'!V$14:V$36)+SUMIF('MemMon Projected'!$B$14:$B$36,$B23,'MemMon Projected'!V$14:V$36)</f>
        <v>0</v>
      </c>
      <c r="W23" s="399">
        <f>SUMIF('MemMon Actual'!$B$14:$B$36,$B23,'MemMon Actual'!W$14:W$36)+SUMIF('MemMon Projected'!$B$14:$B$36,$B23,'MemMon Projected'!W$14:W$36)</f>
        <v>0</v>
      </c>
      <c r="X23" s="399">
        <f>SUMIF('MemMon Actual'!$B$14:$B$36,$B23,'MemMon Actual'!X$14:X$36)+SUMIF('MemMon Projected'!$B$14:$B$36,$B23,'MemMon Projected'!X$14:X$36)</f>
        <v>0</v>
      </c>
      <c r="Y23" s="399">
        <f>SUMIF('MemMon Actual'!$B$14:$B$36,$B23,'MemMon Actual'!Y$14:Y$36)+SUMIF('MemMon Projected'!$B$14:$B$36,$B23,'MemMon Projected'!Y$14:Y$36)</f>
        <v>0</v>
      </c>
      <c r="Z23" s="399">
        <f>SUMIF('MemMon Actual'!$B$14:$B$36,$B23,'MemMon Actual'!Z$14:Z$36)+SUMIF('MemMon Projected'!$B$14:$B$36,$B23,'MemMon Projected'!Z$14:Z$36)</f>
        <v>0</v>
      </c>
      <c r="AA23" s="399">
        <f>SUMIF('MemMon Actual'!$B$14:$B$36,$B23,'MemMon Actual'!AA$14:AA$36)+SUMIF('MemMon Projected'!$B$14:$B$36,$B23,'MemMon Projected'!AA$14:AA$36)</f>
        <v>0</v>
      </c>
      <c r="AB23" s="261">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5">
      <c r="B24" s="25" t="str">
        <f>IFERROR(VLOOKUP(C24,'MEG Def'!$A$42:$B$45,2),"")</f>
        <v>Family Planning</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1">
        <f>SUMIF('MemMon Actual'!$B$14:$B$36,$B24,'MemMon Actual'!U$14:U$36)+SUMIF('MemMon Projected'!$B$14:$B$36,$B24,'MemMon Projected'!U$14:U$36)</f>
        <v>301149</v>
      </c>
      <c r="V24" s="399">
        <f>SUMIF('MemMon Actual'!$B$14:$B$36,$B24,'MemMon Actual'!V$14:V$36)+SUMIF('MemMon Projected'!$B$14:$B$36,$B24,'MemMon Projected'!V$14:V$36)</f>
        <v>284604</v>
      </c>
      <c r="W24" s="399">
        <f>SUMIF('MemMon Actual'!$B$14:$B$36,$B24,'MemMon Actual'!W$14:W$36)+SUMIF('MemMon Projected'!$B$14:$B$36,$B24,'MemMon Projected'!W$14:W$36)</f>
        <v>220732</v>
      </c>
      <c r="X24" s="399">
        <f>SUMIF('MemMon Actual'!$B$14:$B$36,$B24,'MemMon Actual'!X$14:X$36)+SUMIF('MemMon Projected'!$B$14:$B$36,$B24,'MemMon Projected'!X$14:X$36)</f>
        <v>334384</v>
      </c>
      <c r="Y24" s="399">
        <f>SUMIF('MemMon Actual'!$B$14:$B$36,$B24,'MemMon Actual'!Y$14:Y$36)+SUMIF('MemMon Projected'!$B$14:$B$36,$B24,'MemMon Projected'!Y$14:Y$36)</f>
        <v>312121</v>
      </c>
      <c r="Z24" s="399">
        <f>SUMIF('MemMon Actual'!$B$14:$B$36,$B24,'MemMon Actual'!Z$14:Z$36)+SUMIF('MemMon Projected'!$B$14:$B$36,$B24,'MemMon Projected'!Z$14:Z$36)</f>
        <v>398703</v>
      </c>
      <c r="AA24" s="399">
        <f>SUMIF('MemMon Actual'!$B$14:$B$36,$B24,'MemMon Actual'!AA$14:AA$36)+SUMIF('MemMon Projected'!$B$14:$B$36,$B24,'MemMon Projected'!AA$14:AA$36)</f>
        <v>492114</v>
      </c>
      <c r="AB24" s="261">
        <f>SUMIF('MemMon Actual'!$B$14:$B$36,$B24,'MemMon Actual'!AB$14:AB$36)+SUMIF('MemMon Projected'!$B$14:$B$36,$B24,'MemMon Projected'!AB$14:AB$36)</f>
        <v>368000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hidden="1" x14ac:dyDescent="0.25">
      <c r="B25" s="25" t="str">
        <f>IFERROR(VLOOKUP(C25,'MEG Def'!$A$42:$B$45,2),"")</f>
        <v/>
      </c>
      <c r="C25" s="56"/>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1">
        <f>SUMIF('MemMon Actual'!$B$14:$B$36,$B25,'MemMon Actual'!U$14:U$36)+SUMIF('MemMon Projected'!$B$14:$B$36,$B25,'MemMon Projected'!U$14:U$36)</f>
        <v>0</v>
      </c>
      <c r="V25" s="399">
        <f>SUMIF('MemMon Actual'!$B$14:$B$36,$B25,'MemMon Actual'!V$14:V$36)+SUMIF('MemMon Projected'!$B$14:$B$36,$B25,'MemMon Projected'!V$14:V$36)</f>
        <v>0</v>
      </c>
      <c r="W25" s="399">
        <f>SUMIF('MemMon Actual'!$B$14:$B$36,$B25,'MemMon Actual'!W$14:W$36)+SUMIF('MemMon Projected'!$B$14:$B$36,$B25,'MemMon Projected'!W$14:W$36)</f>
        <v>0</v>
      </c>
      <c r="X25" s="399">
        <f>SUMIF('MemMon Actual'!$B$14:$B$36,$B25,'MemMon Actual'!X$14:X$36)+SUMIF('MemMon Projected'!$B$14:$B$36,$B25,'MemMon Projected'!X$14:X$36)</f>
        <v>0</v>
      </c>
      <c r="Y25" s="399">
        <f>SUMIF('MemMon Actual'!$B$14:$B$36,$B25,'MemMon Actual'!Y$14:Y$36)+SUMIF('MemMon Projected'!$B$14:$B$36,$B25,'MemMon Projected'!Y$14:Y$36)</f>
        <v>0</v>
      </c>
      <c r="Z25" s="399">
        <f>SUMIF('MemMon Actual'!$B$14:$B$36,$B25,'MemMon Actual'!Z$14:Z$36)+SUMIF('MemMon Projected'!$B$14:$B$36,$B25,'MemMon Projected'!Z$14:Z$36)</f>
        <v>0</v>
      </c>
      <c r="AA25" s="399">
        <f>SUMIF('MemMon Actual'!$B$14:$B$36,$B25,'MemMon Actual'!AA$14:AA$36)+SUMIF('MemMon Projected'!$B$14:$B$36,$B25,'MemMon Projected'!AA$14:AA$36)</f>
        <v>0</v>
      </c>
      <c r="AB25" s="261">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5">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1">
        <f>SUMIF('MemMon Actual'!$B$14:$B$36,$B26,'MemMon Actual'!U$14:U$36)+SUMIF('MemMon Projected'!$B$14:$B$36,$B26,'MemMon Projected'!U$14:U$36)</f>
        <v>0</v>
      </c>
      <c r="V26" s="399">
        <f>SUMIF('MemMon Actual'!$B$14:$B$36,$B26,'MemMon Actual'!V$14:V$36)+SUMIF('MemMon Projected'!$B$14:$B$36,$B26,'MemMon Projected'!V$14:V$36)</f>
        <v>0</v>
      </c>
      <c r="W26" s="399">
        <f>SUMIF('MemMon Actual'!$B$14:$B$36,$B26,'MemMon Actual'!W$14:W$36)+SUMIF('MemMon Projected'!$B$14:$B$36,$B26,'MemMon Projected'!W$14:W$36)</f>
        <v>0</v>
      </c>
      <c r="X26" s="399">
        <f>SUMIF('MemMon Actual'!$B$14:$B$36,$B26,'MemMon Actual'!X$14:X$36)+SUMIF('MemMon Projected'!$B$14:$B$36,$B26,'MemMon Projected'!X$14:X$36)</f>
        <v>0</v>
      </c>
      <c r="Y26" s="399">
        <f>SUMIF('MemMon Actual'!$B$14:$B$36,$B26,'MemMon Actual'!Y$14:Y$36)+SUMIF('MemMon Projected'!$B$14:$B$36,$B26,'MemMon Projected'!Y$14:Y$36)</f>
        <v>0</v>
      </c>
      <c r="Z26" s="399">
        <f>SUMIF('MemMon Actual'!$B$14:$B$36,$B26,'MemMon Actual'!Z$14:Z$36)+SUMIF('MemMon Projected'!$B$14:$B$36,$B26,'MemMon Projected'!Z$14:Z$36)</f>
        <v>0</v>
      </c>
      <c r="AA26" s="399">
        <f>SUMIF('MemMon Actual'!$B$14:$B$36,$B26,'MemMon Actual'!AA$14:AA$36)+SUMIF('MemMon Projected'!$B$14:$B$36,$B26,'MemMon Projected'!AA$14:AA$36)</f>
        <v>0</v>
      </c>
      <c r="AB26" s="261">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t="13" hidden="1" x14ac:dyDescent="0.3">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1">
        <f>SUMIF('MemMon Actual'!$B$14:$B$36,$B27,'MemMon Actual'!U$14:U$36)+SUMIF('MemMon Projected'!$B$14:$B$36,$B27,'MemMon Projected'!U$14:U$36)</f>
        <v>0</v>
      </c>
      <c r="V27" s="399">
        <f>SUMIF('MemMon Actual'!$B$14:$B$36,$B27,'MemMon Actual'!V$14:V$36)+SUMIF('MemMon Projected'!$B$14:$B$36,$B27,'MemMon Projected'!V$14:V$36)</f>
        <v>0</v>
      </c>
      <c r="W27" s="399">
        <f>SUMIF('MemMon Actual'!$B$14:$B$36,$B27,'MemMon Actual'!W$14:W$36)+SUMIF('MemMon Projected'!$B$14:$B$36,$B27,'MemMon Projected'!W$14:W$36)</f>
        <v>0</v>
      </c>
      <c r="X27" s="399">
        <f>SUMIF('MemMon Actual'!$B$14:$B$36,$B27,'MemMon Actual'!X$14:X$36)+SUMIF('MemMon Projected'!$B$14:$B$36,$B27,'MemMon Projected'!X$14:X$36)</f>
        <v>0</v>
      </c>
      <c r="Y27" s="399">
        <f>SUMIF('MemMon Actual'!$B$14:$B$36,$B27,'MemMon Actual'!Y$14:Y$36)+SUMIF('MemMon Projected'!$B$14:$B$36,$B27,'MemMon Projected'!Y$14:Y$36)</f>
        <v>0</v>
      </c>
      <c r="Z27" s="399">
        <f>SUMIF('MemMon Actual'!$B$14:$B$36,$B27,'MemMon Actual'!Z$14:Z$36)+SUMIF('MemMon Projected'!$B$14:$B$36,$B27,'MemMon Projected'!Z$14:Z$36)</f>
        <v>0</v>
      </c>
      <c r="AA27" s="399">
        <f>SUMIF('MemMon Actual'!$B$14:$B$36,$B27,'MemMon Actual'!AA$14:AA$36)+SUMIF('MemMon Projected'!$B$14:$B$36,$B27,'MemMon Projected'!AA$14:AA$36)</f>
        <v>0</v>
      </c>
      <c r="AB27" s="261">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t="13" hidden="1" x14ac:dyDescent="0.3">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1">
        <f>SUMIF('MemMon Actual'!$B$14:$B$36,$B28,'MemMon Actual'!U$14:U$36)+SUMIF('MemMon Projected'!$B$14:$B$36,$B28,'MemMon Projected'!U$14:U$36)</f>
        <v>0</v>
      </c>
      <c r="V28" s="399">
        <f>SUMIF('MemMon Actual'!$B$14:$B$36,$B28,'MemMon Actual'!V$14:V$36)+SUMIF('MemMon Projected'!$B$14:$B$36,$B28,'MemMon Projected'!V$14:V$36)</f>
        <v>0</v>
      </c>
      <c r="W28" s="399">
        <f>SUMIF('MemMon Actual'!$B$14:$B$36,$B28,'MemMon Actual'!W$14:W$36)+SUMIF('MemMon Projected'!$B$14:$B$36,$B28,'MemMon Projected'!W$14:W$36)</f>
        <v>0</v>
      </c>
      <c r="X28" s="399">
        <f>SUMIF('MemMon Actual'!$B$14:$B$36,$B28,'MemMon Actual'!X$14:X$36)+SUMIF('MemMon Projected'!$B$14:$B$36,$B28,'MemMon Projected'!X$14:X$36)</f>
        <v>0</v>
      </c>
      <c r="Y28" s="399">
        <f>SUMIF('MemMon Actual'!$B$14:$B$36,$B28,'MemMon Actual'!Y$14:Y$36)+SUMIF('MemMon Projected'!$B$14:$B$36,$B28,'MemMon Projected'!Y$14:Y$36)</f>
        <v>0</v>
      </c>
      <c r="Z28" s="399">
        <f>SUMIF('MemMon Actual'!$B$14:$B$36,$B28,'MemMon Actual'!Z$14:Z$36)+SUMIF('MemMon Projected'!$B$14:$B$36,$B28,'MemMon Projected'!Z$14:Z$36)</f>
        <v>0</v>
      </c>
      <c r="AA28" s="399">
        <f>SUMIF('MemMon Actual'!$B$14:$B$36,$B28,'MemMon Actual'!AA$14:AA$36)+SUMIF('MemMon Projected'!$B$14:$B$36,$B28,'MemMon Projected'!AA$14:AA$36)</f>
        <v>0</v>
      </c>
      <c r="AB28" s="261">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5">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1">
        <f>SUMIF('MemMon Actual'!$B$14:$B$36,$B29,'MemMon Actual'!U$14:U$36)+SUMIF('MemMon Projected'!$B$14:$B$36,$B29,'MemMon Projected'!U$14:U$36)</f>
        <v>0</v>
      </c>
      <c r="V29" s="399">
        <f>SUMIF('MemMon Actual'!$B$14:$B$36,$B29,'MemMon Actual'!V$14:V$36)+SUMIF('MemMon Projected'!$B$14:$B$36,$B29,'MemMon Projected'!V$14:V$36)</f>
        <v>0</v>
      </c>
      <c r="W29" s="399">
        <f>SUMIF('MemMon Actual'!$B$14:$B$36,$B29,'MemMon Actual'!W$14:W$36)+SUMIF('MemMon Projected'!$B$14:$B$36,$B29,'MemMon Projected'!W$14:W$36)</f>
        <v>0</v>
      </c>
      <c r="X29" s="399">
        <f>SUMIF('MemMon Actual'!$B$14:$B$36,$B29,'MemMon Actual'!X$14:X$36)+SUMIF('MemMon Projected'!$B$14:$B$36,$B29,'MemMon Projected'!X$14:X$36)</f>
        <v>0</v>
      </c>
      <c r="Y29" s="399">
        <f>SUMIF('MemMon Actual'!$B$14:$B$36,$B29,'MemMon Actual'!Y$14:Y$36)+SUMIF('MemMon Projected'!$B$14:$B$36,$B29,'MemMon Projected'!Y$14:Y$36)</f>
        <v>0</v>
      </c>
      <c r="Z29" s="399">
        <f>SUMIF('MemMon Actual'!$B$14:$B$36,$B29,'MemMon Actual'!Z$14:Z$36)+SUMIF('MemMon Projected'!$B$14:$B$36,$B29,'MemMon Projected'!Z$14:Z$36)</f>
        <v>0</v>
      </c>
      <c r="AA29" s="399">
        <f>SUMIF('MemMon Actual'!$B$14:$B$36,$B29,'MemMon Actual'!AA$14:AA$36)+SUMIF('MemMon Projected'!$B$14:$B$36,$B29,'MemMon Projected'!AA$14:AA$36)</f>
        <v>0</v>
      </c>
      <c r="AB29" s="261">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5">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1">
        <f>SUMIF('MemMon Actual'!$B$14:$B$36,$B30,'MemMon Actual'!U$14:U$36)+SUMIF('MemMon Projected'!$B$14:$B$36,$B30,'MemMon Projected'!U$14:U$36)</f>
        <v>0</v>
      </c>
      <c r="V30" s="399">
        <f>SUMIF('MemMon Actual'!$B$14:$B$36,$B30,'MemMon Actual'!V$14:V$36)+SUMIF('MemMon Projected'!$B$14:$B$36,$B30,'MemMon Projected'!V$14:V$36)</f>
        <v>0</v>
      </c>
      <c r="W30" s="399">
        <f>SUMIF('MemMon Actual'!$B$14:$B$36,$B30,'MemMon Actual'!W$14:W$36)+SUMIF('MemMon Projected'!$B$14:$B$36,$B30,'MemMon Projected'!W$14:W$36)</f>
        <v>0</v>
      </c>
      <c r="X30" s="399">
        <f>SUMIF('MemMon Actual'!$B$14:$B$36,$B30,'MemMon Actual'!X$14:X$36)+SUMIF('MemMon Projected'!$B$14:$B$36,$B30,'MemMon Projected'!X$14:X$36)</f>
        <v>0</v>
      </c>
      <c r="Y30" s="399">
        <f>SUMIF('MemMon Actual'!$B$14:$B$36,$B30,'MemMon Actual'!Y$14:Y$36)+SUMIF('MemMon Projected'!$B$14:$B$36,$B30,'MemMon Projected'!Y$14:Y$36)</f>
        <v>0</v>
      </c>
      <c r="Z30" s="399">
        <f>SUMIF('MemMon Actual'!$B$14:$B$36,$B30,'MemMon Actual'!Z$14:Z$36)+SUMIF('MemMon Projected'!$B$14:$B$36,$B30,'MemMon Projected'!Z$14:Z$36)</f>
        <v>0</v>
      </c>
      <c r="AA30" s="399">
        <f>SUMIF('MemMon Actual'!$B$14:$B$36,$B30,'MemMon Actual'!AA$14:AA$36)+SUMIF('MemMon Projected'!$B$14:$B$36,$B30,'MemMon Projected'!AA$14:AA$36)</f>
        <v>0</v>
      </c>
      <c r="AB30" s="261">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5">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1">
        <f>SUMIF('MemMon Actual'!$B$14:$B$36,$B31,'MemMon Actual'!U$14:U$36)+SUMIF('MemMon Projected'!$B$14:$B$36,$B31,'MemMon Projected'!U$14:U$36)</f>
        <v>0</v>
      </c>
      <c r="V31" s="399">
        <f>SUMIF('MemMon Actual'!$B$14:$B$36,$B31,'MemMon Actual'!V$14:V$36)+SUMIF('MemMon Projected'!$B$14:$B$36,$B31,'MemMon Projected'!V$14:V$36)</f>
        <v>0</v>
      </c>
      <c r="W31" s="399">
        <f>SUMIF('MemMon Actual'!$B$14:$B$36,$B31,'MemMon Actual'!W$14:W$36)+SUMIF('MemMon Projected'!$B$14:$B$36,$B31,'MemMon Projected'!W$14:W$36)</f>
        <v>0</v>
      </c>
      <c r="X31" s="399">
        <f>SUMIF('MemMon Actual'!$B$14:$B$36,$B31,'MemMon Actual'!X$14:X$36)+SUMIF('MemMon Projected'!$B$14:$B$36,$B31,'MemMon Projected'!X$14:X$36)</f>
        <v>0</v>
      </c>
      <c r="Y31" s="399">
        <f>SUMIF('MemMon Actual'!$B$14:$B$36,$B31,'MemMon Actual'!Y$14:Y$36)+SUMIF('MemMon Projected'!$B$14:$B$36,$B31,'MemMon Projected'!Y$14:Y$36)</f>
        <v>0</v>
      </c>
      <c r="Z31" s="399">
        <f>SUMIF('MemMon Actual'!$B$14:$B$36,$B31,'MemMon Actual'!Z$14:Z$36)+SUMIF('MemMon Projected'!$B$14:$B$36,$B31,'MemMon Projected'!Z$14:Z$36)</f>
        <v>0</v>
      </c>
      <c r="AA31" s="399">
        <f>SUMIF('MemMon Actual'!$B$14:$B$36,$B31,'MemMon Actual'!AA$14:AA$36)+SUMIF('MemMon Projected'!$B$14:$B$36,$B31,'MemMon Projected'!AA$14:AA$36)</f>
        <v>0</v>
      </c>
      <c r="AB31" s="261">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35">
      <c r="B32" s="34"/>
      <c r="C32" s="58"/>
      <c r="D32" s="50"/>
      <c r="E32" s="51"/>
      <c r="F32" s="51"/>
      <c r="G32" s="51"/>
      <c r="H32" s="51"/>
      <c r="I32" s="51"/>
      <c r="J32" s="51"/>
      <c r="K32" s="51"/>
      <c r="L32" s="51"/>
      <c r="M32" s="51"/>
      <c r="N32" s="51"/>
      <c r="O32" s="51"/>
      <c r="P32" s="51"/>
      <c r="Q32" s="51"/>
      <c r="R32" s="51"/>
      <c r="S32" s="51"/>
      <c r="T32" s="51"/>
      <c r="U32" s="50"/>
      <c r="V32" s="51"/>
      <c r="W32" s="51"/>
      <c r="X32" s="51"/>
      <c r="Y32" s="51"/>
      <c r="Z32" s="51"/>
      <c r="AA32" s="51"/>
      <c r="AB32" s="52"/>
      <c r="AC32" s="51"/>
      <c r="AD32" s="51"/>
      <c r="AE32" s="51"/>
      <c r="AF32" s="51"/>
      <c r="AG32" s="52"/>
    </row>
    <row r="33" spans="2:3" x14ac:dyDescent="0.25">
      <c r="B33" s="18"/>
      <c r="C33"/>
    </row>
    <row r="34" spans="2:3" x14ac:dyDescent="0.25">
      <c r="B34" s="18"/>
      <c r="C34"/>
    </row>
    <row r="35" spans="2:3" x14ac:dyDescent="0.25">
      <c r="B35" s="18"/>
      <c r="C35"/>
    </row>
    <row r="36" spans="2:3" x14ac:dyDescent="0.25">
      <c r="B36" s="18"/>
      <c r="C36"/>
    </row>
    <row r="37" spans="2:3" x14ac:dyDescent="0.25">
      <c r="B37" s="18"/>
      <c r="C37"/>
    </row>
    <row r="38" spans="2:3" x14ac:dyDescent="0.25">
      <c r="B38" s="18"/>
      <c r="C38"/>
    </row>
    <row r="39" spans="2:3" x14ac:dyDescent="0.25">
      <c r="B39" s="18"/>
      <c r="C39"/>
    </row>
    <row r="40" spans="2:3" x14ac:dyDescent="0.25">
      <c r="B40" s="18"/>
      <c r="C40"/>
    </row>
    <row r="41" spans="2:3" x14ac:dyDescent="0.25">
      <c r="B41" s="18"/>
      <c r="C41"/>
    </row>
    <row r="42" spans="2:3" x14ac:dyDescent="0.25">
      <c r="B42" s="18"/>
      <c r="C42"/>
    </row>
    <row r="43" spans="2:3" x14ac:dyDescent="0.25">
      <c r="B43" s="18"/>
      <c r="C43"/>
    </row>
    <row r="44" spans="2:3" x14ac:dyDescent="0.25">
      <c r="B44" s="18"/>
      <c r="C44"/>
    </row>
    <row r="45" spans="2:3" x14ac:dyDescent="0.25">
      <c r="B45" s="18"/>
      <c r="C45"/>
    </row>
    <row r="46" spans="2:3" x14ac:dyDescent="0.25">
      <c r="B46" s="18"/>
      <c r="C46"/>
    </row>
    <row r="47" spans="2:3" x14ac:dyDescent="0.25">
      <c r="B47" s="18"/>
      <c r="C47"/>
    </row>
  </sheetData>
  <sheetProtection algorithmName="SHA-512" hashValue="1+3ExHUWh9y973Pvypbl+VviwkjmwMrFr3F0/3ozo5rXRhRj42uug0N+WVqO/tqGAwqjec5tnAWFpZIj3bKarQ==" saltValue="tRNL17tYG2h6wnURc+8ejw=="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topLeftCell="V1" zoomScaleNormal="100" workbookViewId="0">
      <pane ySplit="9" topLeftCell="A164" activePane="bottomLeft" state="frozen"/>
      <selection pane="bottomLeft" activeCell="AB3" sqref="AB3"/>
    </sheetView>
  </sheetViews>
  <sheetFormatPr defaultColWidth="8.7265625" defaultRowHeight="12.5" x14ac:dyDescent="0.25"/>
  <cols>
    <col min="1" max="1" width="8.7265625" style="411"/>
    <col min="2" max="2" width="57" style="411" bestFit="1" customWidth="1"/>
    <col min="3" max="3" width="8" style="602" customWidth="1"/>
    <col min="4" max="4" width="20.1796875" style="411" customWidth="1"/>
    <col min="5" max="21" width="20.54296875" style="411" hidden="1" customWidth="1"/>
    <col min="22" max="29" width="20.54296875" style="411" customWidth="1"/>
    <col min="30" max="34" width="20.54296875" style="411" hidden="1" customWidth="1"/>
    <col min="35" max="35" width="20.54296875" style="411" customWidth="1"/>
    <col min="36" max="16384" width="8.7265625" style="411"/>
  </cols>
  <sheetData>
    <row r="1" spans="1:35" ht="26.15" customHeight="1" x14ac:dyDescent="0.4">
      <c r="B1" s="607" t="s">
        <v>2</v>
      </c>
      <c r="D1" s="474" t="s">
        <v>163</v>
      </c>
    </row>
    <row r="2" spans="1:35" ht="15.5" x14ac:dyDescent="0.25">
      <c r="A2" s="409"/>
      <c r="C2" s="608"/>
      <c r="D2" s="609" t="s">
        <v>164</v>
      </c>
    </row>
    <row r="3" spans="1:35" ht="29.5" customHeight="1" thickBot="1" x14ac:dyDescent="0.3">
      <c r="B3" s="457"/>
      <c r="C3" s="362"/>
      <c r="D3" s="798" t="s">
        <v>165</v>
      </c>
      <c r="E3" s="457"/>
      <c r="F3" s="457"/>
      <c r="G3" s="457"/>
      <c r="H3" s="457"/>
      <c r="I3" s="457"/>
      <c r="J3" s="457"/>
      <c r="K3" s="457"/>
      <c r="L3" s="457"/>
      <c r="M3" s="457"/>
      <c r="N3" s="457"/>
      <c r="O3" s="457"/>
      <c r="P3" s="457"/>
      <c r="Q3" s="457"/>
      <c r="R3" s="457"/>
      <c r="S3" s="457"/>
      <c r="T3" s="457"/>
      <c r="U3" s="457"/>
      <c r="V3" s="457"/>
    </row>
    <row r="4" spans="1:35" ht="14.5" thickBot="1" x14ac:dyDescent="0.35">
      <c r="B4" s="799" t="s">
        <v>154</v>
      </c>
      <c r="C4" s="800">
        <v>18</v>
      </c>
      <c r="D4" s="457"/>
      <c r="E4" s="457"/>
      <c r="F4" s="457"/>
      <c r="G4" s="461"/>
      <c r="H4" s="461"/>
      <c r="I4" s="461"/>
      <c r="J4" s="461"/>
      <c r="K4" s="457"/>
      <c r="L4" s="457"/>
      <c r="M4" s="457"/>
      <c r="N4" s="457"/>
      <c r="O4" s="457"/>
      <c r="P4" s="457"/>
      <c r="Q4" s="457"/>
      <c r="R4" s="457"/>
      <c r="S4" s="457"/>
      <c r="T4" s="457"/>
      <c r="U4" s="457"/>
      <c r="V4" s="457"/>
    </row>
    <row r="5" spans="1:35" ht="14.5" thickBot="1" x14ac:dyDescent="0.35">
      <c r="B5" s="801" t="s">
        <v>155</v>
      </c>
      <c r="C5" s="800">
        <v>27</v>
      </c>
      <c r="D5" s="457"/>
      <c r="E5" s="457"/>
      <c r="F5" s="457"/>
      <c r="G5" s="461"/>
      <c r="H5" s="461"/>
      <c r="I5" s="461"/>
      <c r="J5" s="461"/>
      <c r="K5" s="457"/>
      <c r="L5" s="457"/>
      <c r="M5" s="457"/>
      <c r="N5" s="457"/>
      <c r="O5" s="457"/>
      <c r="P5" s="457"/>
      <c r="Q5" s="457"/>
      <c r="R5" s="457"/>
      <c r="S5" s="457"/>
      <c r="T5" s="457"/>
      <c r="U5" s="457"/>
      <c r="V5" s="457"/>
    </row>
    <row r="6" spans="1:35" ht="14" x14ac:dyDescent="0.3">
      <c r="B6" s="457"/>
      <c r="C6" s="457"/>
      <c r="D6" s="457"/>
      <c r="E6" s="457"/>
      <c r="F6" s="457"/>
      <c r="G6" s="461"/>
      <c r="H6" s="461"/>
      <c r="I6" s="461"/>
      <c r="J6" s="461"/>
      <c r="K6" s="457"/>
      <c r="L6" s="457"/>
      <c r="M6" s="457"/>
      <c r="N6" s="457"/>
      <c r="O6" s="457"/>
      <c r="P6" s="457"/>
      <c r="Q6" s="457"/>
      <c r="R6" s="457"/>
      <c r="S6" s="457"/>
      <c r="T6" s="457"/>
      <c r="U6" s="457"/>
      <c r="V6" s="457"/>
    </row>
    <row r="7" spans="1:35" ht="14.5" thickBot="1" x14ac:dyDescent="0.35">
      <c r="B7" s="802"/>
      <c r="C7" s="803"/>
      <c r="D7" s="457"/>
      <c r="E7" s="461"/>
      <c r="F7" s="461"/>
      <c r="G7" s="461"/>
      <c r="H7" s="461"/>
      <c r="I7" s="461"/>
      <c r="J7" s="461"/>
      <c r="K7" s="457"/>
      <c r="L7" s="457"/>
      <c r="M7" s="457"/>
      <c r="N7" s="457"/>
      <c r="O7" s="457"/>
      <c r="P7" s="457"/>
      <c r="Q7" s="457"/>
      <c r="R7" s="457"/>
      <c r="S7" s="457"/>
      <c r="T7" s="457"/>
      <c r="U7" s="457"/>
      <c r="V7" s="457"/>
    </row>
    <row r="8" spans="1:35" ht="20.149999999999999" customHeight="1" thickBot="1" x14ac:dyDescent="0.3">
      <c r="B8" s="804" t="s">
        <v>52</v>
      </c>
      <c r="C8" s="362"/>
      <c r="D8" s="457"/>
      <c r="E8" s="805"/>
      <c r="F8" s="457"/>
      <c r="G8" s="806">
        <f>IF($B$8="Actuals only",SUMIF('MemMon Actual'!$B$33:$B$35,'Summary TC'!$B5,'MemMon Actual'!F$33:F$35),0)+IF($B$8="Actuals + Projected",SUMIF('MemMon Total'!$B$33:$B$35,'Summary TC'!$B5,'MemMon Total'!F$33:F$35),0)</f>
        <v>0</v>
      </c>
      <c r="H8" s="457"/>
      <c r="I8" s="457"/>
      <c r="J8" s="457"/>
      <c r="K8" s="457"/>
      <c r="L8" s="457"/>
      <c r="M8" s="457"/>
      <c r="N8" s="457"/>
      <c r="O8" s="457"/>
      <c r="P8" s="457"/>
      <c r="Q8" s="457"/>
      <c r="R8" s="457"/>
      <c r="S8" s="457"/>
      <c r="T8" s="457"/>
      <c r="U8" s="457"/>
      <c r="V8" s="457"/>
    </row>
    <row r="9" spans="1:35" x14ac:dyDescent="0.25">
      <c r="B9" s="457"/>
      <c r="C9" s="807"/>
      <c r="D9" s="457"/>
      <c r="E9" s="457"/>
      <c r="F9" s="457"/>
      <c r="G9" s="457"/>
      <c r="H9" s="457"/>
      <c r="I9" s="457"/>
      <c r="J9" s="457"/>
      <c r="K9" s="457"/>
      <c r="L9" s="457"/>
      <c r="M9" s="457"/>
      <c r="N9" s="457"/>
      <c r="O9" s="457"/>
      <c r="P9" s="457"/>
      <c r="Q9" s="457"/>
      <c r="R9" s="457"/>
      <c r="S9" s="457"/>
      <c r="T9" s="457"/>
      <c r="U9" s="457"/>
      <c r="V9" s="457"/>
    </row>
    <row r="10" spans="1:35" ht="13.5" hidden="1" thickBot="1" x14ac:dyDescent="0.35">
      <c r="B10" s="437" t="s">
        <v>3</v>
      </c>
      <c r="C10" s="612"/>
      <c r="D10" s="437"/>
    </row>
    <row r="11" spans="1:35" ht="13" hidden="1" x14ac:dyDescent="0.3">
      <c r="B11" s="519"/>
      <c r="C11" s="555"/>
      <c r="D11" s="492"/>
      <c r="E11" s="521" t="s">
        <v>0</v>
      </c>
      <c r="F11" s="425"/>
      <c r="G11" s="49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613" t="s">
        <v>20</v>
      </c>
    </row>
    <row r="12" spans="1:35" ht="13.5" hidden="1" thickBot="1" x14ac:dyDescent="0.35">
      <c r="B12" s="614"/>
      <c r="C12" s="615"/>
      <c r="D12" s="616"/>
      <c r="E12" s="569">
        <f>'DY Def'!B$5</f>
        <v>1</v>
      </c>
      <c r="F12" s="553">
        <f>'DY Def'!C$5</f>
        <v>2</v>
      </c>
      <c r="G12" s="553">
        <f>'DY Def'!D$5</f>
        <v>3</v>
      </c>
      <c r="H12" s="553">
        <f>'DY Def'!E$5</f>
        <v>4</v>
      </c>
      <c r="I12" s="553">
        <f>'DY Def'!F$5</f>
        <v>5</v>
      </c>
      <c r="J12" s="553">
        <f>'DY Def'!G$5</f>
        <v>6</v>
      </c>
      <c r="K12" s="553">
        <f>'DY Def'!H$5</f>
        <v>7</v>
      </c>
      <c r="L12" s="553">
        <f>'DY Def'!I$5</f>
        <v>8</v>
      </c>
      <c r="M12" s="553">
        <f>'DY Def'!J$5</f>
        <v>9</v>
      </c>
      <c r="N12" s="553">
        <f>'DY Def'!K$5</f>
        <v>10</v>
      </c>
      <c r="O12" s="553">
        <f>'DY Def'!L$5</f>
        <v>11</v>
      </c>
      <c r="P12" s="553">
        <f>'DY Def'!M$5</f>
        <v>12</v>
      </c>
      <c r="Q12" s="553">
        <f>'DY Def'!N$5</f>
        <v>13</v>
      </c>
      <c r="R12" s="553">
        <f>'DY Def'!O$5</f>
        <v>14</v>
      </c>
      <c r="S12" s="553">
        <f>'DY Def'!P$5</f>
        <v>15</v>
      </c>
      <c r="T12" s="553">
        <f>'DY Def'!Q$5</f>
        <v>16</v>
      </c>
      <c r="U12" s="553">
        <f>'DY Def'!R$5</f>
        <v>17</v>
      </c>
      <c r="V12" s="553">
        <f>'DY Def'!S$5</f>
        <v>18</v>
      </c>
      <c r="W12" s="553">
        <f>'DY Def'!T$5</f>
        <v>19</v>
      </c>
      <c r="X12" s="553">
        <f>'DY Def'!U$5</f>
        <v>20</v>
      </c>
      <c r="Y12" s="553">
        <f>'DY Def'!V$5</f>
        <v>21</v>
      </c>
      <c r="Z12" s="553">
        <f>'DY Def'!W$5</f>
        <v>22</v>
      </c>
      <c r="AA12" s="553">
        <f>'DY Def'!X$5</f>
        <v>23</v>
      </c>
      <c r="AB12" s="553">
        <f>'DY Def'!Y$5</f>
        <v>24</v>
      </c>
      <c r="AC12" s="553">
        <f>'DY Def'!Z$5</f>
        <v>25</v>
      </c>
      <c r="AD12" s="553">
        <f>'DY Def'!AA$5</f>
        <v>26</v>
      </c>
      <c r="AE12" s="553">
        <f>'DY Def'!AB$5</f>
        <v>27</v>
      </c>
      <c r="AF12" s="553">
        <f>'DY Def'!AC$5</f>
        <v>28</v>
      </c>
      <c r="AG12" s="553">
        <f>'DY Def'!AD$5</f>
        <v>29</v>
      </c>
      <c r="AH12" s="553">
        <f>'DY Def'!AE$5</f>
        <v>30</v>
      </c>
      <c r="AI12" s="617"/>
    </row>
    <row r="13" spans="1:35" ht="13" hidden="1" x14ac:dyDescent="0.3">
      <c r="B13" s="522"/>
      <c r="C13" s="618"/>
      <c r="D13" s="496"/>
      <c r="E13" s="619"/>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1"/>
      <c r="AI13" s="622"/>
    </row>
    <row r="14" spans="1:35" ht="13" hidden="1" x14ac:dyDescent="0.3">
      <c r="B14" s="540" t="s">
        <v>87</v>
      </c>
      <c r="C14" s="623"/>
      <c r="D14" s="506"/>
      <c r="E14" s="624"/>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6"/>
      <c r="AI14" s="627"/>
    </row>
    <row r="15" spans="1:35" ht="13" hidden="1" x14ac:dyDescent="0.3">
      <c r="B15" s="581" t="str">
        <f>IFERROR(VLOOKUP(C15,'MEG Def'!$A$7:$B$12,2),"")</f>
        <v/>
      </c>
      <c r="C15" s="628"/>
      <c r="D15" s="629" t="s">
        <v>20</v>
      </c>
      <c r="E15" s="630">
        <f>E16*E17</f>
        <v>0</v>
      </c>
      <c r="F15" s="631">
        <f>F16*F17</f>
        <v>0</v>
      </c>
      <c r="G15" s="631">
        <f>G16*G17</f>
        <v>0</v>
      </c>
      <c r="H15" s="631">
        <f>H16*H17</f>
        <v>0</v>
      </c>
      <c r="I15" s="631">
        <f>I16*I17</f>
        <v>0</v>
      </c>
      <c r="J15" s="631">
        <f t="shared" ref="J15:AC15" si="0">J16*J17</f>
        <v>0</v>
      </c>
      <c r="K15" s="631">
        <f t="shared" si="0"/>
        <v>0</v>
      </c>
      <c r="L15" s="631">
        <f t="shared" si="0"/>
        <v>0</v>
      </c>
      <c r="M15" s="631">
        <f t="shared" si="0"/>
        <v>0</v>
      </c>
      <c r="N15" s="631">
        <f t="shared" si="0"/>
        <v>0</v>
      </c>
      <c r="O15" s="631">
        <f t="shared" si="0"/>
        <v>0</v>
      </c>
      <c r="P15" s="631">
        <f t="shared" si="0"/>
        <v>0</v>
      </c>
      <c r="Q15" s="631">
        <f t="shared" si="0"/>
        <v>0</v>
      </c>
      <c r="R15" s="631">
        <f t="shared" si="0"/>
        <v>0</v>
      </c>
      <c r="S15" s="631">
        <f t="shared" si="0"/>
        <v>0</v>
      </c>
      <c r="T15" s="631">
        <f t="shared" si="0"/>
        <v>0</v>
      </c>
      <c r="U15" s="631">
        <f t="shared" si="0"/>
        <v>0</v>
      </c>
      <c r="V15" s="631">
        <f t="shared" si="0"/>
        <v>0</v>
      </c>
      <c r="W15" s="631">
        <f t="shared" si="0"/>
        <v>0</v>
      </c>
      <c r="X15" s="631">
        <f t="shared" si="0"/>
        <v>0</v>
      </c>
      <c r="Y15" s="631">
        <f t="shared" si="0"/>
        <v>0</v>
      </c>
      <c r="Z15" s="631">
        <f t="shared" si="0"/>
        <v>0</v>
      </c>
      <c r="AA15" s="631">
        <f t="shared" si="0"/>
        <v>0</v>
      </c>
      <c r="AB15" s="631">
        <f t="shared" si="0"/>
        <v>0</v>
      </c>
      <c r="AC15" s="631">
        <f t="shared" si="0"/>
        <v>0</v>
      </c>
      <c r="AD15" s="631">
        <f t="shared" ref="AD15:AH15" si="1">AD16*AD17</f>
        <v>0</v>
      </c>
      <c r="AE15" s="631">
        <f t="shared" si="1"/>
        <v>0</v>
      </c>
      <c r="AF15" s="631">
        <f t="shared" si="1"/>
        <v>0</v>
      </c>
      <c r="AG15" s="631">
        <f t="shared" si="1"/>
        <v>0</v>
      </c>
      <c r="AH15" s="632">
        <f t="shared" si="1"/>
        <v>0</v>
      </c>
      <c r="AI15" s="633"/>
    </row>
    <row r="16" spans="1:35" s="634" customFormat="1" ht="13" hidden="1" x14ac:dyDescent="0.3">
      <c r="B16" s="635"/>
      <c r="C16" s="636"/>
      <c r="D16" s="637" t="s">
        <v>21</v>
      </c>
      <c r="E16" s="638">
        <f>SUMIF('WOW PMPM &amp; Agg'!$B$10:$B$36,'Summary TC'!$B15,'WOW PMPM &amp; Agg'!D$10:D$36)</f>
        <v>0</v>
      </c>
      <c r="F16" s="639">
        <f>SUMIF('WOW PMPM &amp; Agg'!$B$10:$B$36,'Summary TC'!$B15,'WOW PMPM &amp; Agg'!E$10:E$36)</f>
        <v>0</v>
      </c>
      <c r="G16" s="639">
        <f>SUMIF('WOW PMPM &amp; Agg'!$B$10:$B$36,'Summary TC'!$B15,'WOW PMPM &amp; Agg'!F$10:F$36)</f>
        <v>0</v>
      </c>
      <c r="H16" s="639">
        <f>SUMIF('WOW PMPM &amp; Agg'!$B$10:$B$36,'Summary TC'!$B15,'WOW PMPM &amp; Agg'!G$10:G$36)</f>
        <v>0</v>
      </c>
      <c r="I16" s="639">
        <f>SUMIF('WOW PMPM &amp; Agg'!$B$10:$B$36,'Summary TC'!$B15,'WOW PMPM &amp; Agg'!H$10:H$36)</f>
        <v>0</v>
      </c>
      <c r="J16" s="639">
        <f>SUMIF('WOW PMPM &amp; Agg'!$B$10:$B$36,'Summary TC'!$B15,'WOW PMPM &amp; Agg'!I$10:I$36)</f>
        <v>0</v>
      </c>
      <c r="K16" s="639">
        <f>SUMIF('WOW PMPM &amp; Agg'!$B$10:$B$36,'Summary TC'!$B15,'WOW PMPM &amp; Agg'!J$10:J$36)</f>
        <v>0</v>
      </c>
      <c r="L16" s="639">
        <f>SUMIF('WOW PMPM &amp; Agg'!$B$10:$B$36,'Summary TC'!$B15,'WOW PMPM &amp; Agg'!K$10:K$36)</f>
        <v>0</v>
      </c>
      <c r="M16" s="639">
        <f>SUMIF('WOW PMPM &amp; Agg'!$B$10:$B$36,'Summary TC'!$B15,'WOW PMPM &amp; Agg'!L$10:L$36)</f>
        <v>0</v>
      </c>
      <c r="N16" s="639">
        <f>SUMIF('WOW PMPM &amp; Agg'!$B$10:$B$36,'Summary TC'!$B15,'WOW PMPM &amp; Agg'!M$10:M$36)</f>
        <v>0</v>
      </c>
      <c r="O16" s="639">
        <f>SUMIF('WOW PMPM &amp; Agg'!$B$10:$B$36,'Summary TC'!$B15,'WOW PMPM &amp; Agg'!N$10:N$36)</f>
        <v>0</v>
      </c>
      <c r="P16" s="639">
        <f>SUMIF('WOW PMPM &amp; Agg'!$B$10:$B$36,'Summary TC'!$B15,'WOW PMPM &amp; Agg'!O$10:O$36)</f>
        <v>0</v>
      </c>
      <c r="Q16" s="639">
        <f>SUMIF('WOW PMPM &amp; Agg'!$B$10:$B$36,'Summary TC'!$B15,'WOW PMPM &amp; Agg'!P$10:P$36)</f>
        <v>0</v>
      </c>
      <c r="R16" s="639">
        <f>SUMIF('WOW PMPM &amp; Agg'!$B$10:$B$36,'Summary TC'!$B15,'WOW PMPM &amp; Agg'!Q$10:Q$36)</f>
        <v>0</v>
      </c>
      <c r="S16" s="639">
        <f>SUMIF('WOW PMPM &amp; Agg'!$B$10:$B$36,'Summary TC'!$B15,'WOW PMPM &amp; Agg'!R$10:R$36)</f>
        <v>0</v>
      </c>
      <c r="T16" s="639">
        <f>SUMIF('WOW PMPM &amp; Agg'!$B$10:$B$36,'Summary TC'!$B15,'WOW PMPM &amp; Agg'!S$10:S$36)</f>
        <v>0</v>
      </c>
      <c r="U16" s="639">
        <f>SUMIF('WOW PMPM &amp; Agg'!$B$10:$B$36,'Summary TC'!$B15,'WOW PMPM &amp; Agg'!T$10:T$36)</f>
        <v>0</v>
      </c>
      <c r="V16" s="639">
        <f>SUMIF('WOW PMPM &amp; Agg'!$B$10:$B$36,'Summary TC'!$B15,'WOW PMPM &amp; Agg'!U$10:U$36)</f>
        <v>0</v>
      </c>
      <c r="W16" s="639">
        <f>SUMIF('WOW PMPM &amp; Agg'!$B$10:$B$36,'Summary TC'!$B15,'WOW PMPM &amp; Agg'!V$10:V$36)</f>
        <v>0</v>
      </c>
      <c r="X16" s="639">
        <f>SUMIF('WOW PMPM &amp; Agg'!$B$10:$B$36,'Summary TC'!$B15,'WOW PMPM &amp; Agg'!W$10:W$36)</f>
        <v>0</v>
      </c>
      <c r="Y16" s="639">
        <f>SUMIF('WOW PMPM &amp; Agg'!$B$10:$B$36,'Summary TC'!$B15,'WOW PMPM &amp; Agg'!X$10:X$36)</f>
        <v>0</v>
      </c>
      <c r="Z16" s="639">
        <f>SUMIF('WOW PMPM &amp; Agg'!$B$10:$B$36,'Summary TC'!$B15,'WOW PMPM &amp; Agg'!Y$10:Y$36)</f>
        <v>0</v>
      </c>
      <c r="AA16" s="639">
        <f>SUMIF('WOW PMPM &amp; Agg'!$B$10:$B$36,'Summary TC'!$B15,'WOW PMPM &amp; Agg'!Z$10:Z$36)</f>
        <v>0</v>
      </c>
      <c r="AB16" s="639">
        <f>SUMIF('WOW PMPM &amp; Agg'!$B$10:$B$36,'Summary TC'!$B15,'WOW PMPM &amp; Agg'!AA$10:AA$36)</f>
        <v>0</v>
      </c>
      <c r="AC16" s="639">
        <f>SUMIF('WOW PMPM &amp; Agg'!$B$10:$B$36,'Summary TC'!$B15,'WOW PMPM &amp; Agg'!AB$10:AB$36)</f>
        <v>0</v>
      </c>
      <c r="AD16" s="639">
        <f>SUMIF('WOW PMPM &amp; Agg'!$B$10:$B$36,'Summary TC'!$B15,'WOW PMPM &amp; Agg'!AC$10:AC$36)</f>
        <v>0</v>
      </c>
      <c r="AE16" s="639">
        <f>SUMIF('WOW PMPM &amp; Agg'!$B$10:$B$36,'Summary TC'!$B15,'WOW PMPM &amp; Agg'!AD$10:AD$36)</f>
        <v>0</v>
      </c>
      <c r="AF16" s="639">
        <f>SUMIF('WOW PMPM &amp; Agg'!$B$10:$B$36,'Summary TC'!$B15,'WOW PMPM &amp; Agg'!AE$10:AE$36)</f>
        <v>0</v>
      </c>
      <c r="AG16" s="639">
        <f>SUMIF('WOW PMPM &amp; Agg'!$B$10:$B$36,'Summary TC'!$B15,'WOW PMPM &amp; Agg'!AF$10:AF$36)</f>
        <v>0</v>
      </c>
      <c r="AH16" s="640">
        <f>SUMIF('WOW PMPM &amp; Agg'!$B$10:$B$36,'Summary TC'!$B15,'WOW PMPM &amp; Agg'!AG$10:AG$36)</f>
        <v>0</v>
      </c>
      <c r="AI16" s="641"/>
    </row>
    <row r="17" spans="2:35" s="647" customFormat="1" ht="13" hidden="1" x14ac:dyDescent="0.3">
      <c r="B17" s="642"/>
      <c r="C17" s="628"/>
      <c r="D17" s="643" t="s">
        <v>22</v>
      </c>
      <c r="E17" s="644">
        <f>IF($B$8="Actuals only",SUMIF('MemMon Actual'!$B$14:$B$36,'Summary TC'!$B15,'MemMon Actual'!D$14:D$36),0)+IF($B$8="Actuals + Projected",SUMIF('MemMon Total'!$B$10:$B$32,'Summary TC'!$B15,'MemMon Total'!D$10:D$32),0)</f>
        <v>0</v>
      </c>
      <c r="F17" s="611">
        <f>IF($B$8="Actuals only",SUMIF('MemMon Actual'!$B$14:$B$36,'Summary TC'!$B15,'MemMon Actual'!E$14:E$36),0)+IF($B$8="Actuals + Projected",SUMIF('MemMon Total'!$B$10:$B$32,'Summary TC'!$B15,'MemMon Total'!E$10:E$32),0)</f>
        <v>0</v>
      </c>
      <c r="G17" s="611">
        <f>IF($B$8="Actuals only",SUMIF('MemMon Actual'!$B$14:$B$36,'Summary TC'!$B15,'MemMon Actual'!F$14:F$36),0)+IF($B$8="Actuals + Projected",SUMIF('MemMon Total'!$B$10:$B$32,'Summary TC'!$B15,'MemMon Total'!F$10:F$32),0)</f>
        <v>0</v>
      </c>
      <c r="H17" s="611">
        <f>IF($B$8="Actuals only",SUMIF('MemMon Actual'!$B$14:$B$36,'Summary TC'!$B15,'MemMon Actual'!G$14:G$36),0)+IF($B$8="Actuals + Projected",SUMIF('MemMon Total'!$B$10:$B$32,'Summary TC'!$B15,'MemMon Total'!G$10:G$32),0)</f>
        <v>0</v>
      </c>
      <c r="I17" s="611">
        <f>IF($B$8="Actuals only",SUMIF('MemMon Actual'!$B$14:$B$36,'Summary TC'!$B15,'MemMon Actual'!H$14:H$36),0)+IF($B$8="Actuals + Projected",SUMIF('MemMon Total'!$B$10:$B$32,'Summary TC'!$B15,'MemMon Total'!H$10:H$32),0)</f>
        <v>0</v>
      </c>
      <c r="J17" s="611">
        <f>IF($B$8="Actuals only",SUMIF('MemMon Actual'!$B$14:$B$36,'Summary TC'!$B15,'MemMon Actual'!I$14:I$36),0)+IF($B$8="Actuals + Projected",SUMIF('MemMon Total'!$B$10:$B$32,'Summary TC'!$B15,'MemMon Total'!I$10:I$32),0)</f>
        <v>0</v>
      </c>
      <c r="K17" s="611">
        <f>IF($B$8="Actuals only",SUMIF('MemMon Actual'!$B$14:$B$36,'Summary TC'!$B15,'MemMon Actual'!J$14:J$36),0)+IF($B$8="Actuals + Projected",SUMIF('MemMon Total'!$B$10:$B$32,'Summary TC'!$B15,'MemMon Total'!J$10:J$32),0)</f>
        <v>0</v>
      </c>
      <c r="L17" s="611">
        <f>IF($B$8="Actuals only",SUMIF('MemMon Actual'!$B$14:$B$36,'Summary TC'!$B15,'MemMon Actual'!K$14:K$36),0)+IF($B$8="Actuals + Projected",SUMIF('MemMon Total'!$B$10:$B$32,'Summary TC'!$B15,'MemMon Total'!K$10:K$32),0)</f>
        <v>0</v>
      </c>
      <c r="M17" s="611">
        <f>IF($B$8="Actuals only",SUMIF('MemMon Actual'!$B$14:$B$36,'Summary TC'!$B15,'MemMon Actual'!L$14:L$36),0)+IF($B$8="Actuals + Projected",SUMIF('MemMon Total'!$B$10:$B$32,'Summary TC'!$B15,'MemMon Total'!L$10:L$32),0)</f>
        <v>0</v>
      </c>
      <c r="N17" s="611">
        <f>IF($B$8="Actuals only",SUMIF('MemMon Actual'!$B$14:$B$36,'Summary TC'!$B15,'MemMon Actual'!M$14:M$36),0)+IF($B$8="Actuals + Projected",SUMIF('MemMon Total'!$B$10:$B$32,'Summary TC'!$B15,'MemMon Total'!M$10:M$32),0)</f>
        <v>0</v>
      </c>
      <c r="O17" s="611">
        <f>IF($B$8="Actuals only",SUMIF('MemMon Actual'!$B$14:$B$36,'Summary TC'!$B15,'MemMon Actual'!N$14:N$36),0)+IF($B$8="Actuals + Projected",SUMIF('MemMon Total'!$B$10:$B$32,'Summary TC'!$B15,'MemMon Total'!N$10:N$32),0)</f>
        <v>0</v>
      </c>
      <c r="P17" s="611">
        <f>IF($B$8="Actuals only",SUMIF('MemMon Actual'!$B$14:$B$36,'Summary TC'!$B15,'MemMon Actual'!O$14:O$36),0)+IF($B$8="Actuals + Projected",SUMIF('MemMon Total'!$B$10:$B$32,'Summary TC'!$B15,'MemMon Total'!O$10:O$32),0)</f>
        <v>0</v>
      </c>
      <c r="Q17" s="611">
        <f>IF($B$8="Actuals only",SUMIF('MemMon Actual'!$B$14:$B$36,'Summary TC'!$B15,'MemMon Actual'!P$14:P$36),0)+IF($B$8="Actuals + Projected",SUMIF('MemMon Total'!$B$10:$B$32,'Summary TC'!$B15,'MemMon Total'!P$10:P$32),0)</f>
        <v>0</v>
      </c>
      <c r="R17" s="611">
        <f>IF($B$8="Actuals only",SUMIF('MemMon Actual'!$B$14:$B$36,'Summary TC'!$B15,'MemMon Actual'!Q$14:Q$36),0)+IF($B$8="Actuals + Projected",SUMIF('MemMon Total'!$B$10:$B$32,'Summary TC'!$B15,'MemMon Total'!Q$10:Q$32),0)</f>
        <v>0</v>
      </c>
      <c r="S17" s="611">
        <f>IF($B$8="Actuals only",SUMIF('MemMon Actual'!$B$14:$B$36,'Summary TC'!$B15,'MemMon Actual'!R$14:R$36),0)+IF($B$8="Actuals + Projected",SUMIF('MemMon Total'!$B$10:$B$32,'Summary TC'!$B15,'MemMon Total'!R$10:R$32),0)</f>
        <v>0</v>
      </c>
      <c r="T17" s="611">
        <f>IF($B$8="Actuals only",SUMIF('MemMon Actual'!$B$14:$B$36,'Summary TC'!$B15,'MemMon Actual'!S$14:S$36),0)+IF($B$8="Actuals + Projected",SUMIF('MemMon Total'!$B$10:$B$32,'Summary TC'!$B15,'MemMon Total'!S$10:S$32),0)</f>
        <v>0</v>
      </c>
      <c r="U17" s="611">
        <f>IF($B$8="Actuals only",SUMIF('MemMon Actual'!$B$14:$B$36,'Summary TC'!$B15,'MemMon Actual'!T$14:T$36),0)+IF($B$8="Actuals + Projected",SUMIF('MemMon Total'!$B$10:$B$32,'Summary TC'!$B15,'MemMon Total'!T$10:T$32),0)</f>
        <v>0</v>
      </c>
      <c r="V17" s="611">
        <f>IF($B$8="Actuals only",SUMIF('MemMon Actual'!$B$14:$B$36,'Summary TC'!$B15,'MemMon Actual'!U$14:U$36),0)+IF($B$8="Actuals + Projected",SUMIF('MemMon Total'!$B$10:$B$32,'Summary TC'!$B15,'MemMon Total'!U$10:U$32),0)</f>
        <v>0</v>
      </c>
      <c r="W17" s="611">
        <f>IF($B$8="Actuals only",SUMIF('MemMon Actual'!$B$14:$B$36,'Summary TC'!$B15,'MemMon Actual'!V$14:V$36),0)+IF($B$8="Actuals + Projected",SUMIF('MemMon Total'!$B$10:$B$32,'Summary TC'!$B15,'MemMon Total'!V$10:V$32),0)</f>
        <v>0</v>
      </c>
      <c r="X17" s="611">
        <f>IF($B$8="Actuals only",SUMIF('MemMon Actual'!$B$14:$B$36,'Summary TC'!$B15,'MemMon Actual'!W$14:W$36),0)+IF($B$8="Actuals + Projected",SUMIF('MemMon Total'!$B$10:$B$32,'Summary TC'!$B15,'MemMon Total'!W$10:W$32),0)</f>
        <v>0</v>
      </c>
      <c r="Y17" s="611">
        <f>IF($B$8="Actuals only",SUMIF('MemMon Actual'!$B$14:$B$36,'Summary TC'!$B15,'MemMon Actual'!X$14:X$36),0)+IF($B$8="Actuals + Projected",SUMIF('MemMon Total'!$B$10:$B$32,'Summary TC'!$B15,'MemMon Total'!X$10:X$32),0)</f>
        <v>0</v>
      </c>
      <c r="Z17" s="611">
        <f>IF($B$8="Actuals only",SUMIF('MemMon Actual'!$B$14:$B$36,'Summary TC'!$B15,'MemMon Actual'!Y$14:Y$36),0)+IF($B$8="Actuals + Projected",SUMIF('MemMon Total'!$B$10:$B$32,'Summary TC'!$B15,'MemMon Total'!Y$10:Y$32),0)</f>
        <v>0</v>
      </c>
      <c r="AA17" s="611">
        <f>IF($B$8="Actuals only",SUMIF('MemMon Actual'!$B$14:$B$36,'Summary TC'!$B15,'MemMon Actual'!Z$14:Z$36),0)+IF($B$8="Actuals + Projected",SUMIF('MemMon Total'!$B$10:$B$32,'Summary TC'!$B15,'MemMon Total'!Z$10:Z$32),0)</f>
        <v>0</v>
      </c>
      <c r="AB17" s="611">
        <f>IF($B$8="Actuals only",SUMIF('MemMon Actual'!$B$14:$B$36,'Summary TC'!$B15,'MemMon Actual'!AA$14:AA$36),0)+IF($B$8="Actuals + Projected",SUMIF('MemMon Total'!$B$10:$B$32,'Summary TC'!$B15,'MemMon Total'!AA$10:AA$32),0)</f>
        <v>0</v>
      </c>
      <c r="AC17" s="611">
        <f>IF($B$8="Actuals only",SUMIF('MemMon Actual'!$B$14:$B$36,'Summary TC'!$B15,'MemMon Actual'!AB$14:AB$36),0)+IF($B$8="Actuals + Projected",SUMIF('MemMon Total'!$B$10:$B$32,'Summary TC'!$B15,'MemMon Total'!AB$10:AB$32),0)</f>
        <v>0</v>
      </c>
      <c r="AD17" s="611">
        <f>IF($B$8="Actuals only",SUMIF('MemMon Actual'!$B$14:$B$36,'Summary TC'!$B15,'MemMon Actual'!AC$14:AC$36),0)+IF($B$8="Actuals + Projected",SUMIF('MemMon Total'!$B$10:$B$32,'Summary TC'!$B15,'MemMon Total'!AC$10:AC$32),0)</f>
        <v>0</v>
      </c>
      <c r="AE17" s="611">
        <f>IF($B$8="Actuals only",SUMIF('MemMon Actual'!$B$14:$B$36,'Summary TC'!$B15,'MemMon Actual'!AD$14:AD$36),0)+IF($B$8="Actuals + Projected",SUMIF('MemMon Total'!$B$10:$B$32,'Summary TC'!$B15,'MemMon Total'!AD$10:AD$32),0)</f>
        <v>0</v>
      </c>
      <c r="AF17" s="611">
        <f>IF($B$8="Actuals only",SUMIF('MemMon Actual'!$B$14:$B$36,'Summary TC'!$B15,'MemMon Actual'!AE$14:AE$36),0)+IF($B$8="Actuals + Projected",SUMIF('MemMon Total'!$B$10:$B$32,'Summary TC'!$B15,'MemMon Total'!AE$10:AE$32),0)</f>
        <v>0</v>
      </c>
      <c r="AG17" s="611">
        <f>IF($B$8="Actuals only",SUMIF('MemMon Actual'!$B$14:$B$36,'Summary TC'!$B15,'MemMon Actual'!AF$14:AF$36),0)+IF($B$8="Actuals + Projected",SUMIF('MemMon Total'!$B$10:$B$32,'Summary TC'!$B15,'MemMon Total'!AF$10:AF$32),0)</f>
        <v>0</v>
      </c>
      <c r="AH17" s="645">
        <f>IF($B$8="Actuals only",SUMIF('MemMon Actual'!$B$14:$B$36,'Summary TC'!$B15,'MemMon Actual'!AG$14:AG$36),0)+IF($B$8="Actuals + Projected",SUMIF('MemMon Total'!$B$10:$B$32,'Summary TC'!$B15,'MemMon Total'!AG$10:AG$32),0)</f>
        <v>0</v>
      </c>
      <c r="AI17" s="646"/>
    </row>
    <row r="18" spans="2:35" ht="13" hidden="1" x14ac:dyDescent="0.3">
      <c r="B18" s="581"/>
      <c r="C18" s="628"/>
      <c r="D18" s="629"/>
      <c r="E18" s="64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649"/>
      <c r="AI18" s="633"/>
    </row>
    <row r="19" spans="2:35" ht="13" hidden="1" x14ac:dyDescent="0.3">
      <c r="B19" s="581" t="str">
        <f>IFERROR(VLOOKUP(C19,'MEG Def'!$A$7:$B$12,2),"")</f>
        <v/>
      </c>
      <c r="C19" s="628"/>
      <c r="D19" s="629" t="s">
        <v>20</v>
      </c>
      <c r="E19" s="630">
        <f>E20*E21</f>
        <v>0</v>
      </c>
      <c r="F19" s="631">
        <f>F20*F21</f>
        <v>0</v>
      </c>
      <c r="G19" s="631">
        <f>G20*G21</f>
        <v>0</v>
      </c>
      <c r="H19" s="631">
        <f>H20*H21</f>
        <v>0</v>
      </c>
      <c r="I19" s="631">
        <f>I20*I21</f>
        <v>0</v>
      </c>
      <c r="J19" s="631">
        <f t="shared" ref="J19:AC19" si="2">J20*J21</f>
        <v>0</v>
      </c>
      <c r="K19" s="631">
        <f t="shared" si="2"/>
        <v>0</v>
      </c>
      <c r="L19" s="631">
        <f t="shared" si="2"/>
        <v>0</v>
      </c>
      <c r="M19" s="631">
        <f t="shared" si="2"/>
        <v>0</v>
      </c>
      <c r="N19" s="631">
        <f t="shared" si="2"/>
        <v>0</v>
      </c>
      <c r="O19" s="631">
        <f t="shared" si="2"/>
        <v>0</v>
      </c>
      <c r="P19" s="631">
        <f t="shared" si="2"/>
        <v>0</v>
      </c>
      <c r="Q19" s="631">
        <f t="shared" si="2"/>
        <v>0</v>
      </c>
      <c r="R19" s="631">
        <f t="shared" si="2"/>
        <v>0</v>
      </c>
      <c r="S19" s="631">
        <f t="shared" si="2"/>
        <v>0</v>
      </c>
      <c r="T19" s="631">
        <f t="shared" si="2"/>
        <v>0</v>
      </c>
      <c r="U19" s="631">
        <f t="shared" si="2"/>
        <v>0</v>
      </c>
      <c r="V19" s="631">
        <f t="shared" si="2"/>
        <v>0</v>
      </c>
      <c r="W19" s="631">
        <f t="shared" si="2"/>
        <v>0</v>
      </c>
      <c r="X19" s="631">
        <f t="shared" si="2"/>
        <v>0</v>
      </c>
      <c r="Y19" s="631">
        <f t="shared" si="2"/>
        <v>0</v>
      </c>
      <c r="Z19" s="631">
        <f t="shared" si="2"/>
        <v>0</v>
      </c>
      <c r="AA19" s="631">
        <f t="shared" si="2"/>
        <v>0</v>
      </c>
      <c r="AB19" s="631">
        <f t="shared" si="2"/>
        <v>0</v>
      </c>
      <c r="AC19" s="631">
        <f t="shared" si="2"/>
        <v>0</v>
      </c>
      <c r="AD19" s="631">
        <f t="shared" ref="AD19:AH19" si="3">AD20*AD21</f>
        <v>0</v>
      </c>
      <c r="AE19" s="631">
        <f t="shared" si="3"/>
        <v>0</v>
      </c>
      <c r="AF19" s="631">
        <f t="shared" si="3"/>
        <v>0</v>
      </c>
      <c r="AG19" s="631">
        <f t="shared" si="3"/>
        <v>0</v>
      </c>
      <c r="AH19" s="632">
        <f t="shared" si="3"/>
        <v>0</v>
      </c>
      <c r="AI19" s="633"/>
    </row>
    <row r="20" spans="2:35" s="634" customFormat="1" ht="13" hidden="1" x14ac:dyDescent="0.3">
      <c r="B20" s="635"/>
      <c r="C20" s="636"/>
      <c r="D20" s="637" t="s">
        <v>21</v>
      </c>
      <c r="E20" s="638">
        <f>SUMIF('WOW PMPM &amp; Agg'!$B$10:$B$36,'Summary TC'!$B19,'WOW PMPM &amp; Agg'!D$10:D$36)</f>
        <v>0</v>
      </c>
      <c r="F20" s="639">
        <f>SUMIF('WOW PMPM &amp; Agg'!$B$10:$B$36,'Summary TC'!$B19,'WOW PMPM &amp; Agg'!E$10:E$36)</f>
        <v>0</v>
      </c>
      <c r="G20" s="639">
        <f>SUMIF('WOW PMPM &amp; Agg'!$B$10:$B$36,'Summary TC'!$B19,'WOW PMPM &amp; Agg'!F$10:F$36)</f>
        <v>0</v>
      </c>
      <c r="H20" s="639">
        <f>SUMIF('WOW PMPM &amp; Agg'!$B$10:$B$36,'Summary TC'!$B19,'WOW PMPM &amp; Agg'!G$10:G$36)</f>
        <v>0</v>
      </c>
      <c r="I20" s="639">
        <f>SUMIF('WOW PMPM &amp; Agg'!$B$10:$B$36,'Summary TC'!$B19,'WOW PMPM &amp; Agg'!H$10:H$36)</f>
        <v>0</v>
      </c>
      <c r="J20" s="639">
        <f>SUMIF('WOW PMPM &amp; Agg'!$B$10:$B$36,'Summary TC'!$B19,'WOW PMPM &amp; Agg'!I$10:I$36)</f>
        <v>0</v>
      </c>
      <c r="K20" s="639">
        <f>SUMIF('WOW PMPM &amp; Agg'!$B$10:$B$36,'Summary TC'!$B19,'WOW PMPM &amp; Agg'!J$10:J$36)</f>
        <v>0</v>
      </c>
      <c r="L20" s="639">
        <f>SUMIF('WOW PMPM &amp; Agg'!$B$10:$B$36,'Summary TC'!$B19,'WOW PMPM &amp; Agg'!K$10:K$36)</f>
        <v>0</v>
      </c>
      <c r="M20" s="639">
        <f>SUMIF('WOW PMPM &amp; Agg'!$B$10:$B$36,'Summary TC'!$B19,'WOW PMPM &amp; Agg'!L$10:L$36)</f>
        <v>0</v>
      </c>
      <c r="N20" s="639">
        <f>SUMIF('WOW PMPM &amp; Agg'!$B$10:$B$36,'Summary TC'!$B19,'WOW PMPM &amp; Agg'!M$10:M$36)</f>
        <v>0</v>
      </c>
      <c r="O20" s="639">
        <f>SUMIF('WOW PMPM &amp; Agg'!$B$10:$B$36,'Summary TC'!$B19,'WOW PMPM &amp; Agg'!N$10:N$36)</f>
        <v>0</v>
      </c>
      <c r="P20" s="639">
        <f>SUMIF('WOW PMPM &amp; Agg'!$B$10:$B$36,'Summary TC'!$B19,'WOW PMPM &amp; Agg'!O$10:O$36)</f>
        <v>0</v>
      </c>
      <c r="Q20" s="639">
        <f>SUMIF('WOW PMPM &amp; Agg'!$B$10:$B$36,'Summary TC'!$B19,'WOW PMPM &amp; Agg'!P$10:P$36)</f>
        <v>0</v>
      </c>
      <c r="R20" s="639">
        <f>SUMIF('WOW PMPM &amp; Agg'!$B$10:$B$36,'Summary TC'!$B19,'WOW PMPM &amp; Agg'!Q$10:Q$36)</f>
        <v>0</v>
      </c>
      <c r="S20" s="639">
        <f>SUMIF('WOW PMPM &amp; Agg'!$B$10:$B$36,'Summary TC'!$B19,'WOW PMPM &amp; Agg'!R$10:R$36)</f>
        <v>0</v>
      </c>
      <c r="T20" s="639">
        <f>SUMIF('WOW PMPM &amp; Agg'!$B$10:$B$36,'Summary TC'!$B19,'WOW PMPM &amp; Agg'!S$10:S$36)</f>
        <v>0</v>
      </c>
      <c r="U20" s="639">
        <f>SUMIF('WOW PMPM &amp; Agg'!$B$10:$B$36,'Summary TC'!$B19,'WOW PMPM &amp; Agg'!T$10:T$36)</f>
        <v>0</v>
      </c>
      <c r="V20" s="639">
        <f>SUMIF('WOW PMPM &amp; Agg'!$B$10:$B$36,'Summary TC'!$B19,'WOW PMPM &amp; Agg'!U$10:U$36)</f>
        <v>0</v>
      </c>
      <c r="W20" s="639">
        <f>SUMIF('WOW PMPM &amp; Agg'!$B$10:$B$36,'Summary TC'!$B19,'WOW PMPM &amp; Agg'!V$10:V$36)</f>
        <v>0</v>
      </c>
      <c r="X20" s="639">
        <f>SUMIF('WOW PMPM &amp; Agg'!$B$10:$B$36,'Summary TC'!$B19,'WOW PMPM &amp; Agg'!W$10:W$36)</f>
        <v>0</v>
      </c>
      <c r="Y20" s="639">
        <f>SUMIF('WOW PMPM &amp; Agg'!$B$10:$B$36,'Summary TC'!$B19,'WOW PMPM &amp; Agg'!X$10:X$36)</f>
        <v>0</v>
      </c>
      <c r="Z20" s="639">
        <f>SUMIF('WOW PMPM &amp; Agg'!$B$10:$B$36,'Summary TC'!$B19,'WOW PMPM &amp; Agg'!Y$10:Y$36)</f>
        <v>0</v>
      </c>
      <c r="AA20" s="639">
        <f>SUMIF('WOW PMPM &amp; Agg'!$B$10:$B$36,'Summary TC'!$B19,'WOW PMPM &amp; Agg'!Z$10:Z$36)</f>
        <v>0</v>
      </c>
      <c r="AB20" s="639">
        <f>SUMIF('WOW PMPM &amp; Agg'!$B$10:$B$36,'Summary TC'!$B19,'WOW PMPM &amp; Agg'!AA$10:AA$36)</f>
        <v>0</v>
      </c>
      <c r="AC20" s="639">
        <f>SUMIF('WOW PMPM &amp; Agg'!$B$10:$B$36,'Summary TC'!$B19,'WOW PMPM &amp; Agg'!AB$10:AB$36)</f>
        <v>0</v>
      </c>
      <c r="AD20" s="639">
        <f>SUMIF('WOW PMPM &amp; Agg'!$B$10:$B$36,'Summary TC'!$B19,'WOW PMPM &amp; Agg'!AC$10:AC$36)</f>
        <v>0</v>
      </c>
      <c r="AE20" s="639">
        <f>SUMIF('WOW PMPM &amp; Agg'!$B$10:$B$36,'Summary TC'!$B19,'WOW PMPM &amp; Agg'!AD$10:AD$36)</f>
        <v>0</v>
      </c>
      <c r="AF20" s="639">
        <f>SUMIF('WOW PMPM &amp; Agg'!$B$10:$B$36,'Summary TC'!$B19,'WOW PMPM &amp; Agg'!AE$10:AE$36)</f>
        <v>0</v>
      </c>
      <c r="AG20" s="639">
        <f>SUMIF('WOW PMPM &amp; Agg'!$B$10:$B$36,'Summary TC'!$B19,'WOW PMPM &amp; Agg'!AF$10:AF$36)</f>
        <v>0</v>
      </c>
      <c r="AH20" s="640">
        <f>SUMIF('WOW PMPM &amp; Agg'!$B$10:$B$36,'Summary TC'!$B19,'WOW PMPM &amp; Agg'!AG$10:AG$36)</f>
        <v>0</v>
      </c>
      <c r="AI20" s="641"/>
    </row>
    <row r="21" spans="2:35" s="577" customFormat="1" ht="13" hidden="1" x14ac:dyDescent="0.3">
      <c r="B21" s="650"/>
      <c r="C21" s="628"/>
      <c r="D21" s="569" t="s">
        <v>22</v>
      </c>
      <c r="E21" s="644">
        <f>IF($B$8="Actuals only",SUMIF('MemMon Actual'!$B$14:$B$36,'Summary TC'!$B19,'MemMon Actual'!D$14:D$36),0)+IF($B$8="Actuals + Projected",SUMIF('MemMon Total'!$B$10:$B$32,'Summary TC'!$B19,'MemMon Total'!D$10:D$32),0)</f>
        <v>0</v>
      </c>
      <c r="F21" s="611">
        <f>IF($B$8="Actuals only",SUMIF('MemMon Actual'!$B$14:$B$36,'Summary TC'!$B19,'MemMon Actual'!E$14:E$36),0)+IF($B$8="Actuals + Projected",SUMIF('MemMon Total'!$B$10:$B$32,'Summary TC'!$B19,'MemMon Total'!E$10:E$32),0)</f>
        <v>0</v>
      </c>
      <c r="G21" s="611">
        <f>IF($B$8="Actuals only",SUMIF('MemMon Actual'!$B$14:$B$36,'Summary TC'!$B19,'MemMon Actual'!F$14:F$36),0)+IF($B$8="Actuals + Projected",SUMIF('MemMon Total'!$B$10:$B$32,'Summary TC'!$B19,'MemMon Total'!F$10:F$32),0)</f>
        <v>0</v>
      </c>
      <c r="H21" s="611">
        <f>IF($B$8="Actuals only",SUMIF('MemMon Actual'!$B$14:$B$36,'Summary TC'!$B19,'MemMon Actual'!G$14:G$36),0)+IF($B$8="Actuals + Projected",SUMIF('MemMon Total'!$B$10:$B$32,'Summary TC'!$B19,'MemMon Total'!G$10:G$32),0)</f>
        <v>0</v>
      </c>
      <c r="I21" s="611">
        <f>IF($B$8="Actuals only",SUMIF('MemMon Actual'!$B$14:$B$36,'Summary TC'!$B19,'MemMon Actual'!H$14:H$36),0)+IF($B$8="Actuals + Projected",SUMIF('MemMon Total'!$B$10:$B$32,'Summary TC'!$B19,'MemMon Total'!H$10:H$32),0)</f>
        <v>0</v>
      </c>
      <c r="J21" s="611">
        <f>IF($B$8="Actuals only",SUMIF('MemMon Actual'!$B$14:$B$36,'Summary TC'!$B19,'MemMon Actual'!I$14:I$36),0)+IF($B$8="Actuals + Projected",SUMIF('MemMon Total'!$B$10:$B$32,'Summary TC'!$B19,'MemMon Total'!I$10:I$32),0)</f>
        <v>0</v>
      </c>
      <c r="K21" s="611">
        <f>IF($B$8="Actuals only",SUMIF('MemMon Actual'!$B$14:$B$36,'Summary TC'!$B19,'MemMon Actual'!J$14:J$36),0)+IF($B$8="Actuals + Projected",SUMIF('MemMon Total'!$B$10:$B$32,'Summary TC'!$B19,'MemMon Total'!J$10:J$32),0)</f>
        <v>0</v>
      </c>
      <c r="L21" s="611">
        <f>IF($B$8="Actuals only",SUMIF('MemMon Actual'!$B$14:$B$36,'Summary TC'!$B19,'MemMon Actual'!K$14:K$36),0)+IF($B$8="Actuals + Projected",SUMIF('MemMon Total'!$B$10:$B$32,'Summary TC'!$B19,'MemMon Total'!K$10:K$32),0)</f>
        <v>0</v>
      </c>
      <c r="M21" s="611">
        <f>IF($B$8="Actuals only",SUMIF('MemMon Actual'!$B$14:$B$36,'Summary TC'!$B19,'MemMon Actual'!L$14:L$36),0)+IF($B$8="Actuals + Projected",SUMIF('MemMon Total'!$B$10:$B$32,'Summary TC'!$B19,'MemMon Total'!L$10:L$32),0)</f>
        <v>0</v>
      </c>
      <c r="N21" s="611">
        <f>IF($B$8="Actuals only",SUMIF('MemMon Actual'!$B$14:$B$36,'Summary TC'!$B19,'MemMon Actual'!M$14:M$36),0)+IF($B$8="Actuals + Projected",SUMIF('MemMon Total'!$B$10:$B$32,'Summary TC'!$B19,'MemMon Total'!M$10:M$32),0)</f>
        <v>0</v>
      </c>
      <c r="O21" s="611">
        <f>IF($B$8="Actuals only",SUMIF('MemMon Actual'!$B$14:$B$36,'Summary TC'!$B19,'MemMon Actual'!N$14:N$36),0)+IF($B$8="Actuals + Projected",SUMIF('MemMon Total'!$B$10:$B$32,'Summary TC'!$B19,'MemMon Total'!N$10:N$32),0)</f>
        <v>0</v>
      </c>
      <c r="P21" s="611">
        <f>IF($B$8="Actuals only",SUMIF('MemMon Actual'!$B$14:$B$36,'Summary TC'!$B19,'MemMon Actual'!O$14:O$36),0)+IF($B$8="Actuals + Projected",SUMIF('MemMon Total'!$B$10:$B$32,'Summary TC'!$B19,'MemMon Total'!O$10:O$32),0)</f>
        <v>0</v>
      </c>
      <c r="Q21" s="611">
        <f>IF($B$8="Actuals only",SUMIF('MemMon Actual'!$B$14:$B$36,'Summary TC'!$B19,'MemMon Actual'!P$14:P$36),0)+IF($B$8="Actuals + Projected",SUMIF('MemMon Total'!$B$10:$B$32,'Summary TC'!$B19,'MemMon Total'!P$10:P$32),0)</f>
        <v>0</v>
      </c>
      <c r="R21" s="611">
        <f>IF($B$8="Actuals only",SUMIF('MemMon Actual'!$B$14:$B$36,'Summary TC'!$B19,'MemMon Actual'!Q$14:Q$36),0)+IF($B$8="Actuals + Projected",SUMIF('MemMon Total'!$B$10:$B$32,'Summary TC'!$B19,'MemMon Total'!Q$10:Q$32),0)</f>
        <v>0</v>
      </c>
      <c r="S21" s="611">
        <f>IF($B$8="Actuals only",SUMIF('MemMon Actual'!$B$14:$B$36,'Summary TC'!$B19,'MemMon Actual'!R$14:R$36),0)+IF($B$8="Actuals + Projected",SUMIF('MemMon Total'!$B$10:$B$32,'Summary TC'!$B19,'MemMon Total'!R$10:R$32),0)</f>
        <v>0</v>
      </c>
      <c r="T21" s="611">
        <f>IF($B$8="Actuals only",SUMIF('MemMon Actual'!$B$14:$B$36,'Summary TC'!$B19,'MemMon Actual'!S$14:S$36),0)+IF($B$8="Actuals + Projected",SUMIF('MemMon Total'!$B$10:$B$32,'Summary TC'!$B19,'MemMon Total'!S$10:S$32),0)</f>
        <v>0</v>
      </c>
      <c r="U21" s="611">
        <f>IF($B$8="Actuals only",SUMIF('MemMon Actual'!$B$14:$B$36,'Summary TC'!$B19,'MemMon Actual'!T$14:T$36),0)+IF($B$8="Actuals + Projected",SUMIF('MemMon Total'!$B$10:$B$32,'Summary TC'!$B19,'MemMon Total'!T$10:T$32),0)</f>
        <v>0</v>
      </c>
      <c r="V21" s="611">
        <f>IF($B$8="Actuals only",SUMIF('MemMon Actual'!$B$14:$B$36,'Summary TC'!$B19,'MemMon Actual'!U$14:U$36),0)+IF($B$8="Actuals + Projected",SUMIF('MemMon Total'!$B$10:$B$32,'Summary TC'!$B19,'MemMon Total'!U$10:U$32),0)</f>
        <v>0</v>
      </c>
      <c r="W21" s="611">
        <f>IF($B$8="Actuals only",SUMIF('MemMon Actual'!$B$14:$B$36,'Summary TC'!$B19,'MemMon Actual'!V$14:V$36),0)+IF($B$8="Actuals + Projected",SUMIF('MemMon Total'!$B$10:$B$32,'Summary TC'!$B19,'MemMon Total'!V$10:V$32),0)</f>
        <v>0</v>
      </c>
      <c r="X21" s="611">
        <f>IF($B$8="Actuals only",SUMIF('MemMon Actual'!$B$14:$B$36,'Summary TC'!$B19,'MemMon Actual'!W$14:W$36),0)+IF($B$8="Actuals + Projected",SUMIF('MemMon Total'!$B$10:$B$32,'Summary TC'!$B19,'MemMon Total'!W$10:W$32),0)</f>
        <v>0</v>
      </c>
      <c r="Y21" s="611">
        <f>IF($B$8="Actuals only",SUMIF('MemMon Actual'!$B$14:$B$36,'Summary TC'!$B19,'MemMon Actual'!X$14:X$36),0)+IF($B$8="Actuals + Projected",SUMIF('MemMon Total'!$B$10:$B$32,'Summary TC'!$B19,'MemMon Total'!X$10:X$32),0)</f>
        <v>0</v>
      </c>
      <c r="Z21" s="611">
        <f>IF($B$8="Actuals only",SUMIF('MemMon Actual'!$B$14:$B$36,'Summary TC'!$B19,'MemMon Actual'!Y$14:Y$36),0)+IF($B$8="Actuals + Projected",SUMIF('MemMon Total'!$B$10:$B$32,'Summary TC'!$B19,'MemMon Total'!Y$10:Y$32),0)</f>
        <v>0</v>
      </c>
      <c r="AA21" s="611">
        <f>IF($B$8="Actuals only",SUMIF('MemMon Actual'!$B$14:$B$36,'Summary TC'!$B19,'MemMon Actual'!Z$14:Z$36),0)+IF($B$8="Actuals + Projected",SUMIF('MemMon Total'!$B$10:$B$32,'Summary TC'!$B19,'MemMon Total'!Z$10:Z$32),0)</f>
        <v>0</v>
      </c>
      <c r="AB21" s="611">
        <f>IF($B$8="Actuals only",SUMIF('MemMon Actual'!$B$14:$B$36,'Summary TC'!$B19,'MemMon Actual'!AA$14:AA$36),0)+IF($B$8="Actuals + Projected",SUMIF('MemMon Total'!$B$10:$B$32,'Summary TC'!$B19,'MemMon Total'!AA$10:AA$32),0)</f>
        <v>0</v>
      </c>
      <c r="AC21" s="611">
        <f>IF($B$8="Actuals only",SUMIF('MemMon Actual'!$B$14:$B$36,'Summary TC'!$B19,'MemMon Actual'!AB$14:AB$36),0)+IF($B$8="Actuals + Projected",SUMIF('MemMon Total'!$B$10:$B$32,'Summary TC'!$B19,'MemMon Total'!AB$10:AB$32),0)</f>
        <v>0</v>
      </c>
      <c r="AD21" s="611">
        <f>IF($B$8="Actuals only",SUMIF('MemMon Actual'!$B$14:$B$36,'Summary TC'!$B19,'MemMon Actual'!AC$14:AC$36),0)+IF($B$8="Actuals + Projected",SUMIF('MemMon Total'!$B$10:$B$32,'Summary TC'!$B19,'MemMon Total'!AC$10:AC$32),0)</f>
        <v>0</v>
      </c>
      <c r="AE21" s="611">
        <f>IF($B$8="Actuals only",SUMIF('MemMon Actual'!$B$14:$B$36,'Summary TC'!$B19,'MemMon Actual'!AD$14:AD$36),0)+IF($B$8="Actuals + Projected",SUMIF('MemMon Total'!$B$10:$B$32,'Summary TC'!$B19,'MemMon Total'!AD$10:AD$32),0)</f>
        <v>0</v>
      </c>
      <c r="AF21" s="611">
        <f>IF($B$8="Actuals only",SUMIF('MemMon Actual'!$B$14:$B$36,'Summary TC'!$B19,'MemMon Actual'!AE$14:AE$36),0)+IF($B$8="Actuals + Projected",SUMIF('MemMon Total'!$B$10:$B$32,'Summary TC'!$B19,'MemMon Total'!AE$10:AE$32),0)</f>
        <v>0</v>
      </c>
      <c r="AG21" s="611">
        <f>IF($B$8="Actuals only",SUMIF('MemMon Actual'!$B$14:$B$36,'Summary TC'!$B19,'MemMon Actual'!AF$14:AF$36),0)+IF($B$8="Actuals + Projected",SUMIF('MemMon Total'!$B$10:$B$32,'Summary TC'!$B19,'MemMon Total'!AF$10:AF$32),0)</f>
        <v>0</v>
      </c>
      <c r="AH21" s="645">
        <f>IF($B$8="Actuals only",SUMIF('MemMon Actual'!$B$14:$B$36,'Summary TC'!$B19,'MemMon Actual'!AG$14:AG$36),0)+IF($B$8="Actuals + Projected",SUMIF('MemMon Total'!$B$10:$B$32,'Summary TC'!$B19,'MemMon Total'!AG$10:AG$32),0)</f>
        <v>0</v>
      </c>
      <c r="AI21" s="651"/>
    </row>
    <row r="22" spans="2:35" s="577" customFormat="1" ht="13" hidden="1" x14ac:dyDescent="0.3">
      <c r="B22" s="650"/>
      <c r="C22" s="628"/>
      <c r="D22" s="569"/>
      <c r="E22" s="644"/>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45"/>
      <c r="AI22" s="651"/>
    </row>
    <row r="23" spans="2:35" s="577" customFormat="1" ht="13" hidden="1" x14ac:dyDescent="0.3">
      <c r="B23" s="581" t="str">
        <f>IFERROR(VLOOKUP(C23,'MEG Def'!$A$7:$B$12,2),"")</f>
        <v/>
      </c>
      <c r="C23" s="628"/>
      <c r="D23" s="629" t="s">
        <v>20</v>
      </c>
      <c r="E23" s="630">
        <f>E24*E25</f>
        <v>0</v>
      </c>
      <c r="F23" s="631">
        <f>F24*F25</f>
        <v>0</v>
      </c>
      <c r="G23" s="631">
        <f>G24*G25</f>
        <v>0</v>
      </c>
      <c r="H23" s="631">
        <f>H24*H25</f>
        <v>0</v>
      </c>
      <c r="I23" s="631">
        <f>I24*I25</f>
        <v>0</v>
      </c>
      <c r="J23" s="631">
        <f t="shared" ref="J23:AC23" si="4">J24*J25</f>
        <v>0</v>
      </c>
      <c r="K23" s="631">
        <f t="shared" si="4"/>
        <v>0</v>
      </c>
      <c r="L23" s="631">
        <f t="shared" si="4"/>
        <v>0</v>
      </c>
      <c r="M23" s="631">
        <f t="shared" si="4"/>
        <v>0</v>
      </c>
      <c r="N23" s="631">
        <f t="shared" si="4"/>
        <v>0</v>
      </c>
      <c r="O23" s="631">
        <f t="shared" si="4"/>
        <v>0</v>
      </c>
      <c r="P23" s="631">
        <f t="shared" si="4"/>
        <v>0</v>
      </c>
      <c r="Q23" s="631">
        <f t="shared" si="4"/>
        <v>0</v>
      </c>
      <c r="R23" s="631">
        <f t="shared" si="4"/>
        <v>0</v>
      </c>
      <c r="S23" s="631">
        <f t="shared" si="4"/>
        <v>0</v>
      </c>
      <c r="T23" s="631">
        <f t="shared" si="4"/>
        <v>0</v>
      </c>
      <c r="U23" s="631">
        <f t="shared" si="4"/>
        <v>0</v>
      </c>
      <c r="V23" s="631">
        <f t="shared" si="4"/>
        <v>0</v>
      </c>
      <c r="W23" s="631">
        <f t="shared" si="4"/>
        <v>0</v>
      </c>
      <c r="X23" s="631">
        <f t="shared" si="4"/>
        <v>0</v>
      </c>
      <c r="Y23" s="631">
        <f t="shared" si="4"/>
        <v>0</v>
      </c>
      <c r="Z23" s="631">
        <f t="shared" si="4"/>
        <v>0</v>
      </c>
      <c r="AA23" s="631">
        <f t="shared" si="4"/>
        <v>0</v>
      </c>
      <c r="AB23" s="631">
        <f t="shared" si="4"/>
        <v>0</v>
      </c>
      <c r="AC23" s="631">
        <f t="shared" si="4"/>
        <v>0</v>
      </c>
      <c r="AD23" s="631">
        <f t="shared" ref="AD23:AH23" si="5">AD24*AD25</f>
        <v>0</v>
      </c>
      <c r="AE23" s="631">
        <f t="shared" si="5"/>
        <v>0</v>
      </c>
      <c r="AF23" s="631">
        <f t="shared" si="5"/>
        <v>0</v>
      </c>
      <c r="AG23" s="631">
        <f t="shared" si="5"/>
        <v>0</v>
      </c>
      <c r="AH23" s="632">
        <f t="shared" si="5"/>
        <v>0</v>
      </c>
      <c r="AI23" s="633"/>
    </row>
    <row r="24" spans="2:35" s="634" customFormat="1" ht="13" hidden="1" x14ac:dyDescent="0.3">
      <c r="B24" s="635"/>
      <c r="C24" s="636"/>
      <c r="D24" s="637" t="s">
        <v>21</v>
      </c>
      <c r="E24" s="638">
        <f>SUMIF('WOW PMPM &amp; Agg'!$B$10:$B$36,'Summary TC'!$B23,'WOW PMPM &amp; Agg'!D$10:D$36)</f>
        <v>0</v>
      </c>
      <c r="F24" s="639">
        <f>SUMIF('WOW PMPM &amp; Agg'!$B$10:$B$36,'Summary TC'!$B23,'WOW PMPM &amp; Agg'!E$10:E$36)</f>
        <v>0</v>
      </c>
      <c r="G24" s="639">
        <f>SUMIF('WOW PMPM &amp; Agg'!$B$10:$B$36,'Summary TC'!$B23,'WOW PMPM &amp; Agg'!F$10:F$36)</f>
        <v>0</v>
      </c>
      <c r="H24" s="639">
        <f>SUMIF('WOW PMPM &amp; Agg'!$B$10:$B$36,'Summary TC'!$B23,'WOW PMPM &amp; Agg'!G$10:G$36)</f>
        <v>0</v>
      </c>
      <c r="I24" s="639">
        <f>SUMIF('WOW PMPM &amp; Agg'!$B$10:$B$36,'Summary TC'!$B23,'WOW PMPM &amp; Agg'!H$10:H$36)</f>
        <v>0</v>
      </c>
      <c r="J24" s="639">
        <f>SUMIF('WOW PMPM &amp; Agg'!$B$10:$B$36,'Summary TC'!$B23,'WOW PMPM &amp; Agg'!I$10:I$36)</f>
        <v>0</v>
      </c>
      <c r="K24" s="639">
        <f>SUMIF('WOW PMPM &amp; Agg'!$B$10:$B$36,'Summary TC'!$B23,'WOW PMPM &amp; Agg'!J$10:J$36)</f>
        <v>0</v>
      </c>
      <c r="L24" s="639">
        <f>SUMIF('WOW PMPM &amp; Agg'!$B$10:$B$36,'Summary TC'!$B23,'WOW PMPM &amp; Agg'!K$10:K$36)</f>
        <v>0</v>
      </c>
      <c r="M24" s="639">
        <f>SUMIF('WOW PMPM &amp; Agg'!$B$10:$B$36,'Summary TC'!$B23,'WOW PMPM &amp; Agg'!L$10:L$36)</f>
        <v>0</v>
      </c>
      <c r="N24" s="639">
        <f>SUMIF('WOW PMPM &amp; Agg'!$B$10:$B$36,'Summary TC'!$B23,'WOW PMPM &amp; Agg'!M$10:M$36)</f>
        <v>0</v>
      </c>
      <c r="O24" s="639">
        <f>SUMIF('WOW PMPM &amp; Agg'!$B$10:$B$36,'Summary TC'!$B23,'WOW PMPM &amp; Agg'!N$10:N$36)</f>
        <v>0</v>
      </c>
      <c r="P24" s="639">
        <f>SUMIF('WOW PMPM &amp; Agg'!$B$10:$B$36,'Summary TC'!$B23,'WOW PMPM &amp; Agg'!O$10:O$36)</f>
        <v>0</v>
      </c>
      <c r="Q24" s="639">
        <f>SUMIF('WOW PMPM &amp; Agg'!$B$10:$B$36,'Summary TC'!$B23,'WOW PMPM &amp; Agg'!P$10:P$36)</f>
        <v>0</v>
      </c>
      <c r="R24" s="639">
        <f>SUMIF('WOW PMPM &amp; Agg'!$B$10:$B$36,'Summary TC'!$B23,'WOW PMPM &amp; Agg'!Q$10:Q$36)</f>
        <v>0</v>
      </c>
      <c r="S24" s="639">
        <f>SUMIF('WOW PMPM &amp; Agg'!$B$10:$B$36,'Summary TC'!$B23,'WOW PMPM &amp; Agg'!R$10:R$36)</f>
        <v>0</v>
      </c>
      <c r="T24" s="639">
        <f>SUMIF('WOW PMPM &amp; Agg'!$B$10:$B$36,'Summary TC'!$B23,'WOW PMPM &amp; Agg'!S$10:S$36)</f>
        <v>0</v>
      </c>
      <c r="U24" s="639">
        <f>SUMIF('WOW PMPM &amp; Agg'!$B$10:$B$36,'Summary TC'!$B23,'WOW PMPM &amp; Agg'!T$10:T$36)</f>
        <v>0</v>
      </c>
      <c r="V24" s="639">
        <f>SUMIF('WOW PMPM &amp; Agg'!$B$10:$B$36,'Summary TC'!$B23,'WOW PMPM &amp; Agg'!U$10:U$36)</f>
        <v>0</v>
      </c>
      <c r="W24" s="639">
        <f>SUMIF('WOW PMPM &amp; Agg'!$B$10:$B$36,'Summary TC'!$B23,'WOW PMPM &amp; Agg'!V$10:V$36)</f>
        <v>0</v>
      </c>
      <c r="X24" s="639">
        <f>SUMIF('WOW PMPM &amp; Agg'!$B$10:$B$36,'Summary TC'!$B23,'WOW PMPM &amp; Agg'!W$10:W$36)</f>
        <v>0</v>
      </c>
      <c r="Y24" s="639">
        <f>SUMIF('WOW PMPM &amp; Agg'!$B$10:$B$36,'Summary TC'!$B23,'WOW PMPM &amp; Agg'!X$10:X$36)</f>
        <v>0</v>
      </c>
      <c r="Z24" s="639">
        <f>SUMIF('WOW PMPM &amp; Agg'!$B$10:$B$36,'Summary TC'!$B23,'WOW PMPM &amp; Agg'!Y$10:Y$36)</f>
        <v>0</v>
      </c>
      <c r="AA24" s="639">
        <f>SUMIF('WOW PMPM &amp; Agg'!$B$10:$B$36,'Summary TC'!$B23,'WOW PMPM &amp; Agg'!Z$10:Z$36)</f>
        <v>0</v>
      </c>
      <c r="AB24" s="639">
        <f>SUMIF('WOW PMPM &amp; Agg'!$B$10:$B$36,'Summary TC'!$B23,'WOW PMPM &amp; Agg'!AA$10:AA$36)</f>
        <v>0</v>
      </c>
      <c r="AC24" s="639">
        <f>SUMIF('WOW PMPM &amp; Agg'!$B$10:$B$36,'Summary TC'!$B23,'WOW PMPM &amp; Agg'!AB$10:AB$36)</f>
        <v>0</v>
      </c>
      <c r="AD24" s="639">
        <f>SUMIF('WOW PMPM &amp; Agg'!$B$10:$B$36,'Summary TC'!$B23,'WOW PMPM &amp; Agg'!AC$10:AC$36)</f>
        <v>0</v>
      </c>
      <c r="AE24" s="639">
        <f>SUMIF('WOW PMPM &amp; Agg'!$B$10:$B$36,'Summary TC'!$B23,'WOW PMPM &amp; Agg'!AD$10:AD$36)</f>
        <v>0</v>
      </c>
      <c r="AF24" s="639">
        <f>SUMIF('WOW PMPM &amp; Agg'!$B$10:$B$36,'Summary TC'!$B23,'WOW PMPM &amp; Agg'!AE$10:AE$36)</f>
        <v>0</v>
      </c>
      <c r="AG24" s="639">
        <f>SUMIF('WOW PMPM &amp; Agg'!$B$10:$B$36,'Summary TC'!$B23,'WOW PMPM &amp; Agg'!AF$10:AF$36)</f>
        <v>0</v>
      </c>
      <c r="AH24" s="640">
        <f>SUMIF('WOW PMPM &amp; Agg'!$B$10:$B$36,'Summary TC'!$B23,'WOW PMPM &amp; Agg'!AG$10:AG$36)</f>
        <v>0</v>
      </c>
      <c r="AI24" s="641"/>
    </row>
    <row r="25" spans="2:35" s="577" customFormat="1" ht="13" hidden="1" x14ac:dyDescent="0.3">
      <c r="B25" s="642"/>
      <c r="C25" s="628"/>
      <c r="D25" s="643" t="s">
        <v>22</v>
      </c>
      <c r="E25" s="644">
        <f>IF($B$8="Actuals only",SUMIF('MemMon Actual'!$B$14:$B$36,'Summary TC'!$B23,'MemMon Actual'!D$14:D$36),0)+IF($B$8="Actuals + Projected",SUMIF('MemMon Total'!$B$10:$B$32,'Summary TC'!$B23,'MemMon Total'!D$10:D$32),0)</f>
        <v>0</v>
      </c>
      <c r="F25" s="611">
        <f>IF($B$8="Actuals only",SUMIF('MemMon Actual'!$B$14:$B$36,'Summary TC'!$B23,'MemMon Actual'!E$14:E$36),0)+IF($B$8="Actuals + Projected",SUMIF('MemMon Total'!$B$10:$B$32,'Summary TC'!$B23,'MemMon Total'!E$10:E$32),0)</f>
        <v>0</v>
      </c>
      <c r="G25" s="611">
        <f>IF($B$8="Actuals only",SUMIF('MemMon Actual'!$B$14:$B$36,'Summary TC'!$B23,'MemMon Actual'!F$14:F$36),0)+IF($B$8="Actuals + Projected",SUMIF('MemMon Total'!$B$10:$B$32,'Summary TC'!$B23,'MemMon Total'!F$10:F$32),0)</f>
        <v>0</v>
      </c>
      <c r="H25" s="611">
        <f>IF($B$8="Actuals only",SUMIF('MemMon Actual'!$B$14:$B$36,'Summary TC'!$B23,'MemMon Actual'!G$14:G$36),0)+IF($B$8="Actuals + Projected",SUMIF('MemMon Total'!$B$10:$B$32,'Summary TC'!$B23,'MemMon Total'!G$10:G$32),0)</f>
        <v>0</v>
      </c>
      <c r="I25" s="611">
        <f>IF($B$8="Actuals only",SUMIF('MemMon Actual'!$B$14:$B$36,'Summary TC'!$B23,'MemMon Actual'!H$14:H$36),0)+IF($B$8="Actuals + Projected",SUMIF('MemMon Total'!$B$10:$B$32,'Summary TC'!$B23,'MemMon Total'!H$10:H$32),0)</f>
        <v>0</v>
      </c>
      <c r="J25" s="611">
        <f>IF($B$8="Actuals only",SUMIF('MemMon Actual'!$B$14:$B$36,'Summary TC'!$B23,'MemMon Actual'!I$14:I$36),0)+IF($B$8="Actuals + Projected",SUMIF('MemMon Total'!$B$10:$B$32,'Summary TC'!$B23,'MemMon Total'!I$10:I$32),0)</f>
        <v>0</v>
      </c>
      <c r="K25" s="611">
        <f>IF($B$8="Actuals only",SUMIF('MemMon Actual'!$B$14:$B$36,'Summary TC'!$B23,'MemMon Actual'!J$14:J$36),0)+IF($B$8="Actuals + Projected",SUMIF('MemMon Total'!$B$10:$B$32,'Summary TC'!$B23,'MemMon Total'!J$10:J$32),0)</f>
        <v>0</v>
      </c>
      <c r="L25" s="611">
        <f>IF($B$8="Actuals only",SUMIF('MemMon Actual'!$B$14:$B$36,'Summary TC'!$B23,'MemMon Actual'!K$14:K$36),0)+IF($B$8="Actuals + Projected",SUMIF('MemMon Total'!$B$10:$B$32,'Summary TC'!$B23,'MemMon Total'!K$10:K$32),0)</f>
        <v>0</v>
      </c>
      <c r="M25" s="611">
        <f>IF($B$8="Actuals only",SUMIF('MemMon Actual'!$B$14:$B$36,'Summary TC'!$B23,'MemMon Actual'!L$14:L$36),0)+IF($B$8="Actuals + Projected",SUMIF('MemMon Total'!$B$10:$B$32,'Summary TC'!$B23,'MemMon Total'!L$10:L$32),0)</f>
        <v>0</v>
      </c>
      <c r="N25" s="611">
        <f>IF($B$8="Actuals only",SUMIF('MemMon Actual'!$B$14:$B$36,'Summary TC'!$B23,'MemMon Actual'!M$14:M$36),0)+IF($B$8="Actuals + Projected",SUMIF('MemMon Total'!$B$10:$B$32,'Summary TC'!$B23,'MemMon Total'!M$10:M$32),0)</f>
        <v>0</v>
      </c>
      <c r="O25" s="611">
        <f>IF($B$8="Actuals only",SUMIF('MemMon Actual'!$B$14:$B$36,'Summary TC'!$B23,'MemMon Actual'!N$14:N$36),0)+IF($B$8="Actuals + Projected",SUMIF('MemMon Total'!$B$10:$B$32,'Summary TC'!$B23,'MemMon Total'!N$10:N$32),0)</f>
        <v>0</v>
      </c>
      <c r="P25" s="611">
        <f>IF($B$8="Actuals only",SUMIF('MemMon Actual'!$B$14:$B$36,'Summary TC'!$B23,'MemMon Actual'!O$14:O$36),0)+IF($B$8="Actuals + Projected",SUMIF('MemMon Total'!$B$10:$B$32,'Summary TC'!$B23,'MemMon Total'!O$10:O$32),0)</f>
        <v>0</v>
      </c>
      <c r="Q25" s="611">
        <f>IF($B$8="Actuals only",SUMIF('MemMon Actual'!$B$14:$B$36,'Summary TC'!$B23,'MemMon Actual'!P$14:P$36),0)+IF($B$8="Actuals + Projected",SUMIF('MemMon Total'!$B$10:$B$32,'Summary TC'!$B23,'MemMon Total'!P$10:P$32),0)</f>
        <v>0</v>
      </c>
      <c r="R25" s="611">
        <f>IF($B$8="Actuals only",SUMIF('MemMon Actual'!$B$14:$B$36,'Summary TC'!$B23,'MemMon Actual'!Q$14:Q$36),0)+IF($B$8="Actuals + Projected",SUMIF('MemMon Total'!$B$10:$B$32,'Summary TC'!$B23,'MemMon Total'!Q$10:Q$32),0)</f>
        <v>0</v>
      </c>
      <c r="S25" s="611">
        <f>IF($B$8="Actuals only",SUMIF('MemMon Actual'!$B$14:$B$36,'Summary TC'!$B23,'MemMon Actual'!R$14:R$36),0)+IF($B$8="Actuals + Projected",SUMIF('MemMon Total'!$B$10:$B$32,'Summary TC'!$B23,'MemMon Total'!R$10:R$32),0)</f>
        <v>0</v>
      </c>
      <c r="T25" s="611">
        <f>IF($B$8="Actuals only",SUMIF('MemMon Actual'!$B$14:$B$36,'Summary TC'!$B23,'MemMon Actual'!S$14:S$36),0)+IF($B$8="Actuals + Projected",SUMIF('MemMon Total'!$B$10:$B$32,'Summary TC'!$B23,'MemMon Total'!S$10:S$32),0)</f>
        <v>0</v>
      </c>
      <c r="U25" s="611">
        <f>IF($B$8="Actuals only",SUMIF('MemMon Actual'!$B$14:$B$36,'Summary TC'!$B23,'MemMon Actual'!T$14:T$36),0)+IF($B$8="Actuals + Projected",SUMIF('MemMon Total'!$B$10:$B$32,'Summary TC'!$B23,'MemMon Total'!T$10:T$32),0)</f>
        <v>0</v>
      </c>
      <c r="V25" s="611">
        <f>IF($B$8="Actuals only",SUMIF('MemMon Actual'!$B$14:$B$36,'Summary TC'!$B23,'MemMon Actual'!U$14:U$36),0)+IF($B$8="Actuals + Projected",SUMIF('MemMon Total'!$B$10:$B$32,'Summary TC'!$B23,'MemMon Total'!U$10:U$32),0)</f>
        <v>0</v>
      </c>
      <c r="W25" s="611">
        <f>IF($B$8="Actuals only",SUMIF('MemMon Actual'!$B$14:$B$36,'Summary TC'!$B23,'MemMon Actual'!V$14:V$36),0)+IF($B$8="Actuals + Projected",SUMIF('MemMon Total'!$B$10:$B$32,'Summary TC'!$B23,'MemMon Total'!V$10:V$32),0)</f>
        <v>0</v>
      </c>
      <c r="X25" s="611">
        <f>IF($B$8="Actuals only",SUMIF('MemMon Actual'!$B$14:$B$36,'Summary TC'!$B23,'MemMon Actual'!W$14:W$36),0)+IF($B$8="Actuals + Projected",SUMIF('MemMon Total'!$B$10:$B$32,'Summary TC'!$B23,'MemMon Total'!W$10:W$32),0)</f>
        <v>0</v>
      </c>
      <c r="Y25" s="611">
        <f>IF($B$8="Actuals only",SUMIF('MemMon Actual'!$B$14:$B$36,'Summary TC'!$B23,'MemMon Actual'!X$14:X$36),0)+IF($B$8="Actuals + Projected",SUMIF('MemMon Total'!$B$10:$B$32,'Summary TC'!$B23,'MemMon Total'!X$10:X$32),0)</f>
        <v>0</v>
      </c>
      <c r="Z25" s="611">
        <f>IF($B$8="Actuals only",SUMIF('MemMon Actual'!$B$14:$B$36,'Summary TC'!$B23,'MemMon Actual'!Y$14:Y$36),0)+IF($B$8="Actuals + Projected",SUMIF('MemMon Total'!$B$10:$B$32,'Summary TC'!$B23,'MemMon Total'!Y$10:Y$32),0)</f>
        <v>0</v>
      </c>
      <c r="AA25" s="611">
        <f>IF($B$8="Actuals only",SUMIF('MemMon Actual'!$B$14:$B$36,'Summary TC'!$B23,'MemMon Actual'!Z$14:Z$36),0)+IF($B$8="Actuals + Projected",SUMIF('MemMon Total'!$B$10:$B$32,'Summary TC'!$B23,'MemMon Total'!Z$10:Z$32),0)</f>
        <v>0</v>
      </c>
      <c r="AB25" s="611">
        <f>IF($B$8="Actuals only",SUMIF('MemMon Actual'!$B$14:$B$36,'Summary TC'!$B23,'MemMon Actual'!AA$14:AA$36),0)+IF($B$8="Actuals + Projected",SUMIF('MemMon Total'!$B$10:$B$32,'Summary TC'!$B23,'MemMon Total'!AA$10:AA$32),0)</f>
        <v>0</v>
      </c>
      <c r="AC25" s="611">
        <f>IF($B$8="Actuals only",SUMIF('MemMon Actual'!$B$14:$B$36,'Summary TC'!$B23,'MemMon Actual'!AB$14:AB$36),0)+IF($B$8="Actuals + Projected",SUMIF('MemMon Total'!$B$10:$B$32,'Summary TC'!$B23,'MemMon Total'!AB$10:AB$32),0)</f>
        <v>0</v>
      </c>
      <c r="AD25" s="611">
        <f>IF($B$8="Actuals only",SUMIF('MemMon Actual'!$B$14:$B$36,'Summary TC'!$B23,'MemMon Actual'!AC$14:AC$36),0)+IF($B$8="Actuals + Projected",SUMIF('MemMon Total'!$B$10:$B$32,'Summary TC'!$B23,'MemMon Total'!AC$10:AC$32),0)</f>
        <v>0</v>
      </c>
      <c r="AE25" s="611">
        <f>IF($B$8="Actuals only",SUMIF('MemMon Actual'!$B$14:$B$36,'Summary TC'!$B23,'MemMon Actual'!AD$14:AD$36),0)+IF($B$8="Actuals + Projected",SUMIF('MemMon Total'!$B$10:$B$32,'Summary TC'!$B23,'MemMon Total'!AD$10:AD$32),0)</f>
        <v>0</v>
      </c>
      <c r="AF25" s="611">
        <f>IF($B$8="Actuals only",SUMIF('MemMon Actual'!$B$14:$B$36,'Summary TC'!$B23,'MemMon Actual'!AE$14:AE$36),0)+IF($B$8="Actuals + Projected",SUMIF('MemMon Total'!$B$10:$B$32,'Summary TC'!$B23,'MemMon Total'!AE$10:AE$32),0)</f>
        <v>0</v>
      </c>
      <c r="AG25" s="611">
        <f>IF($B$8="Actuals only",SUMIF('MemMon Actual'!$B$14:$B$36,'Summary TC'!$B23,'MemMon Actual'!AF$14:AF$36),0)+IF($B$8="Actuals + Projected",SUMIF('MemMon Total'!$B$10:$B$32,'Summary TC'!$B23,'MemMon Total'!AF$10:AF$32),0)</f>
        <v>0</v>
      </c>
      <c r="AH25" s="645">
        <f>IF($B$8="Actuals only",SUMIF('MemMon Actual'!$B$14:$B$36,'Summary TC'!$B23,'MemMon Actual'!AG$14:AG$36),0)+IF($B$8="Actuals + Projected",SUMIF('MemMon Total'!$B$10:$B$32,'Summary TC'!$B23,'MemMon Total'!AG$10:AG$32),0)</f>
        <v>0</v>
      </c>
      <c r="AI25" s="646"/>
    </row>
    <row r="26" spans="2:35" s="577" customFormat="1" ht="13" hidden="1" x14ac:dyDescent="0.3">
      <c r="B26" s="581"/>
      <c r="C26" s="628"/>
      <c r="D26" s="629"/>
      <c r="E26" s="64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649"/>
      <c r="AI26" s="633"/>
    </row>
    <row r="27" spans="2:35" s="577" customFormat="1" ht="13" hidden="1" x14ac:dyDescent="0.3">
      <c r="B27" s="581" t="str">
        <f>IFERROR(VLOOKUP(C27,'MEG Def'!$A$7:$B$12,2),"")</f>
        <v/>
      </c>
      <c r="C27" s="628"/>
      <c r="D27" s="629" t="s">
        <v>20</v>
      </c>
      <c r="E27" s="630">
        <f>E28*E29</f>
        <v>0</v>
      </c>
      <c r="F27" s="631">
        <f>F28*F29</f>
        <v>0</v>
      </c>
      <c r="G27" s="631">
        <f>G28*G29</f>
        <v>0</v>
      </c>
      <c r="H27" s="631">
        <f>H28*H29</f>
        <v>0</v>
      </c>
      <c r="I27" s="631">
        <f>I28*I29</f>
        <v>0</v>
      </c>
      <c r="J27" s="631">
        <f t="shared" ref="J27:AC27" si="6">J28*J29</f>
        <v>0</v>
      </c>
      <c r="K27" s="631">
        <f t="shared" si="6"/>
        <v>0</v>
      </c>
      <c r="L27" s="631">
        <f t="shared" si="6"/>
        <v>0</v>
      </c>
      <c r="M27" s="631">
        <f t="shared" si="6"/>
        <v>0</v>
      </c>
      <c r="N27" s="631">
        <f t="shared" si="6"/>
        <v>0</v>
      </c>
      <c r="O27" s="631">
        <f t="shared" si="6"/>
        <v>0</v>
      </c>
      <c r="P27" s="631">
        <f t="shared" si="6"/>
        <v>0</v>
      </c>
      <c r="Q27" s="631">
        <f t="shared" si="6"/>
        <v>0</v>
      </c>
      <c r="R27" s="631">
        <f t="shared" si="6"/>
        <v>0</v>
      </c>
      <c r="S27" s="631">
        <f t="shared" si="6"/>
        <v>0</v>
      </c>
      <c r="T27" s="631">
        <f t="shared" si="6"/>
        <v>0</v>
      </c>
      <c r="U27" s="631">
        <f t="shared" si="6"/>
        <v>0</v>
      </c>
      <c r="V27" s="631">
        <f t="shared" si="6"/>
        <v>0</v>
      </c>
      <c r="W27" s="631">
        <f t="shared" si="6"/>
        <v>0</v>
      </c>
      <c r="X27" s="631">
        <f t="shared" si="6"/>
        <v>0</v>
      </c>
      <c r="Y27" s="631">
        <f t="shared" si="6"/>
        <v>0</v>
      </c>
      <c r="Z27" s="631">
        <f t="shared" si="6"/>
        <v>0</v>
      </c>
      <c r="AA27" s="631">
        <f t="shared" si="6"/>
        <v>0</v>
      </c>
      <c r="AB27" s="631">
        <f t="shared" si="6"/>
        <v>0</v>
      </c>
      <c r="AC27" s="631">
        <f t="shared" si="6"/>
        <v>0</v>
      </c>
      <c r="AD27" s="631">
        <f t="shared" ref="AD27:AH27" si="7">AD28*AD29</f>
        <v>0</v>
      </c>
      <c r="AE27" s="631">
        <f t="shared" si="7"/>
        <v>0</v>
      </c>
      <c r="AF27" s="631">
        <f t="shared" si="7"/>
        <v>0</v>
      </c>
      <c r="AG27" s="631">
        <f t="shared" si="7"/>
        <v>0</v>
      </c>
      <c r="AH27" s="632">
        <f t="shared" si="7"/>
        <v>0</v>
      </c>
      <c r="AI27" s="633"/>
    </row>
    <row r="28" spans="2:35" s="634" customFormat="1" ht="13" hidden="1" x14ac:dyDescent="0.3">
      <c r="B28" s="635"/>
      <c r="C28" s="636"/>
      <c r="D28" s="637" t="s">
        <v>21</v>
      </c>
      <c r="E28" s="638">
        <f>SUMIF('WOW PMPM &amp; Agg'!$B$10:$B$36,'Summary TC'!$B27,'WOW PMPM &amp; Agg'!D$10:D$36)</f>
        <v>0</v>
      </c>
      <c r="F28" s="639">
        <f>SUMIF('WOW PMPM &amp; Agg'!$B$10:$B$36,'Summary TC'!$B27,'WOW PMPM &amp; Agg'!E$10:E$36)</f>
        <v>0</v>
      </c>
      <c r="G28" s="639">
        <f>SUMIF('WOW PMPM &amp; Agg'!$B$10:$B$36,'Summary TC'!$B27,'WOW PMPM &amp; Agg'!F$10:F$36)</f>
        <v>0</v>
      </c>
      <c r="H28" s="639">
        <f>SUMIF('WOW PMPM &amp; Agg'!$B$10:$B$36,'Summary TC'!$B27,'WOW PMPM &amp; Agg'!G$10:G$36)</f>
        <v>0</v>
      </c>
      <c r="I28" s="639">
        <f>SUMIF('WOW PMPM &amp; Agg'!$B$10:$B$36,'Summary TC'!$B27,'WOW PMPM &amp; Agg'!H$10:H$36)</f>
        <v>0</v>
      </c>
      <c r="J28" s="639">
        <f>SUMIF('WOW PMPM &amp; Agg'!$B$10:$B$36,'Summary TC'!$B27,'WOW PMPM &amp; Agg'!I$10:I$36)</f>
        <v>0</v>
      </c>
      <c r="K28" s="639">
        <f>SUMIF('WOW PMPM &amp; Agg'!$B$10:$B$36,'Summary TC'!$B27,'WOW PMPM &amp; Agg'!J$10:J$36)</f>
        <v>0</v>
      </c>
      <c r="L28" s="639">
        <f>SUMIF('WOW PMPM &amp; Agg'!$B$10:$B$36,'Summary TC'!$B27,'WOW PMPM &amp; Agg'!K$10:K$36)</f>
        <v>0</v>
      </c>
      <c r="M28" s="639">
        <f>SUMIF('WOW PMPM &amp; Agg'!$B$10:$B$36,'Summary TC'!$B27,'WOW PMPM &amp; Agg'!L$10:L$36)</f>
        <v>0</v>
      </c>
      <c r="N28" s="639">
        <f>SUMIF('WOW PMPM &amp; Agg'!$B$10:$B$36,'Summary TC'!$B27,'WOW PMPM &amp; Agg'!M$10:M$36)</f>
        <v>0</v>
      </c>
      <c r="O28" s="639">
        <f>SUMIF('WOW PMPM &amp; Agg'!$B$10:$B$36,'Summary TC'!$B27,'WOW PMPM &amp; Agg'!N$10:N$36)</f>
        <v>0</v>
      </c>
      <c r="P28" s="639">
        <f>SUMIF('WOW PMPM &amp; Agg'!$B$10:$B$36,'Summary TC'!$B27,'WOW PMPM &amp; Agg'!O$10:O$36)</f>
        <v>0</v>
      </c>
      <c r="Q28" s="639">
        <f>SUMIF('WOW PMPM &amp; Agg'!$B$10:$B$36,'Summary TC'!$B27,'WOW PMPM &amp; Agg'!P$10:P$36)</f>
        <v>0</v>
      </c>
      <c r="R28" s="639">
        <f>SUMIF('WOW PMPM &amp; Agg'!$B$10:$B$36,'Summary TC'!$B27,'WOW PMPM &amp; Agg'!Q$10:Q$36)</f>
        <v>0</v>
      </c>
      <c r="S28" s="639">
        <f>SUMIF('WOW PMPM &amp; Agg'!$B$10:$B$36,'Summary TC'!$B27,'WOW PMPM &amp; Agg'!R$10:R$36)</f>
        <v>0</v>
      </c>
      <c r="T28" s="639">
        <f>SUMIF('WOW PMPM &amp; Agg'!$B$10:$B$36,'Summary TC'!$B27,'WOW PMPM &amp; Agg'!S$10:S$36)</f>
        <v>0</v>
      </c>
      <c r="U28" s="639">
        <f>SUMIF('WOW PMPM &amp; Agg'!$B$10:$B$36,'Summary TC'!$B27,'WOW PMPM &amp; Agg'!T$10:T$36)</f>
        <v>0</v>
      </c>
      <c r="V28" s="639">
        <f>SUMIF('WOW PMPM &amp; Agg'!$B$10:$B$36,'Summary TC'!$B27,'WOW PMPM &amp; Agg'!U$10:U$36)</f>
        <v>0</v>
      </c>
      <c r="W28" s="639">
        <f>SUMIF('WOW PMPM &amp; Agg'!$B$10:$B$36,'Summary TC'!$B27,'WOW PMPM &amp; Agg'!V$10:V$36)</f>
        <v>0</v>
      </c>
      <c r="X28" s="639">
        <f>SUMIF('WOW PMPM &amp; Agg'!$B$10:$B$36,'Summary TC'!$B27,'WOW PMPM &amp; Agg'!W$10:W$36)</f>
        <v>0</v>
      </c>
      <c r="Y28" s="639">
        <f>SUMIF('WOW PMPM &amp; Agg'!$B$10:$B$36,'Summary TC'!$B27,'WOW PMPM &amp; Agg'!X$10:X$36)</f>
        <v>0</v>
      </c>
      <c r="Z28" s="639">
        <f>SUMIF('WOW PMPM &amp; Agg'!$B$10:$B$36,'Summary TC'!$B27,'WOW PMPM &amp; Agg'!Y$10:Y$36)</f>
        <v>0</v>
      </c>
      <c r="AA28" s="639">
        <f>SUMIF('WOW PMPM &amp; Agg'!$B$10:$B$36,'Summary TC'!$B27,'WOW PMPM &amp; Agg'!Z$10:Z$36)</f>
        <v>0</v>
      </c>
      <c r="AB28" s="639">
        <f>SUMIF('WOW PMPM &amp; Agg'!$B$10:$B$36,'Summary TC'!$B27,'WOW PMPM &amp; Agg'!AA$10:AA$36)</f>
        <v>0</v>
      </c>
      <c r="AC28" s="639">
        <f>SUMIF('WOW PMPM &amp; Agg'!$B$10:$B$36,'Summary TC'!$B27,'WOW PMPM &amp; Agg'!AB$10:AB$36)</f>
        <v>0</v>
      </c>
      <c r="AD28" s="639">
        <f>SUMIF('WOW PMPM &amp; Agg'!$B$10:$B$36,'Summary TC'!$B27,'WOW PMPM &amp; Agg'!AC$10:AC$36)</f>
        <v>0</v>
      </c>
      <c r="AE28" s="639">
        <f>SUMIF('WOW PMPM &amp; Agg'!$B$10:$B$36,'Summary TC'!$B27,'WOW PMPM &amp; Agg'!AD$10:AD$36)</f>
        <v>0</v>
      </c>
      <c r="AF28" s="639">
        <f>SUMIF('WOW PMPM &amp; Agg'!$B$10:$B$36,'Summary TC'!$B27,'WOW PMPM &amp; Agg'!AE$10:AE$36)</f>
        <v>0</v>
      </c>
      <c r="AG28" s="639">
        <f>SUMIF('WOW PMPM &amp; Agg'!$B$10:$B$36,'Summary TC'!$B27,'WOW PMPM &amp; Agg'!AF$10:AF$36)</f>
        <v>0</v>
      </c>
      <c r="AH28" s="640">
        <f>SUMIF('WOW PMPM &amp; Agg'!$B$10:$B$36,'Summary TC'!$B27,'WOW PMPM &amp; Agg'!AG$10:AG$36)</f>
        <v>0</v>
      </c>
      <c r="AI28" s="641"/>
    </row>
    <row r="29" spans="2:35" s="577" customFormat="1" ht="13" hidden="1" x14ac:dyDescent="0.3">
      <c r="B29" s="650"/>
      <c r="D29" s="569" t="s">
        <v>22</v>
      </c>
      <c r="E29" s="644">
        <f>IF($B$8="Actuals only",SUMIF('MemMon Actual'!$B$14:$B$36,'Summary TC'!$B27,'MemMon Actual'!D$14:D$36),0)+IF($B$8="Actuals + Projected",SUMIF('MemMon Total'!$B$10:$B$32,'Summary TC'!$B27,'MemMon Total'!D$10:D$32),0)</f>
        <v>0</v>
      </c>
      <c r="F29" s="611">
        <f>IF($B$8="Actuals only",SUMIF('MemMon Actual'!$B$14:$B$36,'Summary TC'!$B27,'MemMon Actual'!E$14:E$36),0)+IF($B$8="Actuals + Projected",SUMIF('MemMon Total'!$B$10:$B$32,'Summary TC'!$B27,'MemMon Total'!E$10:E$32),0)</f>
        <v>0</v>
      </c>
      <c r="G29" s="611">
        <f>IF($B$8="Actuals only",SUMIF('MemMon Actual'!$B$14:$B$36,'Summary TC'!$B27,'MemMon Actual'!F$14:F$36),0)+IF($B$8="Actuals + Projected",SUMIF('MemMon Total'!$B$10:$B$32,'Summary TC'!$B27,'MemMon Total'!F$10:F$32),0)</f>
        <v>0</v>
      </c>
      <c r="H29" s="611">
        <f>IF($B$8="Actuals only",SUMIF('MemMon Actual'!$B$14:$B$36,'Summary TC'!$B27,'MemMon Actual'!G$14:G$36),0)+IF($B$8="Actuals + Projected",SUMIF('MemMon Total'!$B$10:$B$32,'Summary TC'!$B27,'MemMon Total'!G$10:G$32),0)</f>
        <v>0</v>
      </c>
      <c r="I29" s="611">
        <f>IF($B$8="Actuals only",SUMIF('MemMon Actual'!$B$14:$B$36,'Summary TC'!$B27,'MemMon Actual'!H$14:H$36),0)+IF($B$8="Actuals + Projected",SUMIF('MemMon Total'!$B$10:$B$32,'Summary TC'!$B27,'MemMon Total'!H$10:H$32),0)</f>
        <v>0</v>
      </c>
      <c r="J29" s="611">
        <f>IF($B$8="Actuals only",SUMIF('MemMon Actual'!$B$14:$B$36,'Summary TC'!$B27,'MemMon Actual'!I$14:I$36),0)+IF($B$8="Actuals + Projected",SUMIF('MemMon Total'!$B$10:$B$32,'Summary TC'!$B27,'MemMon Total'!I$10:I$32),0)</f>
        <v>0</v>
      </c>
      <c r="K29" s="611">
        <f>IF($B$8="Actuals only",SUMIF('MemMon Actual'!$B$14:$B$36,'Summary TC'!$B27,'MemMon Actual'!J$14:J$36),0)+IF($B$8="Actuals + Projected",SUMIF('MemMon Total'!$B$10:$B$32,'Summary TC'!$B27,'MemMon Total'!J$10:J$32),0)</f>
        <v>0</v>
      </c>
      <c r="L29" s="611">
        <f>IF($B$8="Actuals only",SUMIF('MemMon Actual'!$B$14:$B$36,'Summary TC'!$B27,'MemMon Actual'!K$14:K$36),0)+IF($B$8="Actuals + Projected",SUMIF('MemMon Total'!$B$10:$B$32,'Summary TC'!$B27,'MemMon Total'!K$10:K$32),0)</f>
        <v>0</v>
      </c>
      <c r="M29" s="611">
        <f>IF($B$8="Actuals only",SUMIF('MemMon Actual'!$B$14:$B$36,'Summary TC'!$B27,'MemMon Actual'!L$14:L$36),0)+IF($B$8="Actuals + Projected",SUMIF('MemMon Total'!$B$10:$B$32,'Summary TC'!$B27,'MemMon Total'!L$10:L$32),0)</f>
        <v>0</v>
      </c>
      <c r="N29" s="611">
        <f>IF($B$8="Actuals only",SUMIF('MemMon Actual'!$B$14:$B$36,'Summary TC'!$B27,'MemMon Actual'!M$14:M$36),0)+IF($B$8="Actuals + Projected",SUMIF('MemMon Total'!$B$10:$B$32,'Summary TC'!$B27,'MemMon Total'!M$10:M$32),0)</f>
        <v>0</v>
      </c>
      <c r="O29" s="611">
        <f>IF($B$8="Actuals only",SUMIF('MemMon Actual'!$B$14:$B$36,'Summary TC'!$B27,'MemMon Actual'!N$14:N$36),0)+IF($B$8="Actuals + Projected",SUMIF('MemMon Total'!$B$10:$B$32,'Summary TC'!$B27,'MemMon Total'!N$10:N$32),0)</f>
        <v>0</v>
      </c>
      <c r="P29" s="611">
        <f>IF($B$8="Actuals only",SUMIF('MemMon Actual'!$B$14:$B$36,'Summary TC'!$B27,'MemMon Actual'!O$14:O$36),0)+IF($B$8="Actuals + Projected",SUMIF('MemMon Total'!$B$10:$B$32,'Summary TC'!$B27,'MemMon Total'!O$10:O$32),0)</f>
        <v>0</v>
      </c>
      <c r="Q29" s="611">
        <f>IF($B$8="Actuals only",SUMIF('MemMon Actual'!$B$14:$B$36,'Summary TC'!$B27,'MemMon Actual'!P$14:P$36),0)+IF($B$8="Actuals + Projected",SUMIF('MemMon Total'!$B$10:$B$32,'Summary TC'!$B27,'MemMon Total'!P$10:P$32),0)</f>
        <v>0</v>
      </c>
      <c r="R29" s="611">
        <f>IF($B$8="Actuals only",SUMIF('MemMon Actual'!$B$14:$B$36,'Summary TC'!$B27,'MemMon Actual'!Q$14:Q$36),0)+IF($B$8="Actuals + Projected",SUMIF('MemMon Total'!$B$10:$B$32,'Summary TC'!$B27,'MemMon Total'!Q$10:Q$32),0)</f>
        <v>0</v>
      </c>
      <c r="S29" s="611">
        <f>IF($B$8="Actuals only",SUMIF('MemMon Actual'!$B$14:$B$36,'Summary TC'!$B27,'MemMon Actual'!R$14:R$36),0)+IF($B$8="Actuals + Projected",SUMIF('MemMon Total'!$B$10:$B$32,'Summary TC'!$B27,'MemMon Total'!R$10:R$32),0)</f>
        <v>0</v>
      </c>
      <c r="T29" s="611">
        <f>IF($B$8="Actuals only",SUMIF('MemMon Actual'!$B$14:$B$36,'Summary TC'!$B27,'MemMon Actual'!S$14:S$36),0)+IF($B$8="Actuals + Projected",SUMIF('MemMon Total'!$B$10:$B$32,'Summary TC'!$B27,'MemMon Total'!S$10:S$32),0)</f>
        <v>0</v>
      </c>
      <c r="U29" s="611">
        <f>IF($B$8="Actuals only",SUMIF('MemMon Actual'!$B$14:$B$36,'Summary TC'!$B27,'MemMon Actual'!T$14:T$36),0)+IF($B$8="Actuals + Projected",SUMIF('MemMon Total'!$B$10:$B$32,'Summary TC'!$B27,'MemMon Total'!T$10:T$32),0)</f>
        <v>0</v>
      </c>
      <c r="V29" s="611">
        <f>IF($B$8="Actuals only",SUMIF('MemMon Actual'!$B$14:$B$36,'Summary TC'!$B27,'MemMon Actual'!U$14:U$36),0)+IF($B$8="Actuals + Projected",SUMIF('MemMon Total'!$B$10:$B$32,'Summary TC'!$B27,'MemMon Total'!U$10:U$32),0)</f>
        <v>0</v>
      </c>
      <c r="W29" s="611">
        <f>IF($B$8="Actuals only",SUMIF('MemMon Actual'!$B$14:$B$36,'Summary TC'!$B27,'MemMon Actual'!V$14:V$36),0)+IF($B$8="Actuals + Projected",SUMIF('MemMon Total'!$B$10:$B$32,'Summary TC'!$B27,'MemMon Total'!V$10:V$32),0)</f>
        <v>0</v>
      </c>
      <c r="X29" s="611">
        <f>IF($B$8="Actuals only",SUMIF('MemMon Actual'!$B$14:$B$36,'Summary TC'!$B27,'MemMon Actual'!W$14:W$36),0)+IF($B$8="Actuals + Projected",SUMIF('MemMon Total'!$B$10:$B$32,'Summary TC'!$B27,'MemMon Total'!W$10:W$32),0)</f>
        <v>0</v>
      </c>
      <c r="Y29" s="611">
        <f>IF($B$8="Actuals only",SUMIF('MemMon Actual'!$B$14:$B$36,'Summary TC'!$B27,'MemMon Actual'!X$14:X$36),0)+IF($B$8="Actuals + Projected",SUMIF('MemMon Total'!$B$10:$B$32,'Summary TC'!$B27,'MemMon Total'!X$10:X$32),0)</f>
        <v>0</v>
      </c>
      <c r="Z29" s="611">
        <f>IF($B$8="Actuals only",SUMIF('MemMon Actual'!$B$14:$B$36,'Summary TC'!$B27,'MemMon Actual'!Y$14:Y$36),0)+IF($B$8="Actuals + Projected",SUMIF('MemMon Total'!$B$10:$B$32,'Summary TC'!$B27,'MemMon Total'!Y$10:Y$32),0)</f>
        <v>0</v>
      </c>
      <c r="AA29" s="611">
        <f>IF($B$8="Actuals only",SUMIF('MemMon Actual'!$B$14:$B$36,'Summary TC'!$B27,'MemMon Actual'!Z$14:Z$36),0)+IF($B$8="Actuals + Projected",SUMIF('MemMon Total'!$B$10:$B$32,'Summary TC'!$B27,'MemMon Total'!Z$10:Z$32),0)</f>
        <v>0</v>
      </c>
      <c r="AB29" s="611">
        <f>IF($B$8="Actuals only",SUMIF('MemMon Actual'!$B$14:$B$36,'Summary TC'!$B27,'MemMon Actual'!AA$14:AA$36),0)+IF($B$8="Actuals + Projected",SUMIF('MemMon Total'!$B$10:$B$32,'Summary TC'!$B27,'MemMon Total'!AA$10:AA$32),0)</f>
        <v>0</v>
      </c>
      <c r="AC29" s="611">
        <f>IF($B$8="Actuals only",SUMIF('MemMon Actual'!$B$14:$B$36,'Summary TC'!$B27,'MemMon Actual'!AB$14:AB$36),0)+IF($B$8="Actuals + Projected",SUMIF('MemMon Total'!$B$10:$B$32,'Summary TC'!$B27,'MemMon Total'!AB$10:AB$32),0)</f>
        <v>0</v>
      </c>
      <c r="AD29" s="611">
        <f>IF($B$8="Actuals only",SUMIF('MemMon Actual'!$B$14:$B$36,'Summary TC'!$B27,'MemMon Actual'!AC$14:AC$36),0)+IF($B$8="Actuals + Projected",SUMIF('MemMon Total'!$B$10:$B$32,'Summary TC'!$B27,'MemMon Total'!AC$10:AC$32),0)</f>
        <v>0</v>
      </c>
      <c r="AE29" s="611">
        <f>IF($B$8="Actuals only",SUMIF('MemMon Actual'!$B$14:$B$36,'Summary TC'!$B27,'MemMon Actual'!AD$14:AD$36),0)+IF($B$8="Actuals + Projected",SUMIF('MemMon Total'!$B$10:$B$32,'Summary TC'!$B27,'MemMon Total'!AD$10:AD$32),0)</f>
        <v>0</v>
      </c>
      <c r="AF29" s="611">
        <f>IF($B$8="Actuals only",SUMIF('MemMon Actual'!$B$14:$B$36,'Summary TC'!$B27,'MemMon Actual'!AE$14:AE$36),0)+IF($B$8="Actuals + Projected",SUMIF('MemMon Total'!$B$10:$B$32,'Summary TC'!$B27,'MemMon Total'!AE$10:AE$32),0)</f>
        <v>0</v>
      </c>
      <c r="AG29" s="611">
        <f>IF($B$8="Actuals only",SUMIF('MemMon Actual'!$B$14:$B$36,'Summary TC'!$B27,'MemMon Actual'!AF$14:AF$36),0)+IF($B$8="Actuals + Projected",SUMIF('MemMon Total'!$B$10:$B$32,'Summary TC'!$B27,'MemMon Total'!AF$10:AF$32),0)</f>
        <v>0</v>
      </c>
      <c r="AH29" s="645">
        <f>IF($B$8="Actuals only",SUMIF('MemMon Actual'!$B$14:$B$36,'Summary TC'!$B27,'MemMon Actual'!AG$14:AG$36),0)+IF($B$8="Actuals + Projected",SUMIF('MemMon Total'!$B$10:$B$32,'Summary TC'!$B27,'MemMon Total'!AG$10:AG$32),0)</f>
        <v>0</v>
      </c>
      <c r="AI29" s="651"/>
    </row>
    <row r="30" spans="2:35" s="577" customFormat="1" ht="13" hidden="1" x14ac:dyDescent="0.3">
      <c r="B30" s="650"/>
      <c r="C30" s="628"/>
      <c r="D30" s="569"/>
      <c r="E30" s="644"/>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45"/>
      <c r="AI30" s="651"/>
    </row>
    <row r="31" spans="2:35" s="577" customFormat="1" ht="13" hidden="1" x14ac:dyDescent="0.3">
      <c r="B31" s="581" t="str">
        <f>IFERROR(VLOOKUP(C31,'MEG Def'!$A$7:$B$12,2),"")</f>
        <v/>
      </c>
      <c r="C31" s="628"/>
      <c r="D31" s="629" t="s">
        <v>20</v>
      </c>
      <c r="E31" s="630">
        <f>E32*E33</f>
        <v>0</v>
      </c>
      <c r="F31" s="631">
        <f>F32*F33</f>
        <v>0</v>
      </c>
      <c r="G31" s="631">
        <f>G32*G33</f>
        <v>0</v>
      </c>
      <c r="H31" s="631">
        <f>H32*H33</f>
        <v>0</v>
      </c>
      <c r="I31" s="631">
        <f>I32*I33</f>
        <v>0</v>
      </c>
      <c r="J31" s="631">
        <f t="shared" ref="J31:AC31" si="8">J32*J33</f>
        <v>0</v>
      </c>
      <c r="K31" s="631">
        <f t="shared" si="8"/>
        <v>0</v>
      </c>
      <c r="L31" s="631">
        <f t="shared" si="8"/>
        <v>0</v>
      </c>
      <c r="M31" s="631">
        <f t="shared" si="8"/>
        <v>0</v>
      </c>
      <c r="N31" s="631">
        <f t="shared" si="8"/>
        <v>0</v>
      </c>
      <c r="O31" s="631">
        <f t="shared" si="8"/>
        <v>0</v>
      </c>
      <c r="P31" s="631">
        <f t="shared" si="8"/>
        <v>0</v>
      </c>
      <c r="Q31" s="631">
        <f t="shared" si="8"/>
        <v>0</v>
      </c>
      <c r="R31" s="631">
        <f t="shared" si="8"/>
        <v>0</v>
      </c>
      <c r="S31" s="631">
        <f t="shared" si="8"/>
        <v>0</v>
      </c>
      <c r="T31" s="631">
        <f t="shared" si="8"/>
        <v>0</v>
      </c>
      <c r="U31" s="631">
        <f t="shared" si="8"/>
        <v>0</v>
      </c>
      <c r="V31" s="631">
        <f t="shared" si="8"/>
        <v>0</v>
      </c>
      <c r="W31" s="631">
        <f t="shared" si="8"/>
        <v>0</v>
      </c>
      <c r="X31" s="631">
        <f t="shared" si="8"/>
        <v>0</v>
      </c>
      <c r="Y31" s="631">
        <f t="shared" si="8"/>
        <v>0</v>
      </c>
      <c r="Z31" s="631">
        <f t="shared" si="8"/>
        <v>0</v>
      </c>
      <c r="AA31" s="631">
        <f t="shared" si="8"/>
        <v>0</v>
      </c>
      <c r="AB31" s="631">
        <f t="shared" si="8"/>
        <v>0</v>
      </c>
      <c r="AC31" s="631">
        <f t="shared" si="8"/>
        <v>0</v>
      </c>
      <c r="AD31" s="631">
        <f t="shared" ref="AD31:AH31" si="9">AD32*AD33</f>
        <v>0</v>
      </c>
      <c r="AE31" s="631">
        <f t="shared" si="9"/>
        <v>0</v>
      </c>
      <c r="AF31" s="631">
        <f t="shared" si="9"/>
        <v>0</v>
      </c>
      <c r="AG31" s="631">
        <f t="shared" si="9"/>
        <v>0</v>
      </c>
      <c r="AH31" s="632">
        <f t="shared" si="9"/>
        <v>0</v>
      </c>
      <c r="AI31" s="633"/>
    </row>
    <row r="32" spans="2:35" s="634" customFormat="1" ht="13" hidden="1" x14ac:dyDescent="0.3">
      <c r="B32" s="635"/>
      <c r="C32" s="636"/>
      <c r="D32" s="637" t="s">
        <v>21</v>
      </c>
      <c r="E32" s="638">
        <f>SUMIF('WOW PMPM &amp; Agg'!$B$10:$B$36,'Summary TC'!$B31,'WOW PMPM &amp; Agg'!D$10:D$36)</f>
        <v>0</v>
      </c>
      <c r="F32" s="639">
        <f>SUMIF('WOW PMPM &amp; Agg'!$B$10:$B$36,'Summary TC'!$B31,'WOW PMPM &amp; Agg'!E$10:E$36)</f>
        <v>0</v>
      </c>
      <c r="G32" s="639">
        <f>SUMIF('WOW PMPM &amp; Agg'!$B$10:$B$36,'Summary TC'!$B31,'WOW PMPM &amp; Agg'!F$10:F$36)</f>
        <v>0</v>
      </c>
      <c r="H32" s="639">
        <f>SUMIF('WOW PMPM &amp; Agg'!$B$10:$B$36,'Summary TC'!$B31,'WOW PMPM &amp; Agg'!G$10:G$36)</f>
        <v>0</v>
      </c>
      <c r="I32" s="639">
        <f>SUMIF('WOW PMPM &amp; Agg'!$B$10:$B$36,'Summary TC'!$B31,'WOW PMPM &amp; Agg'!H$10:H$36)</f>
        <v>0</v>
      </c>
      <c r="J32" s="639">
        <f>SUMIF('WOW PMPM &amp; Agg'!$B$10:$B$36,'Summary TC'!$B31,'WOW PMPM &amp; Agg'!I$10:I$36)</f>
        <v>0</v>
      </c>
      <c r="K32" s="639">
        <f>SUMIF('WOW PMPM &amp; Agg'!$B$10:$B$36,'Summary TC'!$B31,'WOW PMPM &amp; Agg'!J$10:J$36)</f>
        <v>0</v>
      </c>
      <c r="L32" s="639">
        <f>SUMIF('WOW PMPM &amp; Agg'!$B$10:$B$36,'Summary TC'!$B31,'WOW PMPM &amp; Agg'!K$10:K$36)</f>
        <v>0</v>
      </c>
      <c r="M32" s="639">
        <f>SUMIF('WOW PMPM &amp; Agg'!$B$10:$B$36,'Summary TC'!$B31,'WOW PMPM &amp; Agg'!L$10:L$36)</f>
        <v>0</v>
      </c>
      <c r="N32" s="639">
        <f>SUMIF('WOW PMPM &amp; Agg'!$B$10:$B$36,'Summary TC'!$B31,'WOW PMPM &amp; Agg'!M$10:M$36)</f>
        <v>0</v>
      </c>
      <c r="O32" s="639">
        <f>SUMIF('WOW PMPM &amp; Agg'!$B$10:$B$36,'Summary TC'!$B31,'WOW PMPM &amp; Agg'!N$10:N$36)</f>
        <v>0</v>
      </c>
      <c r="P32" s="639">
        <f>SUMIF('WOW PMPM &amp; Agg'!$B$10:$B$36,'Summary TC'!$B31,'WOW PMPM &amp; Agg'!O$10:O$36)</f>
        <v>0</v>
      </c>
      <c r="Q32" s="639">
        <f>SUMIF('WOW PMPM &amp; Agg'!$B$10:$B$36,'Summary TC'!$B31,'WOW PMPM &amp; Agg'!P$10:P$36)</f>
        <v>0</v>
      </c>
      <c r="R32" s="639">
        <f>SUMIF('WOW PMPM &amp; Agg'!$B$10:$B$36,'Summary TC'!$B31,'WOW PMPM &amp; Agg'!Q$10:Q$36)</f>
        <v>0</v>
      </c>
      <c r="S32" s="639">
        <f>SUMIF('WOW PMPM &amp; Agg'!$B$10:$B$36,'Summary TC'!$B31,'WOW PMPM &amp; Agg'!R$10:R$36)</f>
        <v>0</v>
      </c>
      <c r="T32" s="639">
        <f>SUMIF('WOW PMPM &amp; Agg'!$B$10:$B$36,'Summary TC'!$B31,'WOW PMPM &amp; Agg'!S$10:S$36)</f>
        <v>0</v>
      </c>
      <c r="U32" s="639">
        <f>SUMIF('WOW PMPM &amp; Agg'!$B$10:$B$36,'Summary TC'!$B31,'WOW PMPM &amp; Agg'!T$10:T$36)</f>
        <v>0</v>
      </c>
      <c r="V32" s="639">
        <f>SUMIF('WOW PMPM &amp; Agg'!$B$10:$B$36,'Summary TC'!$B31,'WOW PMPM &amp; Agg'!U$10:U$36)</f>
        <v>0</v>
      </c>
      <c r="W32" s="639">
        <f>SUMIF('WOW PMPM &amp; Agg'!$B$10:$B$36,'Summary TC'!$B31,'WOW PMPM &amp; Agg'!V$10:V$36)</f>
        <v>0</v>
      </c>
      <c r="X32" s="639">
        <f>SUMIF('WOW PMPM &amp; Agg'!$B$10:$B$36,'Summary TC'!$B31,'WOW PMPM &amp; Agg'!W$10:W$36)</f>
        <v>0</v>
      </c>
      <c r="Y32" s="639">
        <f>SUMIF('WOW PMPM &amp; Agg'!$B$10:$B$36,'Summary TC'!$B31,'WOW PMPM &amp; Agg'!X$10:X$36)</f>
        <v>0</v>
      </c>
      <c r="Z32" s="639">
        <f>SUMIF('WOW PMPM &amp; Agg'!$B$10:$B$36,'Summary TC'!$B31,'WOW PMPM &amp; Agg'!Y$10:Y$36)</f>
        <v>0</v>
      </c>
      <c r="AA32" s="639">
        <f>SUMIF('WOW PMPM &amp; Agg'!$B$10:$B$36,'Summary TC'!$B31,'WOW PMPM &amp; Agg'!Z$10:Z$36)</f>
        <v>0</v>
      </c>
      <c r="AB32" s="639">
        <f>SUMIF('WOW PMPM &amp; Agg'!$B$10:$B$36,'Summary TC'!$B31,'WOW PMPM &amp; Agg'!AA$10:AA$36)</f>
        <v>0</v>
      </c>
      <c r="AC32" s="639">
        <f>SUMIF('WOW PMPM &amp; Agg'!$B$10:$B$36,'Summary TC'!$B31,'WOW PMPM &amp; Agg'!AB$10:AB$36)</f>
        <v>0</v>
      </c>
      <c r="AD32" s="639">
        <f>SUMIF('WOW PMPM &amp; Agg'!$B$10:$B$36,'Summary TC'!$B31,'WOW PMPM &amp; Agg'!AC$10:AC$36)</f>
        <v>0</v>
      </c>
      <c r="AE32" s="639">
        <f>SUMIF('WOW PMPM &amp; Agg'!$B$10:$B$36,'Summary TC'!$B31,'WOW PMPM &amp; Agg'!AD$10:AD$36)</f>
        <v>0</v>
      </c>
      <c r="AF32" s="639">
        <f>SUMIF('WOW PMPM &amp; Agg'!$B$10:$B$36,'Summary TC'!$B31,'WOW PMPM &amp; Agg'!AE$10:AE$36)</f>
        <v>0</v>
      </c>
      <c r="AG32" s="639">
        <f>SUMIF('WOW PMPM &amp; Agg'!$B$10:$B$36,'Summary TC'!$B31,'WOW PMPM &amp; Agg'!AF$10:AF$36)</f>
        <v>0</v>
      </c>
      <c r="AH32" s="640">
        <f>SUMIF('WOW PMPM &amp; Agg'!$B$10:$B$36,'Summary TC'!$B31,'WOW PMPM &amp; Agg'!AG$10:AG$36)</f>
        <v>0</v>
      </c>
      <c r="AI32" s="641"/>
    </row>
    <row r="33" spans="2:35" s="577" customFormat="1" ht="13" hidden="1" x14ac:dyDescent="0.3">
      <c r="B33" s="642"/>
      <c r="C33" s="628"/>
      <c r="D33" s="643" t="s">
        <v>22</v>
      </c>
      <c r="E33" s="644">
        <f>IF($B$8="Actuals only",SUMIF('MemMon Actual'!$B$14:$B$36,'Summary TC'!$B31,'MemMon Actual'!D$14:D$36),0)+IF($B$8="Actuals + Projected",SUMIF('MemMon Total'!$B$10:$B$32,'Summary TC'!$B31,'MemMon Total'!D$10:D$32),0)</f>
        <v>0</v>
      </c>
      <c r="F33" s="611">
        <f>IF($B$8="Actuals only",SUMIF('MemMon Actual'!$B$14:$B$36,'Summary TC'!$B31,'MemMon Actual'!E$14:E$36),0)+IF($B$8="Actuals + Projected",SUMIF('MemMon Total'!$B$10:$B$32,'Summary TC'!$B31,'MemMon Total'!E$10:E$32),0)</f>
        <v>0</v>
      </c>
      <c r="G33" s="611">
        <f>IF($B$8="Actuals only",SUMIF('MemMon Actual'!$B$14:$B$36,'Summary TC'!$B31,'MemMon Actual'!F$14:F$36),0)+IF($B$8="Actuals + Projected",SUMIF('MemMon Total'!$B$10:$B$32,'Summary TC'!$B31,'MemMon Total'!F$10:F$32),0)</f>
        <v>0</v>
      </c>
      <c r="H33" s="611">
        <f>IF($B$8="Actuals only",SUMIF('MemMon Actual'!$B$14:$B$36,'Summary TC'!$B31,'MemMon Actual'!G$14:G$36),0)+IF($B$8="Actuals + Projected",SUMIF('MemMon Total'!$B$10:$B$32,'Summary TC'!$B31,'MemMon Total'!G$10:G$32),0)</f>
        <v>0</v>
      </c>
      <c r="I33" s="611">
        <f>IF($B$8="Actuals only",SUMIF('MemMon Actual'!$B$14:$B$36,'Summary TC'!$B31,'MemMon Actual'!H$14:H$36),0)+IF($B$8="Actuals + Projected",SUMIF('MemMon Total'!$B$10:$B$32,'Summary TC'!$B31,'MemMon Total'!H$10:H$32),0)</f>
        <v>0</v>
      </c>
      <c r="J33" s="611">
        <f>IF($B$8="Actuals only",SUMIF('MemMon Actual'!$B$14:$B$36,'Summary TC'!$B31,'MemMon Actual'!I$14:I$36),0)+IF($B$8="Actuals + Projected",SUMIF('MemMon Total'!$B$10:$B$32,'Summary TC'!$B31,'MemMon Total'!I$10:I$32),0)</f>
        <v>0</v>
      </c>
      <c r="K33" s="611">
        <f>IF($B$8="Actuals only",SUMIF('MemMon Actual'!$B$14:$B$36,'Summary TC'!$B31,'MemMon Actual'!J$14:J$36),0)+IF($B$8="Actuals + Projected",SUMIF('MemMon Total'!$B$10:$B$32,'Summary TC'!$B31,'MemMon Total'!J$10:J$32),0)</f>
        <v>0</v>
      </c>
      <c r="L33" s="611">
        <f>IF($B$8="Actuals only",SUMIF('MemMon Actual'!$B$14:$B$36,'Summary TC'!$B31,'MemMon Actual'!K$14:K$36),0)+IF($B$8="Actuals + Projected",SUMIF('MemMon Total'!$B$10:$B$32,'Summary TC'!$B31,'MemMon Total'!K$10:K$32),0)</f>
        <v>0</v>
      </c>
      <c r="M33" s="611">
        <f>IF($B$8="Actuals only",SUMIF('MemMon Actual'!$B$14:$B$36,'Summary TC'!$B31,'MemMon Actual'!L$14:L$36),0)+IF($B$8="Actuals + Projected",SUMIF('MemMon Total'!$B$10:$B$32,'Summary TC'!$B31,'MemMon Total'!L$10:L$32),0)</f>
        <v>0</v>
      </c>
      <c r="N33" s="611">
        <f>IF($B$8="Actuals only",SUMIF('MemMon Actual'!$B$14:$B$36,'Summary TC'!$B31,'MemMon Actual'!M$14:M$36),0)+IF($B$8="Actuals + Projected",SUMIF('MemMon Total'!$B$10:$B$32,'Summary TC'!$B31,'MemMon Total'!M$10:M$32),0)</f>
        <v>0</v>
      </c>
      <c r="O33" s="611">
        <f>IF($B$8="Actuals only",SUMIF('MemMon Actual'!$B$14:$B$36,'Summary TC'!$B31,'MemMon Actual'!N$14:N$36),0)+IF($B$8="Actuals + Projected",SUMIF('MemMon Total'!$B$10:$B$32,'Summary TC'!$B31,'MemMon Total'!N$10:N$32),0)</f>
        <v>0</v>
      </c>
      <c r="P33" s="611">
        <f>IF($B$8="Actuals only",SUMIF('MemMon Actual'!$B$14:$B$36,'Summary TC'!$B31,'MemMon Actual'!O$14:O$36),0)+IF($B$8="Actuals + Projected",SUMIF('MemMon Total'!$B$10:$B$32,'Summary TC'!$B31,'MemMon Total'!O$10:O$32),0)</f>
        <v>0</v>
      </c>
      <c r="Q33" s="611">
        <f>IF($B$8="Actuals only",SUMIF('MemMon Actual'!$B$14:$B$36,'Summary TC'!$B31,'MemMon Actual'!P$14:P$36),0)+IF($B$8="Actuals + Projected",SUMIF('MemMon Total'!$B$10:$B$32,'Summary TC'!$B31,'MemMon Total'!P$10:P$32),0)</f>
        <v>0</v>
      </c>
      <c r="R33" s="611">
        <f>IF($B$8="Actuals only",SUMIF('MemMon Actual'!$B$14:$B$36,'Summary TC'!$B31,'MemMon Actual'!Q$14:Q$36),0)+IF($B$8="Actuals + Projected",SUMIF('MemMon Total'!$B$10:$B$32,'Summary TC'!$B31,'MemMon Total'!Q$10:Q$32),0)</f>
        <v>0</v>
      </c>
      <c r="S33" s="611">
        <f>IF($B$8="Actuals only",SUMIF('MemMon Actual'!$B$14:$B$36,'Summary TC'!$B31,'MemMon Actual'!R$14:R$36),0)+IF($B$8="Actuals + Projected",SUMIF('MemMon Total'!$B$10:$B$32,'Summary TC'!$B31,'MemMon Total'!R$10:R$32),0)</f>
        <v>0</v>
      </c>
      <c r="T33" s="611">
        <f>IF($B$8="Actuals only",SUMIF('MemMon Actual'!$B$14:$B$36,'Summary TC'!$B31,'MemMon Actual'!S$14:S$36),0)+IF($B$8="Actuals + Projected",SUMIF('MemMon Total'!$B$10:$B$32,'Summary TC'!$B31,'MemMon Total'!S$10:S$32),0)</f>
        <v>0</v>
      </c>
      <c r="U33" s="611">
        <f>IF($B$8="Actuals only",SUMIF('MemMon Actual'!$B$14:$B$36,'Summary TC'!$B31,'MemMon Actual'!T$14:T$36),0)+IF($B$8="Actuals + Projected",SUMIF('MemMon Total'!$B$10:$B$32,'Summary TC'!$B31,'MemMon Total'!T$10:T$32),0)</f>
        <v>0</v>
      </c>
      <c r="V33" s="611">
        <f>IF($B$8="Actuals only",SUMIF('MemMon Actual'!$B$14:$B$36,'Summary TC'!$B31,'MemMon Actual'!U$14:U$36),0)+IF($B$8="Actuals + Projected",SUMIF('MemMon Total'!$B$10:$B$32,'Summary TC'!$B31,'MemMon Total'!U$10:U$32),0)</f>
        <v>0</v>
      </c>
      <c r="W33" s="611">
        <f>IF($B$8="Actuals only",SUMIF('MemMon Actual'!$B$14:$B$36,'Summary TC'!$B31,'MemMon Actual'!V$14:V$36),0)+IF($B$8="Actuals + Projected",SUMIF('MemMon Total'!$B$10:$B$32,'Summary TC'!$B31,'MemMon Total'!V$10:V$32),0)</f>
        <v>0</v>
      </c>
      <c r="X33" s="611">
        <f>IF($B$8="Actuals only",SUMIF('MemMon Actual'!$B$14:$B$36,'Summary TC'!$B31,'MemMon Actual'!W$14:W$36),0)+IF($B$8="Actuals + Projected",SUMIF('MemMon Total'!$B$10:$B$32,'Summary TC'!$B31,'MemMon Total'!W$10:W$32),0)</f>
        <v>0</v>
      </c>
      <c r="Y33" s="611">
        <f>IF($B$8="Actuals only",SUMIF('MemMon Actual'!$B$14:$B$36,'Summary TC'!$B31,'MemMon Actual'!X$14:X$36),0)+IF($B$8="Actuals + Projected",SUMIF('MemMon Total'!$B$10:$B$32,'Summary TC'!$B31,'MemMon Total'!X$10:X$32),0)</f>
        <v>0</v>
      </c>
      <c r="Z33" s="611">
        <f>IF($B$8="Actuals only",SUMIF('MemMon Actual'!$B$14:$B$36,'Summary TC'!$B31,'MemMon Actual'!Y$14:Y$36),0)+IF($B$8="Actuals + Projected",SUMIF('MemMon Total'!$B$10:$B$32,'Summary TC'!$B31,'MemMon Total'!Y$10:Y$32),0)</f>
        <v>0</v>
      </c>
      <c r="AA33" s="611">
        <f>IF($B$8="Actuals only",SUMIF('MemMon Actual'!$B$14:$B$36,'Summary TC'!$B31,'MemMon Actual'!Z$14:Z$36),0)+IF($B$8="Actuals + Projected",SUMIF('MemMon Total'!$B$10:$B$32,'Summary TC'!$B31,'MemMon Total'!Z$10:Z$32),0)</f>
        <v>0</v>
      </c>
      <c r="AB33" s="611">
        <f>IF($B$8="Actuals only",SUMIF('MemMon Actual'!$B$14:$B$36,'Summary TC'!$B31,'MemMon Actual'!AA$14:AA$36),0)+IF($B$8="Actuals + Projected",SUMIF('MemMon Total'!$B$10:$B$32,'Summary TC'!$B31,'MemMon Total'!AA$10:AA$32),0)</f>
        <v>0</v>
      </c>
      <c r="AC33" s="611">
        <f>IF($B$8="Actuals only",SUMIF('MemMon Actual'!$B$14:$B$36,'Summary TC'!$B31,'MemMon Actual'!AB$14:AB$36),0)+IF($B$8="Actuals + Projected",SUMIF('MemMon Total'!$B$10:$B$32,'Summary TC'!$B31,'MemMon Total'!AB$10:AB$32),0)</f>
        <v>0</v>
      </c>
      <c r="AD33" s="611">
        <f>IF($B$8="Actuals only",SUMIF('MemMon Actual'!$B$14:$B$36,'Summary TC'!$B31,'MemMon Actual'!AC$14:AC$36),0)+IF($B$8="Actuals + Projected",SUMIF('MemMon Total'!$B$10:$B$32,'Summary TC'!$B31,'MemMon Total'!AC$10:AC$32),0)</f>
        <v>0</v>
      </c>
      <c r="AE33" s="611">
        <f>IF($B$8="Actuals only",SUMIF('MemMon Actual'!$B$14:$B$36,'Summary TC'!$B31,'MemMon Actual'!AD$14:AD$36),0)+IF($B$8="Actuals + Projected",SUMIF('MemMon Total'!$B$10:$B$32,'Summary TC'!$B31,'MemMon Total'!AD$10:AD$32),0)</f>
        <v>0</v>
      </c>
      <c r="AF33" s="611">
        <f>IF($B$8="Actuals only",SUMIF('MemMon Actual'!$B$14:$B$36,'Summary TC'!$B31,'MemMon Actual'!AE$14:AE$36),0)+IF($B$8="Actuals + Projected",SUMIF('MemMon Total'!$B$10:$B$32,'Summary TC'!$B31,'MemMon Total'!AE$10:AE$32),0)</f>
        <v>0</v>
      </c>
      <c r="AG33" s="611">
        <f>IF($B$8="Actuals only",SUMIF('MemMon Actual'!$B$14:$B$36,'Summary TC'!$B31,'MemMon Actual'!AF$14:AF$36),0)+IF($B$8="Actuals + Projected",SUMIF('MemMon Total'!$B$10:$B$32,'Summary TC'!$B31,'MemMon Total'!AF$10:AF$32),0)</f>
        <v>0</v>
      </c>
      <c r="AH33" s="645">
        <f>IF($B$8="Actuals only",SUMIF('MemMon Actual'!$B$14:$B$36,'Summary TC'!$B31,'MemMon Actual'!AG$14:AG$36),0)+IF($B$8="Actuals + Projected",SUMIF('MemMon Total'!$B$10:$B$32,'Summary TC'!$B31,'MemMon Total'!AG$10:AG$32),0)</f>
        <v>0</v>
      </c>
      <c r="AI33" s="646"/>
    </row>
    <row r="34" spans="2:35" ht="13" hidden="1" x14ac:dyDescent="0.3">
      <c r="B34" s="581"/>
      <c r="C34" s="628"/>
      <c r="D34" s="629"/>
      <c r="E34" s="64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649"/>
      <c r="AI34" s="633"/>
    </row>
    <row r="35" spans="2:35" ht="13" hidden="1" x14ac:dyDescent="0.3">
      <c r="B35" s="581"/>
      <c r="C35" s="628"/>
      <c r="D35" s="629"/>
      <c r="E35" s="64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649"/>
      <c r="AI35" s="633"/>
    </row>
    <row r="36" spans="2:35" ht="13" hidden="1" x14ac:dyDescent="0.3">
      <c r="B36" s="540" t="s">
        <v>46</v>
      </c>
      <c r="C36" s="623"/>
      <c r="D36" s="506"/>
      <c r="E36" s="652"/>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4"/>
      <c r="AI36" s="655"/>
    </row>
    <row r="37" spans="2:35" ht="13" hidden="1" x14ac:dyDescent="0.3">
      <c r="B37" s="581" t="str">
        <f>IFERROR(VLOOKUP(C37,'MEG Def'!$A$14:$B$19,2),"")</f>
        <v/>
      </c>
      <c r="C37" s="628"/>
      <c r="D37" s="629" t="s">
        <v>20</v>
      </c>
      <c r="E37" s="630">
        <f>E38*E39</f>
        <v>0</v>
      </c>
      <c r="F37" s="631">
        <f t="shared" ref="F37:AC37" si="10">F38*F39</f>
        <v>0</v>
      </c>
      <c r="G37" s="631">
        <f t="shared" si="10"/>
        <v>0</v>
      </c>
      <c r="H37" s="631">
        <f t="shared" si="10"/>
        <v>0</v>
      </c>
      <c r="I37" s="631">
        <f t="shared" si="10"/>
        <v>0</v>
      </c>
      <c r="J37" s="631">
        <f t="shared" si="10"/>
        <v>0</v>
      </c>
      <c r="K37" s="631">
        <f t="shared" si="10"/>
        <v>0</v>
      </c>
      <c r="L37" s="631">
        <f t="shared" si="10"/>
        <v>0</v>
      </c>
      <c r="M37" s="631">
        <f t="shared" si="10"/>
        <v>0</v>
      </c>
      <c r="N37" s="631">
        <f t="shared" si="10"/>
        <v>0</v>
      </c>
      <c r="O37" s="631">
        <f t="shared" si="10"/>
        <v>0</v>
      </c>
      <c r="P37" s="631">
        <f t="shared" si="10"/>
        <v>0</v>
      </c>
      <c r="Q37" s="631">
        <f t="shared" si="10"/>
        <v>0</v>
      </c>
      <c r="R37" s="631">
        <f t="shared" si="10"/>
        <v>0</v>
      </c>
      <c r="S37" s="631">
        <f t="shared" si="10"/>
        <v>0</v>
      </c>
      <c r="T37" s="631">
        <f t="shared" si="10"/>
        <v>0</v>
      </c>
      <c r="U37" s="631">
        <f t="shared" si="10"/>
        <v>0</v>
      </c>
      <c r="V37" s="631">
        <f t="shared" si="10"/>
        <v>0</v>
      </c>
      <c r="W37" s="631">
        <f t="shared" si="10"/>
        <v>0</v>
      </c>
      <c r="X37" s="631">
        <f t="shared" si="10"/>
        <v>0</v>
      </c>
      <c r="Y37" s="631">
        <f t="shared" si="10"/>
        <v>0</v>
      </c>
      <c r="Z37" s="631">
        <f t="shared" si="10"/>
        <v>0</v>
      </c>
      <c r="AA37" s="631">
        <f t="shared" si="10"/>
        <v>0</v>
      </c>
      <c r="AB37" s="631">
        <f t="shared" si="10"/>
        <v>0</v>
      </c>
      <c r="AC37" s="631">
        <f t="shared" si="10"/>
        <v>0</v>
      </c>
      <c r="AD37" s="631">
        <f t="shared" ref="AD37:AH37" si="11">AD38*AD39</f>
        <v>0</v>
      </c>
      <c r="AE37" s="631">
        <f t="shared" si="11"/>
        <v>0</v>
      </c>
      <c r="AF37" s="631">
        <f t="shared" si="11"/>
        <v>0</v>
      </c>
      <c r="AG37" s="631">
        <f t="shared" si="11"/>
        <v>0</v>
      </c>
      <c r="AH37" s="632">
        <f t="shared" si="11"/>
        <v>0</v>
      </c>
      <c r="AI37" s="633"/>
    </row>
    <row r="38" spans="2:35" s="634" customFormat="1" ht="13" hidden="1" x14ac:dyDescent="0.3">
      <c r="B38" s="635"/>
      <c r="C38" s="636"/>
      <c r="D38" s="637" t="s">
        <v>21</v>
      </c>
      <c r="E38" s="638">
        <f>SUMIF('WOW PMPM &amp; Agg'!$B$10:$B$36,'Summary TC'!$B37,'WOW PMPM &amp; Agg'!D$10:D$36)</f>
        <v>0</v>
      </c>
      <c r="F38" s="639">
        <f>SUMIF('WOW PMPM &amp; Agg'!$B$10:$B$36,'Summary TC'!$B37,'WOW PMPM &amp; Agg'!E$10:E$36)</f>
        <v>0</v>
      </c>
      <c r="G38" s="639">
        <f>SUMIF('WOW PMPM &amp; Agg'!$B$10:$B$36,'Summary TC'!$B37,'WOW PMPM &amp; Agg'!F$10:F$36)</f>
        <v>0</v>
      </c>
      <c r="H38" s="639">
        <f>SUMIF('WOW PMPM &amp; Agg'!$B$10:$B$36,'Summary TC'!$B37,'WOW PMPM &amp; Agg'!G$10:G$36)</f>
        <v>0</v>
      </c>
      <c r="I38" s="639">
        <f>SUMIF('WOW PMPM &amp; Agg'!$B$10:$B$36,'Summary TC'!$B37,'WOW PMPM &amp; Agg'!H$10:H$36)</f>
        <v>0</v>
      </c>
      <c r="J38" s="639">
        <f>SUMIF('WOW PMPM &amp; Agg'!$B$10:$B$36,'Summary TC'!$B37,'WOW PMPM &amp; Agg'!I$10:I$36)</f>
        <v>0</v>
      </c>
      <c r="K38" s="639">
        <f>SUMIF('WOW PMPM &amp; Agg'!$B$10:$B$36,'Summary TC'!$B37,'WOW PMPM &amp; Agg'!J$10:J$36)</f>
        <v>0</v>
      </c>
      <c r="L38" s="639">
        <f>SUMIF('WOW PMPM &amp; Agg'!$B$10:$B$36,'Summary TC'!$B37,'WOW PMPM &amp; Agg'!K$10:K$36)</f>
        <v>0</v>
      </c>
      <c r="M38" s="639">
        <f>SUMIF('WOW PMPM &amp; Agg'!$B$10:$B$36,'Summary TC'!$B37,'WOW PMPM &amp; Agg'!L$10:L$36)</f>
        <v>0</v>
      </c>
      <c r="N38" s="639">
        <f>SUMIF('WOW PMPM &amp; Agg'!$B$10:$B$36,'Summary TC'!$B37,'WOW PMPM &amp; Agg'!M$10:M$36)</f>
        <v>0</v>
      </c>
      <c r="O38" s="639">
        <f>SUMIF('WOW PMPM &amp; Agg'!$B$10:$B$36,'Summary TC'!$B37,'WOW PMPM &amp; Agg'!N$10:N$36)</f>
        <v>0</v>
      </c>
      <c r="P38" s="639">
        <f>SUMIF('WOW PMPM &amp; Agg'!$B$10:$B$36,'Summary TC'!$B37,'WOW PMPM &amp; Agg'!O$10:O$36)</f>
        <v>0</v>
      </c>
      <c r="Q38" s="639">
        <f>SUMIF('WOW PMPM &amp; Agg'!$B$10:$B$36,'Summary TC'!$B37,'WOW PMPM &amp; Agg'!P$10:P$36)</f>
        <v>0</v>
      </c>
      <c r="R38" s="639">
        <f>SUMIF('WOW PMPM &amp; Agg'!$B$10:$B$36,'Summary TC'!$B37,'WOW PMPM &amp; Agg'!Q$10:Q$36)</f>
        <v>0</v>
      </c>
      <c r="S38" s="639">
        <f>SUMIF('WOW PMPM &amp; Agg'!$B$10:$B$36,'Summary TC'!$B37,'WOW PMPM &amp; Agg'!R$10:R$36)</f>
        <v>0</v>
      </c>
      <c r="T38" s="639">
        <f>SUMIF('WOW PMPM &amp; Agg'!$B$10:$B$36,'Summary TC'!$B37,'WOW PMPM &amp; Agg'!S$10:S$36)</f>
        <v>0</v>
      </c>
      <c r="U38" s="639">
        <f>SUMIF('WOW PMPM &amp; Agg'!$B$10:$B$36,'Summary TC'!$B37,'WOW PMPM &amp; Agg'!T$10:T$36)</f>
        <v>0</v>
      </c>
      <c r="V38" s="639">
        <f>SUMIF('WOW PMPM &amp; Agg'!$B$10:$B$36,'Summary TC'!$B37,'WOW PMPM &amp; Agg'!U$10:U$36)</f>
        <v>0</v>
      </c>
      <c r="W38" s="639">
        <f>SUMIF('WOW PMPM &amp; Agg'!$B$10:$B$36,'Summary TC'!$B37,'WOW PMPM &amp; Agg'!V$10:V$36)</f>
        <v>0</v>
      </c>
      <c r="X38" s="639">
        <f>SUMIF('WOW PMPM &amp; Agg'!$B$10:$B$36,'Summary TC'!$B37,'WOW PMPM &amp; Agg'!W$10:W$36)</f>
        <v>0</v>
      </c>
      <c r="Y38" s="639">
        <f>SUMIF('WOW PMPM &amp; Agg'!$B$10:$B$36,'Summary TC'!$B37,'WOW PMPM &amp; Agg'!X$10:X$36)</f>
        <v>0</v>
      </c>
      <c r="Z38" s="639">
        <f>SUMIF('WOW PMPM &amp; Agg'!$B$10:$B$36,'Summary TC'!$B37,'WOW PMPM &amp; Agg'!Y$10:Y$36)</f>
        <v>0</v>
      </c>
      <c r="AA38" s="639">
        <f>SUMIF('WOW PMPM &amp; Agg'!$B$10:$B$36,'Summary TC'!$B37,'WOW PMPM &amp; Agg'!Z$10:Z$36)</f>
        <v>0</v>
      </c>
      <c r="AB38" s="639">
        <f>SUMIF('WOW PMPM &amp; Agg'!$B$10:$B$36,'Summary TC'!$B37,'WOW PMPM &amp; Agg'!AA$10:AA$36)</f>
        <v>0</v>
      </c>
      <c r="AC38" s="639">
        <f>SUMIF('WOW PMPM &amp; Agg'!$B$10:$B$36,'Summary TC'!$B37,'WOW PMPM &amp; Agg'!AB$10:AB$36)</f>
        <v>0</v>
      </c>
      <c r="AD38" s="639">
        <f>SUMIF('WOW PMPM &amp; Agg'!$B$10:$B$36,'Summary TC'!$B37,'WOW PMPM &amp; Agg'!AC$10:AC$36)</f>
        <v>0</v>
      </c>
      <c r="AE38" s="639">
        <f>SUMIF('WOW PMPM &amp; Agg'!$B$10:$B$36,'Summary TC'!$B37,'WOW PMPM &amp; Agg'!AD$10:AD$36)</f>
        <v>0</v>
      </c>
      <c r="AF38" s="639">
        <f>SUMIF('WOW PMPM &amp; Agg'!$B$10:$B$36,'Summary TC'!$B37,'WOW PMPM &amp; Agg'!AE$10:AE$36)</f>
        <v>0</v>
      </c>
      <c r="AG38" s="639">
        <f>SUMIF('WOW PMPM &amp; Agg'!$B$10:$B$36,'Summary TC'!$B37,'WOW PMPM &amp; Agg'!AF$10:AF$36)</f>
        <v>0</v>
      </c>
      <c r="AH38" s="640">
        <f>SUMIF('WOW PMPM &amp; Agg'!$B$10:$B$36,'Summary TC'!$B37,'WOW PMPM &amp; Agg'!AG$10:AG$36)</f>
        <v>0</v>
      </c>
      <c r="AI38" s="641"/>
    </row>
    <row r="39" spans="2:35" s="577" customFormat="1" ht="13" hidden="1" x14ac:dyDescent="0.3">
      <c r="B39" s="650"/>
      <c r="C39" s="628"/>
      <c r="D39" s="569" t="s">
        <v>22</v>
      </c>
      <c r="E39" s="644">
        <f>IF($B$8="Actuals only",SUMIF('MemMon Actual'!$B$14:$B$36,'Summary TC'!$B37,'MemMon Actual'!D$14:D$36),0)+IF($B$8="Actuals + Projected",SUMIF('MemMon Total'!$B$10:$B$32,'Summary TC'!$B37,'MemMon Total'!D$10:D$32),0)</f>
        <v>0</v>
      </c>
      <c r="F39" s="611">
        <f>IF($B$8="Actuals only",SUMIF('MemMon Actual'!$B$14:$B$36,'Summary TC'!$B37,'MemMon Actual'!E$14:E$36),0)+IF($B$8="Actuals + Projected",SUMIF('MemMon Total'!$B$10:$B$32,'Summary TC'!$B37,'MemMon Total'!E$10:E$32),0)</f>
        <v>0</v>
      </c>
      <c r="G39" s="611">
        <f>IF($B$8="Actuals only",SUMIF('MemMon Actual'!$B$14:$B$36,'Summary TC'!$B37,'MemMon Actual'!F$14:F$36),0)+IF($B$8="Actuals + Projected",SUMIF('MemMon Total'!$B$10:$B$32,'Summary TC'!$B37,'MemMon Total'!F$10:F$32),0)</f>
        <v>0</v>
      </c>
      <c r="H39" s="611">
        <f>IF($B$8="Actuals only",SUMIF('MemMon Actual'!$B$14:$B$36,'Summary TC'!$B37,'MemMon Actual'!G$14:G$36),0)+IF($B$8="Actuals + Projected",SUMIF('MemMon Total'!$B$10:$B$32,'Summary TC'!$B37,'MemMon Total'!G$10:G$32),0)</f>
        <v>0</v>
      </c>
      <c r="I39" s="611">
        <f>IF($B$8="Actuals only",SUMIF('MemMon Actual'!$B$14:$B$36,'Summary TC'!$B37,'MemMon Actual'!H$14:H$36),0)+IF($B$8="Actuals + Projected",SUMIF('MemMon Total'!$B$10:$B$32,'Summary TC'!$B37,'MemMon Total'!H$10:H$32),0)</f>
        <v>0</v>
      </c>
      <c r="J39" s="611">
        <f>IF($B$8="Actuals only",SUMIF('MemMon Actual'!$B$14:$B$36,'Summary TC'!$B37,'MemMon Actual'!I$14:I$36),0)+IF($B$8="Actuals + Projected",SUMIF('MemMon Total'!$B$10:$B$32,'Summary TC'!$B37,'MemMon Total'!I$10:I$32),0)</f>
        <v>0</v>
      </c>
      <c r="K39" s="611">
        <f>IF($B$8="Actuals only",SUMIF('MemMon Actual'!$B$14:$B$36,'Summary TC'!$B37,'MemMon Actual'!J$14:J$36),0)+IF($B$8="Actuals + Projected",SUMIF('MemMon Total'!$B$10:$B$32,'Summary TC'!$B37,'MemMon Total'!J$10:J$32),0)</f>
        <v>0</v>
      </c>
      <c r="L39" s="611">
        <f>IF($B$8="Actuals only",SUMIF('MemMon Actual'!$B$14:$B$36,'Summary TC'!$B37,'MemMon Actual'!K$14:K$36),0)+IF($B$8="Actuals + Projected",SUMIF('MemMon Total'!$B$10:$B$32,'Summary TC'!$B37,'MemMon Total'!K$10:K$32),0)</f>
        <v>0</v>
      </c>
      <c r="M39" s="611">
        <f>IF($B$8="Actuals only",SUMIF('MemMon Actual'!$B$14:$B$36,'Summary TC'!$B37,'MemMon Actual'!L$14:L$36),0)+IF($B$8="Actuals + Projected",SUMIF('MemMon Total'!$B$10:$B$32,'Summary TC'!$B37,'MemMon Total'!L$10:L$32),0)</f>
        <v>0</v>
      </c>
      <c r="N39" s="611">
        <f>IF($B$8="Actuals only",SUMIF('MemMon Actual'!$B$14:$B$36,'Summary TC'!$B37,'MemMon Actual'!M$14:M$36),0)+IF($B$8="Actuals + Projected",SUMIF('MemMon Total'!$B$10:$B$32,'Summary TC'!$B37,'MemMon Total'!M$10:M$32),0)</f>
        <v>0</v>
      </c>
      <c r="O39" s="611">
        <f>IF($B$8="Actuals only",SUMIF('MemMon Actual'!$B$14:$B$36,'Summary TC'!$B37,'MemMon Actual'!N$14:N$36),0)+IF($B$8="Actuals + Projected",SUMIF('MemMon Total'!$B$10:$B$32,'Summary TC'!$B37,'MemMon Total'!N$10:N$32),0)</f>
        <v>0</v>
      </c>
      <c r="P39" s="611">
        <f>IF($B$8="Actuals only",SUMIF('MemMon Actual'!$B$14:$B$36,'Summary TC'!$B37,'MemMon Actual'!O$14:O$36),0)+IF($B$8="Actuals + Projected",SUMIF('MemMon Total'!$B$10:$B$32,'Summary TC'!$B37,'MemMon Total'!O$10:O$32),0)</f>
        <v>0</v>
      </c>
      <c r="Q39" s="611">
        <f>IF($B$8="Actuals only",SUMIF('MemMon Actual'!$B$14:$B$36,'Summary TC'!$B37,'MemMon Actual'!P$14:P$36),0)+IF($B$8="Actuals + Projected",SUMIF('MemMon Total'!$B$10:$B$32,'Summary TC'!$B37,'MemMon Total'!P$10:P$32),0)</f>
        <v>0</v>
      </c>
      <c r="R39" s="611">
        <f>IF($B$8="Actuals only",SUMIF('MemMon Actual'!$B$14:$B$36,'Summary TC'!$B37,'MemMon Actual'!Q$14:Q$36),0)+IF($B$8="Actuals + Projected",SUMIF('MemMon Total'!$B$10:$B$32,'Summary TC'!$B37,'MemMon Total'!Q$10:Q$32),0)</f>
        <v>0</v>
      </c>
      <c r="S39" s="611">
        <f>IF($B$8="Actuals only",SUMIF('MemMon Actual'!$B$14:$B$36,'Summary TC'!$B37,'MemMon Actual'!R$14:R$36),0)+IF($B$8="Actuals + Projected",SUMIF('MemMon Total'!$B$10:$B$32,'Summary TC'!$B37,'MemMon Total'!R$10:R$32),0)</f>
        <v>0</v>
      </c>
      <c r="T39" s="611">
        <f>IF($B$8="Actuals only",SUMIF('MemMon Actual'!$B$14:$B$36,'Summary TC'!$B37,'MemMon Actual'!S$14:S$36),0)+IF($B$8="Actuals + Projected",SUMIF('MemMon Total'!$B$10:$B$32,'Summary TC'!$B37,'MemMon Total'!S$10:S$32),0)</f>
        <v>0</v>
      </c>
      <c r="U39" s="611">
        <f>IF($B$8="Actuals only",SUMIF('MemMon Actual'!$B$14:$B$36,'Summary TC'!$B37,'MemMon Actual'!T$14:T$36),0)+IF($B$8="Actuals + Projected",SUMIF('MemMon Total'!$B$10:$B$32,'Summary TC'!$B37,'MemMon Total'!T$10:T$32),0)</f>
        <v>0</v>
      </c>
      <c r="V39" s="611">
        <f>IF($B$8="Actuals only",SUMIF('MemMon Actual'!$B$14:$B$36,'Summary TC'!$B37,'MemMon Actual'!U$14:U$36),0)+IF($B$8="Actuals + Projected",SUMIF('MemMon Total'!$B$10:$B$32,'Summary TC'!$B37,'MemMon Total'!U$10:U$32),0)</f>
        <v>0</v>
      </c>
      <c r="W39" s="611">
        <f>IF($B$8="Actuals only",SUMIF('MemMon Actual'!$B$14:$B$36,'Summary TC'!$B37,'MemMon Actual'!V$14:V$36),0)+IF($B$8="Actuals + Projected",SUMIF('MemMon Total'!$B$10:$B$32,'Summary TC'!$B37,'MemMon Total'!V$10:V$32),0)</f>
        <v>0</v>
      </c>
      <c r="X39" s="611">
        <f>IF($B$8="Actuals only",SUMIF('MemMon Actual'!$B$14:$B$36,'Summary TC'!$B37,'MemMon Actual'!W$14:W$36),0)+IF($B$8="Actuals + Projected",SUMIF('MemMon Total'!$B$10:$B$32,'Summary TC'!$B37,'MemMon Total'!W$10:W$32),0)</f>
        <v>0</v>
      </c>
      <c r="Y39" s="611">
        <f>IF($B$8="Actuals only",SUMIF('MemMon Actual'!$B$14:$B$36,'Summary TC'!$B37,'MemMon Actual'!X$14:X$36),0)+IF($B$8="Actuals + Projected",SUMIF('MemMon Total'!$B$10:$B$32,'Summary TC'!$B37,'MemMon Total'!X$10:X$32),0)</f>
        <v>0</v>
      </c>
      <c r="Z39" s="611">
        <f>IF($B$8="Actuals only",SUMIF('MemMon Actual'!$B$14:$B$36,'Summary TC'!$B37,'MemMon Actual'!Y$14:Y$36),0)+IF($B$8="Actuals + Projected",SUMIF('MemMon Total'!$B$10:$B$32,'Summary TC'!$B37,'MemMon Total'!Y$10:Y$32),0)</f>
        <v>0</v>
      </c>
      <c r="AA39" s="611">
        <f>IF($B$8="Actuals only",SUMIF('MemMon Actual'!$B$14:$B$36,'Summary TC'!$B37,'MemMon Actual'!Z$14:Z$36),0)+IF($B$8="Actuals + Projected",SUMIF('MemMon Total'!$B$10:$B$32,'Summary TC'!$B37,'MemMon Total'!Z$10:Z$32),0)</f>
        <v>0</v>
      </c>
      <c r="AB39" s="611">
        <f>IF($B$8="Actuals only",SUMIF('MemMon Actual'!$B$14:$B$36,'Summary TC'!$B37,'MemMon Actual'!AA$14:AA$36),0)+IF($B$8="Actuals + Projected",SUMIF('MemMon Total'!$B$10:$B$32,'Summary TC'!$B37,'MemMon Total'!AA$10:AA$32),0)</f>
        <v>0</v>
      </c>
      <c r="AC39" s="611">
        <f>IF($B$8="Actuals only",SUMIF('MemMon Actual'!$B$14:$B$36,'Summary TC'!$B37,'MemMon Actual'!AB$14:AB$36),0)+IF($B$8="Actuals + Projected",SUMIF('MemMon Total'!$B$10:$B$32,'Summary TC'!$B37,'MemMon Total'!AB$10:AB$32),0)</f>
        <v>0</v>
      </c>
      <c r="AD39" s="611">
        <f>IF($B$8="Actuals only",SUMIF('MemMon Actual'!$B$14:$B$36,'Summary TC'!$B37,'MemMon Actual'!AC$14:AC$36),0)+IF($B$8="Actuals + Projected",SUMIF('MemMon Total'!$B$10:$B$32,'Summary TC'!$B37,'MemMon Total'!AC$10:AC$32),0)</f>
        <v>0</v>
      </c>
      <c r="AE39" s="611">
        <f>IF($B$8="Actuals only",SUMIF('MemMon Actual'!$B$14:$B$36,'Summary TC'!$B37,'MemMon Actual'!AD$14:AD$36),0)+IF($B$8="Actuals + Projected",SUMIF('MemMon Total'!$B$10:$B$32,'Summary TC'!$B37,'MemMon Total'!AD$10:AD$32),0)</f>
        <v>0</v>
      </c>
      <c r="AF39" s="611">
        <f>IF($B$8="Actuals only",SUMIF('MemMon Actual'!$B$14:$B$36,'Summary TC'!$B37,'MemMon Actual'!AE$14:AE$36),0)+IF($B$8="Actuals + Projected",SUMIF('MemMon Total'!$B$10:$B$32,'Summary TC'!$B37,'MemMon Total'!AE$10:AE$32),0)</f>
        <v>0</v>
      </c>
      <c r="AG39" s="611">
        <f>IF($B$8="Actuals only",SUMIF('MemMon Actual'!$B$14:$B$36,'Summary TC'!$B37,'MemMon Actual'!AF$14:AF$36),0)+IF($B$8="Actuals + Projected",SUMIF('MemMon Total'!$B$10:$B$32,'Summary TC'!$B37,'MemMon Total'!AF$10:AF$32),0)</f>
        <v>0</v>
      </c>
      <c r="AH39" s="645">
        <f>IF($B$8="Actuals only",SUMIF('MemMon Actual'!$B$14:$B$36,'Summary TC'!$B37,'MemMon Actual'!AG$14:AG$36),0)+IF($B$8="Actuals + Projected",SUMIF('MemMon Total'!$B$10:$B$32,'Summary TC'!$B37,'MemMon Total'!AG$10:AG$32),0)</f>
        <v>0</v>
      </c>
      <c r="AI39" s="651"/>
    </row>
    <row r="40" spans="2:35" ht="13" hidden="1" x14ac:dyDescent="0.3">
      <c r="B40" s="581"/>
      <c r="C40" s="623"/>
      <c r="D40" s="506"/>
      <c r="E40" s="652"/>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4"/>
      <c r="AI40" s="655"/>
    </row>
    <row r="41" spans="2:35" ht="13" hidden="1" x14ac:dyDescent="0.3">
      <c r="B41" s="581" t="str">
        <f>IFERROR(VLOOKUP(C41,'MEG Def'!$A$14:$B$19,2),"")</f>
        <v/>
      </c>
      <c r="C41" s="628"/>
      <c r="D41" s="629" t="s">
        <v>20</v>
      </c>
      <c r="E41" s="630">
        <f>E42*E43</f>
        <v>0</v>
      </c>
      <c r="F41" s="631">
        <f t="shared" ref="F41:AC41" si="12">F42*F43</f>
        <v>0</v>
      </c>
      <c r="G41" s="631">
        <f t="shared" si="12"/>
        <v>0</v>
      </c>
      <c r="H41" s="631">
        <f t="shared" si="12"/>
        <v>0</v>
      </c>
      <c r="I41" s="631">
        <f t="shared" si="12"/>
        <v>0</v>
      </c>
      <c r="J41" s="631">
        <f t="shared" si="12"/>
        <v>0</v>
      </c>
      <c r="K41" s="631">
        <f t="shared" si="12"/>
        <v>0</v>
      </c>
      <c r="L41" s="631">
        <f t="shared" si="12"/>
        <v>0</v>
      </c>
      <c r="M41" s="631">
        <f t="shared" si="12"/>
        <v>0</v>
      </c>
      <c r="N41" s="631">
        <f t="shared" si="12"/>
        <v>0</v>
      </c>
      <c r="O41" s="631">
        <f t="shared" si="12"/>
        <v>0</v>
      </c>
      <c r="P41" s="631">
        <f t="shared" si="12"/>
        <v>0</v>
      </c>
      <c r="Q41" s="631">
        <f t="shared" si="12"/>
        <v>0</v>
      </c>
      <c r="R41" s="631">
        <f t="shared" si="12"/>
        <v>0</v>
      </c>
      <c r="S41" s="631">
        <f t="shared" si="12"/>
        <v>0</v>
      </c>
      <c r="T41" s="631">
        <f t="shared" si="12"/>
        <v>0</v>
      </c>
      <c r="U41" s="631">
        <f t="shared" si="12"/>
        <v>0</v>
      </c>
      <c r="V41" s="631">
        <f t="shared" si="12"/>
        <v>0</v>
      </c>
      <c r="W41" s="631">
        <f t="shared" si="12"/>
        <v>0</v>
      </c>
      <c r="X41" s="631">
        <f t="shared" si="12"/>
        <v>0</v>
      </c>
      <c r="Y41" s="631">
        <f t="shared" si="12"/>
        <v>0</v>
      </c>
      <c r="Z41" s="631">
        <f t="shared" si="12"/>
        <v>0</v>
      </c>
      <c r="AA41" s="631">
        <f t="shared" si="12"/>
        <v>0</v>
      </c>
      <c r="AB41" s="631">
        <f t="shared" si="12"/>
        <v>0</v>
      </c>
      <c r="AC41" s="631">
        <f t="shared" si="12"/>
        <v>0</v>
      </c>
      <c r="AD41" s="631">
        <f t="shared" ref="AD41:AH41" si="13">AD42*AD43</f>
        <v>0</v>
      </c>
      <c r="AE41" s="631">
        <f t="shared" si="13"/>
        <v>0</v>
      </c>
      <c r="AF41" s="631">
        <f t="shared" si="13"/>
        <v>0</v>
      </c>
      <c r="AG41" s="631">
        <f t="shared" si="13"/>
        <v>0</v>
      </c>
      <c r="AH41" s="632">
        <f t="shared" si="13"/>
        <v>0</v>
      </c>
      <c r="AI41" s="655"/>
    </row>
    <row r="42" spans="2:35" s="634" customFormat="1" ht="13" hidden="1" x14ac:dyDescent="0.3">
      <c r="B42" s="635"/>
      <c r="C42" s="636"/>
      <c r="D42" s="637" t="s">
        <v>21</v>
      </c>
      <c r="E42" s="638">
        <f>SUMIF('WOW PMPM &amp; Agg'!$B$10:$B$36,'Summary TC'!$B41,'WOW PMPM &amp; Agg'!D$10:D$36)</f>
        <v>0</v>
      </c>
      <c r="F42" s="639">
        <f>SUMIF('WOW PMPM &amp; Agg'!$B$10:$B$36,'Summary TC'!$B41,'WOW PMPM &amp; Agg'!E$10:E$36)</f>
        <v>0</v>
      </c>
      <c r="G42" s="639">
        <f>SUMIF('WOW PMPM &amp; Agg'!$B$10:$B$36,'Summary TC'!$B41,'WOW PMPM &amp; Agg'!F$10:F$36)</f>
        <v>0</v>
      </c>
      <c r="H42" s="639">
        <f>SUMIF('WOW PMPM &amp; Agg'!$B$10:$B$36,'Summary TC'!$B41,'WOW PMPM &amp; Agg'!G$10:G$36)</f>
        <v>0</v>
      </c>
      <c r="I42" s="639">
        <f>SUMIF('WOW PMPM &amp; Agg'!$B$10:$B$36,'Summary TC'!$B41,'WOW PMPM &amp; Agg'!H$10:H$36)</f>
        <v>0</v>
      </c>
      <c r="J42" s="639">
        <f>SUMIF('WOW PMPM &amp; Agg'!$B$10:$B$36,'Summary TC'!$B41,'WOW PMPM &amp; Agg'!I$10:I$36)</f>
        <v>0</v>
      </c>
      <c r="K42" s="639">
        <f>SUMIF('WOW PMPM &amp; Agg'!$B$10:$B$36,'Summary TC'!$B41,'WOW PMPM &amp; Agg'!J$10:J$36)</f>
        <v>0</v>
      </c>
      <c r="L42" s="639">
        <f>SUMIF('WOW PMPM &amp; Agg'!$B$10:$B$36,'Summary TC'!$B41,'WOW PMPM &amp; Agg'!K$10:K$36)</f>
        <v>0</v>
      </c>
      <c r="M42" s="639">
        <f>SUMIF('WOW PMPM &amp; Agg'!$B$10:$B$36,'Summary TC'!$B41,'WOW PMPM &amp; Agg'!L$10:L$36)</f>
        <v>0</v>
      </c>
      <c r="N42" s="639">
        <f>SUMIF('WOW PMPM &amp; Agg'!$B$10:$B$36,'Summary TC'!$B41,'WOW PMPM &amp; Agg'!M$10:M$36)</f>
        <v>0</v>
      </c>
      <c r="O42" s="639">
        <f>SUMIF('WOW PMPM &amp; Agg'!$B$10:$B$36,'Summary TC'!$B41,'WOW PMPM &amp; Agg'!N$10:N$36)</f>
        <v>0</v>
      </c>
      <c r="P42" s="639">
        <f>SUMIF('WOW PMPM &amp; Agg'!$B$10:$B$36,'Summary TC'!$B41,'WOW PMPM &amp; Agg'!O$10:O$36)</f>
        <v>0</v>
      </c>
      <c r="Q42" s="639">
        <f>SUMIF('WOW PMPM &amp; Agg'!$B$10:$B$36,'Summary TC'!$B41,'WOW PMPM &amp; Agg'!P$10:P$36)</f>
        <v>0</v>
      </c>
      <c r="R42" s="639">
        <f>SUMIF('WOW PMPM &amp; Agg'!$B$10:$B$36,'Summary TC'!$B41,'WOW PMPM &amp; Agg'!Q$10:Q$36)</f>
        <v>0</v>
      </c>
      <c r="S42" s="639">
        <f>SUMIF('WOW PMPM &amp; Agg'!$B$10:$B$36,'Summary TC'!$B41,'WOW PMPM &amp; Agg'!R$10:R$36)</f>
        <v>0</v>
      </c>
      <c r="T42" s="639">
        <f>SUMIF('WOW PMPM &amp; Agg'!$B$10:$B$36,'Summary TC'!$B41,'WOW PMPM &amp; Agg'!S$10:S$36)</f>
        <v>0</v>
      </c>
      <c r="U42" s="639">
        <f>SUMIF('WOW PMPM &amp; Agg'!$B$10:$B$36,'Summary TC'!$B41,'WOW PMPM &amp; Agg'!T$10:T$36)</f>
        <v>0</v>
      </c>
      <c r="V42" s="639">
        <f>SUMIF('WOW PMPM &amp; Agg'!$B$10:$B$36,'Summary TC'!$B41,'WOW PMPM &amp; Agg'!U$10:U$36)</f>
        <v>0</v>
      </c>
      <c r="W42" s="639">
        <f>SUMIF('WOW PMPM &amp; Agg'!$B$10:$B$36,'Summary TC'!$B41,'WOW PMPM &amp; Agg'!V$10:V$36)</f>
        <v>0</v>
      </c>
      <c r="X42" s="639">
        <f>SUMIF('WOW PMPM &amp; Agg'!$B$10:$B$36,'Summary TC'!$B41,'WOW PMPM &amp; Agg'!W$10:W$36)</f>
        <v>0</v>
      </c>
      <c r="Y42" s="639">
        <f>SUMIF('WOW PMPM &amp; Agg'!$B$10:$B$36,'Summary TC'!$B41,'WOW PMPM &amp; Agg'!X$10:X$36)</f>
        <v>0</v>
      </c>
      <c r="Z42" s="639">
        <f>SUMIF('WOW PMPM &amp; Agg'!$B$10:$B$36,'Summary TC'!$B41,'WOW PMPM &amp; Agg'!Y$10:Y$36)</f>
        <v>0</v>
      </c>
      <c r="AA42" s="639">
        <f>SUMIF('WOW PMPM &amp; Agg'!$B$10:$B$36,'Summary TC'!$B41,'WOW PMPM &amp; Agg'!Z$10:Z$36)</f>
        <v>0</v>
      </c>
      <c r="AB42" s="639">
        <f>SUMIF('WOW PMPM &amp; Agg'!$B$10:$B$36,'Summary TC'!$B41,'WOW PMPM &amp; Agg'!AA$10:AA$36)</f>
        <v>0</v>
      </c>
      <c r="AC42" s="639">
        <f>SUMIF('WOW PMPM &amp; Agg'!$B$10:$B$36,'Summary TC'!$B41,'WOW PMPM &amp; Agg'!AB$10:AB$36)</f>
        <v>0</v>
      </c>
      <c r="AD42" s="639">
        <f>SUMIF('WOW PMPM &amp; Agg'!$B$10:$B$36,'Summary TC'!$B41,'WOW PMPM &amp; Agg'!AC$10:AC$36)</f>
        <v>0</v>
      </c>
      <c r="AE42" s="639">
        <f>SUMIF('WOW PMPM &amp; Agg'!$B$10:$B$36,'Summary TC'!$B41,'WOW PMPM &amp; Agg'!AD$10:AD$36)</f>
        <v>0</v>
      </c>
      <c r="AF42" s="639">
        <f>SUMIF('WOW PMPM &amp; Agg'!$B$10:$B$36,'Summary TC'!$B41,'WOW PMPM &amp; Agg'!AE$10:AE$36)</f>
        <v>0</v>
      </c>
      <c r="AG42" s="639">
        <f>SUMIF('WOW PMPM &amp; Agg'!$B$10:$B$36,'Summary TC'!$B41,'WOW PMPM &amp; Agg'!AF$10:AF$36)</f>
        <v>0</v>
      </c>
      <c r="AH42" s="640">
        <f>SUMIF('WOW PMPM &amp; Agg'!$B$10:$B$36,'Summary TC'!$B41,'WOW PMPM &amp; Agg'!AG$10:AG$36)</f>
        <v>0</v>
      </c>
      <c r="AI42" s="656"/>
    </row>
    <row r="43" spans="2:35" ht="13" hidden="1" x14ac:dyDescent="0.3">
      <c r="B43" s="650"/>
      <c r="C43" s="628"/>
      <c r="D43" s="569" t="s">
        <v>22</v>
      </c>
      <c r="E43" s="644">
        <f>IF($B$8="Actuals only",SUMIF('MemMon Actual'!$B$14:$B$36,'Summary TC'!$B41,'MemMon Actual'!D$14:D$36),0)+IF($B$8="Actuals + Projected",SUMIF('MemMon Total'!$B$10:$B$32,'Summary TC'!$B41,'MemMon Total'!D$10:D$32),0)</f>
        <v>0</v>
      </c>
      <c r="F43" s="611">
        <f>IF($B$8="Actuals only",SUMIF('MemMon Actual'!$B$14:$B$36,'Summary TC'!$B41,'MemMon Actual'!E$14:E$36),0)+IF($B$8="Actuals + Projected",SUMIF('MemMon Total'!$B$10:$B$32,'Summary TC'!$B41,'MemMon Total'!E$10:E$32),0)</f>
        <v>0</v>
      </c>
      <c r="G43" s="611">
        <f>IF($B$8="Actuals only",SUMIF('MemMon Actual'!$B$14:$B$36,'Summary TC'!$B41,'MemMon Actual'!F$14:F$36),0)+IF($B$8="Actuals + Projected",SUMIF('MemMon Total'!$B$10:$B$32,'Summary TC'!$B41,'MemMon Total'!F$10:F$32),0)</f>
        <v>0</v>
      </c>
      <c r="H43" s="611">
        <f>IF($B$8="Actuals only",SUMIF('MemMon Actual'!$B$14:$B$36,'Summary TC'!$B41,'MemMon Actual'!G$14:G$36),0)+IF($B$8="Actuals + Projected",SUMIF('MemMon Total'!$B$10:$B$32,'Summary TC'!$B41,'MemMon Total'!G$10:G$32),0)</f>
        <v>0</v>
      </c>
      <c r="I43" s="611">
        <f>IF($B$8="Actuals only",SUMIF('MemMon Actual'!$B$14:$B$36,'Summary TC'!$B41,'MemMon Actual'!H$14:H$36),0)+IF($B$8="Actuals + Projected",SUMIF('MemMon Total'!$B$10:$B$32,'Summary TC'!$B41,'MemMon Total'!H$10:H$32),0)</f>
        <v>0</v>
      </c>
      <c r="J43" s="611">
        <f>IF($B$8="Actuals only",SUMIF('MemMon Actual'!$B$14:$B$36,'Summary TC'!$B41,'MemMon Actual'!I$14:I$36),0)+IF($B$8="Actuals + Projected",SUMIF('MemMon Total'!$B$10:$B$32,'Summary TC'!$B41,'MemMon Total'!I$10:I$32),0)</f>
        <v>0</v>
      </c>
      <c r="K43" s="611">
        <f>IF($B$8="Actuals only",SUMIF('MemMon Actual'!$B$14:$B$36,'Summary TC'!$B41,'MemMon Actual'!J$14:J$36),0)+IF($B$8="Actuals + Projected",SUMIF('MemMon Total'!$B$10:$B$32,'Summary TC'!$B41,'MemMon Total'!J$10:J$32),0)</f>
        <v>0</v>
      </c>
      <c r="L43" s="611">
        <f>IF($B$8="Actuals only",SUMIF('MemMon Actual'!$B$14:$B$36,'Summary TC'!$B41,'MemMon Actual'!K$14:K$36),0)+IF($B$8="Actuals + Projected",SUMIF('MemMon Total'!$B$10:$B$32,'Summary TC'!$B41,'MemMon Total'!K$10:K$32),0)</f>
        <v>0</v>
      </c>
      <c r="M43" s="611">
        <f>IF($B$8="Actuals only",SUMIF('MemMon Actual'!$B$14:$B$36,'Summary TC'!$B41,'MemMon Actual'!L$14:L$36),0)+IF($B$8="Actuals + Projected",SUMIF('MemMon Total'!$B$10:$B$32,'Summary TC'!$B41,'MemMon Total'!L$10:L$32),0)</f>
        <v>0</v>
      </c>
      <c r="N43" s="611">
        <f>IF($B$8="Actuals only",SUMIF('MemMon Actual'!$B$14:$B$36,'Summary TC'!$B41,'MemMon Actual'!M$14:M$36),0)+IF($B$8="Actuals + Projected",SUMIF('MemMon Total'!$B$10:$B$32,'Summary TC'!$B41,'MemMon Total'!M$10:M$32),0)</f>
        <v>0</v>
      </c>
      <c r="O43" s="611">
        <f>IF($B$8="Actuals only",SUMIF('MemMon Actual'!$B$14:$B$36,'Summary TC'!$B41,'MemMon Actual'!N$14:N$36),0)+IF($B$8="Actuals + Projected",SUMIF('MemMon Total'!$B$10:$B$32,'Summary TC'!$B41,'MemMon Total'!N$10:N$32),0)</f>
        <v>0</v>
      </c>
      <c r="P43" s="611">
        <f>IF($B$8="Actuals only",SUMIF('MemMon Actual'!$B$14:$B$36,'Summary TC'!$B41,'MemMon Actual'!O$14:O$36),0)+IF($B$8="Actuals + Projected",SUMIF('MemMon Total'!$B$10:$B$32,'Summary TC'!$B41,'MemMon Total'!O$10:O$32),0)</f>
        <v>0</v>
      </c>
      <c r="Q43" s="611">
        <f>IF($B$8="Actuals only",SUMIF('MemMon Actual'!$B$14:$B$36,'Summary TC'!$B41,'MemMon Actual'!P$14:P$36),0)+IF($B$8="Actuals + Projected",SUMIF('MemMon Total'!$B$10:$B$32,'Summary TC'!$B41,'MemMon Total'!P$10:P$32),0)</f>
        <v>0</v>
      </c>
      <c r="R43" s="611">
        <f>IF($B$8="Actuals only",SUMIF('MemMon Actual'!$B$14:$B$36,'Summary TC'!$B41,'MemMon Actual'!Q$14:Q$36),0)+IF($B$8="Actuals + Projected",SUMIF('MemMon Total'!$B$10:$B$32,'Summary TC'!$B41,'MemMon Total'!Q$10:Q$32),0)</f>
        <v>0</v>
      </c>
      <c r="S43" s="611">
        <f>IF($B$8="Actuals only",SUMIF('MemMon Actual'!$B$14:$B$36,'Summary TC'!$B41,'MemMon Actual'!R$14:R$36),0)+IF($B$8="Actuals + Projected",SUMIF('MemMon Total'!$B$10:$B$32,'Summary TC'!$B41,'MemMon Total'!R$10:R$32),0)</f>
        <v>0</v>
      </c>
      <c r="T43" s="611">
        <f>IF($B$8="Actuals only",SUMIF('MemMon Actual'!$B$14:$B$36,'Summary TC'!$B41,'MemMon Actual'!S$14:S$36),0)+IF($B$8="Actuals + Projected",SUMIF('MemMon Total'!$B$10:$B$32,'Summary TC'!$B41,'MemMon Total'!S$10:S$32),0)</f>
        <v>0</v>
      </c>
      <c r="U43" s="611">
        <f>IF($B$8="Actuals only",SUMIF('MemMon Actual'!$B$14:$B$36,'Summary TC'!$B41,'MemMon Actual'!T$14:T$36),0)+IF($B$8="Actuals + Projected",SUMIF('MemMon Total'!$B$10:$B$32,'Summary TC'!$B41,'MemMon Total'!T$10:T$32),0)</f>
        <v>0</v>
      </c>
      <c r="V43" s="611">
        <f>IF($B$8="Actuals only",SUMIF('MemMon Actual'!$B$14:$B$36,'Summary TC'!$B41,'MemMon Actual'!U$14:U$36),0)+IF($B$8="Actuals + Projected",SUMIF('MemMon Total'!$B$10:$B$32,'Summary TC'!$B41,'MemMon Total'!U$10:U$32),0)</f>
        <v>0</v>
      </c>
      <c r="W43" s="611">
        <f>IF($B$8="Actuals only",SUMIF('MemMon Actual'!$B$14:$B$36,'Summary TC'!$B41,'MemMon Actual'!V$14:V$36),0)+IF($B$8="Actuals + Projected",SUMIF('MemMon Total'!$B$10:$B$32,'Summary TC'!$B41,'MemMon Total'!V$10:V$32),0)</f>
        <v>0</v>
      </c>
      <c r="X43" s="611">
        <f>IF($B$8="Actuals only",SUMIF('MemMon Actual'!$B$14:$B$36,'Summary TC'!$B41,'MemMon Actual'!W$14:W$36),0)+IF($B$8="Actuals + Projected",SUMIF('MemMon Total'!$B$10:$B$32,'Summary TC'!$B41,'MemMon Total'!W$10:W$32),0)</f>
        <v>0</v>
      </c>
      <c r="Y43" s="611">
        <f>IF($B$8="Actuals only",SUMIF('MemMon Actual'!$B$14:$B$36,'Summary TC'!$B41,'MemMon Actual'!X$14:X$36),0)+IF($B$8="Actuals + Projected",SUMIF('MemMon Total'!$B$10:$B$32,'Summary TC'!$B41,'MemMon Total'!X$10:X$32),0)</f>
        <v>0</v>
      </c>
      <c r="Z43" s="611">
        <f>IF($B$8="Actuals only",SUMIF('MemMon Actual'!$B$14:$B$36,'Summary TC'!$B41,'MemMon Actual'!Y$14:Y$36),0)+IF($B$8="Actuals + Projected",SUMIF('MemMon Total'!$B$10:$B$32,'Summary TC'!$B41,'MemMon Total'!Y$10:Y$32),0)</f>
        <v>0</v>
      </c>
      <c r="AA43" s="611">
        <f>IF($B$8="Actuals only",SUMIF('MemMon Actual'!$B$14:$B$36,'Summary TC'!$B41,'MemMon Actual'!Z$14:Z$36),0)+IF($B$8="Actuals + Projected",SUMIF('MemMon Total'!$B$10:$B$32,'Summary TC'!$B41,'MemMon Total'!Z$10:Z$32),0)</f>
        <v>0</v>
      </c>
      <c r="AB43" s="611">
        <f>IF($B$8="Actuals only",SUMIF('MemMon Actual'!$B$14:$B$36,'Summary TC'!$B41,'MemMon Actual'!AA$14:AA$36),0)+IF($B$8="Actuals + Projected",SUMIF('MemMon Total'!$B$10:$B$32,'Summary TC'!$B41,'MemMon Total'!AA$10:AA$32),0)</f>
        <v>0</v>
      </c>
      <c r="AC43" s="611">
        <f>IF($B$8="Actuals only",SUMIF('MemMon Actual'!$B$14:$B$36,'Summary TC'!$B41,'MemMon Actual'!AB$14:AB$36),0)+IF($B$8="Actuals + Projected",SUMIF('MemMon Total'!$B$10:$B$32,'Summary TC'!$B41,'MemMon Total'!AB$10:AB$32),0)</f>
        <v>0</v>
      </c>
      <c r="AD43" s="611">
        <f>IF($B$8="Actuals only",SUMIF('MemMon Actual'!$B$14:$B$36,'Summary TC'!$B41,'MemMon Actual'!AC$14:AC$36),0)+IF($B$8="Actuals + Projected",SUMIF('MemMon Total'!$B$10:$B$32,'Summary TC'!$B41,'MemMon Total'!AC$10:AC$32),0)</f>
        <v>0</v>
      </c>
      <c r="AE43" s="611">
        <f>IF($B$8="Actuals only",SUMIF('MemMon Actual'!$B$14:$B$36,'Summary TC'!$B41,'MemMon Actual'!AD$14:AD$36),0)+IF($B$8="Actuals + Projected",SUMIF('MemMon Total'!$B$10:$B$32,'Summary TC'!$B41,'MemMon Total'!AD$10:AD$32),0)</f>
        <v>0</v>
      </c>
      <c r="AF43" s="611">
        <f>IF($B$8="Actuals only",SUMIF('MemMon Actual'!$B$14:$B$36,'Summary TC'!$B41,'MemMon Actual'!AE$14:AE$36),0)+IF($B$8="Actuals + Projected",SUMIF('MemMon Total'!$B$10:$B$32,'Summary TC'!$B41,'MemMon Total'!AE$10:AE$32),0)</f>
        <v>0</v>
      </c>
      <c r="AG43" s="611">
        <f>IF($B$8="Actuals only",SUMIF('MemMon Actual'!$B$14:$B$36,'Summary TC'!$B41,'MemMon Actual'!AF$14:AF$36),0)+IF($B$8="Actuals + Projected",SUMIF('MemMon Total'!$B$10:$B$32,'Summary TC'!$B41,'MemMon Total'!AF$10:AF$32),0)</f>
        <v>0</v>
      </c>
      <c r="AH43" s="645">
        <f>IF($B$8="Actuals only",SUMIF('MemMon Actual'!$B$14:$B$36,'Summary TC'!$B41,'MemMon Actual'!AG$14:AG$36),0)+IF($B$8="Actuals + Projected",SUMIF('MemMon Total'!$B$10:$B$32,'Summary TC'!$B41,'MemMon Total'!AG$10:AG$32),0)</f>
        <v>0</v>
      </c>
      <c r="AI43" s="655"/>
    </row>
    <row r="44" spans="2:35" ht="13" hidden="1" x14ac:dyDescent="0.3">
      <c r="B44" s="581"/>
      <c r="C44" s="623"/>
      <c r="D44" s="506"/>
      <c r="E44" s="652"/>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4"/>
      <c r="AI44" s="655"/>
    </row>
    <row r="45" spans="2:35" ht="13" hidden="1" x14ac:dyDescent="0.3">
      <c r="B45" s="581" t="str">
        <f>IFERROR(VLOOKUP(C45,'MEG Def'!$A$14:$B$19,2),"")</f>
        <v/>
      </c>
      <c r="C45" s="628"/>
      <c r="D45" s="629" t="s">
        <v>20</v>
      </c>
      <c r="E45" s="630">
        <f>E46*E47</f>
        <v>0</v>
      </c>
      <c r="F45" s="631">
        <f t="shared" ref="F45:AC45" si="14">F46*F47</f>
        <v>0</v>
      </c>
      <c r="G45" s="631">
        <f t="shared" si="14"/>
        <v>0</v>
      </c>
      <c r="H45" s="631">
        <f t="shared" si="14"/>
        <v>0</v>
      </c>
      <c r="I45" s="631">
        <f t="shared" si="14"/>
        <v>0</v>
      </c>
      <c r="J45" s="631">
        <f t="shared" si="14"/>
        <v>0</v>
      </c>
      <c r="K45" s="631">
        <f t="shared" si="14"/>
        <v>0</v>
      </c>
      <c r="L45" s="631">
        <f t="shared" si="14"/>
        <v>0</v>
      </c>
      <c r="M45" s="631">
        <f t="shared" si="14"/>
        <v>0</v>
      </c>
      <c r="N45" s="631">
        <f t="shared" si="14"/>
        <v>0</v>
      </c>
      <c r="O45" s="631">
        <f t="shared" si="14"/>
        <v>0</v>
      </c>
      <c r="P45" s="631">
        <f t="shared" si="14"/>
        <v>0</v>
      </c>
      <c r="Q45" s="631">
        <f t="shared" si="14"/>
        <v>0</v>
      </c>
      <c r="R45" s="631">
        <f t="shared" si="14"/>
        <v>0</v>
      </c>
      <c r="S45" s="631">
        <f t="shared" si="14"/>
        <v>0</v>
      </c>
      <c r="T45" s="631">
        <f t="shared" si="14"/>
        <v>0</v>
      </c>
      <c r="U45" s="631">
        <f t="shared" si="14"/>
        <v>0</v>
      </c>
      <c r="V45" s="631">
        <f t="shared" si="14"/>
        <v>0</v>
      </c>
      <c r="W45" s="631">
        <f t="shared" si="14"/>
        <v>0</v>
      </c>
      <c r="X45" s="631">
        <f t="shared" si="14"/>
        <v>0</v>
      </c>
      <c r="Y45" s="631">
        <f t="shared" si="14"/>
        <v>0</v>
      </c>
      <c r="Z45" s="631">
        <f t="shared" si="14"/>
        <v>0</v>
      </c>
      <c r="AA45" s="631">
        <f t="shared" si="14"/>
        <v>0</v>
      </c>
      <c r="AB45" s="631">
        <f t="shared" si="14"/>
        <v>0</v>
      </c>
      <c r="AC45" s="631">
        <f t="shared" si="14"/>
        <v>0</v>
      </c>
      <c r="AD45" s="631">
        <f t="shared" ref="AD45:AH45" si="15">AD46*AD47</f>
        <v>0</v>
      </c>
      <c r="AE45" s="631">
        <f t="shared" si="15"/>
        <v>0</v>
      </c>
      <c r="AF45" s="631">
        <f t="shared" si="15"/>
        <v>0</v>
      </c>
      <c r="AG45" s="631">
        <f t="shared" si="15"/>
        <v>0</v>
      </c>
      <c r="AH45" s="632">
        <f t="shared" si="15"/>
        <v>0</v>
      </c>
      <c r="AI45" s="655"/>
    </row>
    <row r="46" spans="2:35" s="634" customFormat="1" ht="13" hidden="1" x14ac:dyDescent="0.3">
      <c r="B46" s="635"/>
      <c r="C46" s="636"/>
      <c r="D46" s="637" t="s">
        <v>21</v>
      </c>
      <c r="E46" s="638">
        <f>SUMIF('WOW PMPM &amp; Agg'!$B$10:$B$36,'Summary TC'!$B45,'WOW PMPM &amp; Agg'!D$10:D$36)</f>
        <v>0</v>
      </c>
      <c r="F46" s="639">
        <f>SUMIF('WOW PMPM &amp; Agg'!$B$10:$B$36,'Summary TC'!$B45,'WOW PMPM &amp; Agg'!E$10:E$36)</f>
        <v>0</v>
      </c>
      <c r="G46" s="639">
        <f>SUMIF('WOW PMPM &amp; Agg'!$B$10:$B$36,'Summary TC'!$B45,'WOW PMPM &amp; Agg'!F$10:F$36)</f>
        <v>0</v>
      </c>
      <c r="H46" s="639">
        <f>SUMIF('WOW PMPM &amp; Agg'!$B$10:$B$36,'Summary TC'!$B45,'WOW PMPM &amp; Agg'!G$10:G$36)</f>
        <v>0</v>
      </c>
      <c r="I46" s="639">
        <f>SUMIF('WOW PMPM &amp; Agg'!$B$10:$B$36,'Summary TC'!$B45,'WOW PMPM &amp; Agg'!H$10:H$36)</f>
        <v>0</v>
      </c>
      <c r="J46" s="639">
        <f>SUMIF('WOW PMPM &amp; Agg'!$B$10:$B$36,'Summary TC'!$B45,'WOW PMPM &amp; Agg'!I$10:I$36)</f>
        <v>0</v>
      </c>
      <c r="K46" s="639">
        <f>SUMIF('WOW PMPM &amp; Agg'!$B$10:$B$36,'Summary TC'!$B45,'WOW PMPM &amp; Agg'!J$10:J$36)</f>
        <v>0</v>
      </c>
      <c r="L46" s="639">
        <f>SUMIF('WOW PMPM &amp; Agg'!$B$10:$B$36,'Summary TC'!$B45,'WOW PMPM &amp; Agg'!K$10:K$36)</f>
        <v>0</v>
      </c>
      <c r="M46" s="639">
        <f>SUMIF('WOW PMPM &amp; Agg'!$B$10:$B$36,'Summary TC'!$B45,'WOW PMPM &amp; Agg'!L$10:L$36)</f>
        <v>0</v>
      </c>
      <c r="N46" s="639">
        <f>SUMIF('WOW PMPM &amp; Agg'!$B$10:$B$36,'Summary TC'!$B45,'WOW PMPM &amp; Agg'!M$10:M$36)</f>
        <v>0</v>
      </c>
      <c r="O46" s="639">
        <f>SUMIF('WOW PMPM &amp; Agg'!$B$10:$B$36,'Summary TC'!$B45,'WOW PMPM &amp; Agg'!N$10:N$36)</f>
        <v>0</v>
      </c>
      <c r="P46" s="639">
        <f>SUMIF('WOW PMPM &amp; Agg'!$B$10:$B$36,'Summary TC'!$B45,'WOW PMPM &amp; Agg'!O$10:O$36)</f>
        <v>0</v>
      </c>
      <c r="Q46" s="639">
        <f>SUMIF('WOW PMPM &amp; Agg'!$B$10:$B$36,'Summary TC'!$B45,'WOW PMPM &amp; Agg'!P$10:P$36)</f>
        <v>0</v>
      </c>
      <c r="R46" s="639">
        <f>SUMIF('WOW PMPM &amp; Agg'!$B$10:$B$36,'Summary TC'!$B45,'WOW PMPM &amp; Agg'!Q$10:Q$36)</f>
        <v>0</v>
      </c>
      <c r="S46" s="639">
        <f>SUMIF('WOW PMPM &amp; Agg'!$B$10:$B$36,'Summary TC'!$B45,'WOW PMPM &amp; Agg'!R$10:R$36)</f>
        <v>0</v>
      </c>
      <c r="T46" s="639">
        <f>SUMIF('WOW PMPM &amp; Agg'!$B$10:$B$36,'Summary TC'!$B45,'WOW PMPM &amp; Agg'!S$10:S$36)</f>
        <v>0</v>
      </c>
      <c r="U46" s="639">
        <f>SUMIF('WOW PMPM &amp; Agg'!$B$10:$B$36,'Summary TC'!$B45,'WOW PMPM &amp; Agg'!T$10:T$36)</f>
        <v>0</v>
      </c>
      <c r="V46" s="639">
        <f>SUMIF('WOW PMPM &amp; Agg'!$B$10:$B$36,'Summary TC'!$B45,'WOW PMPM &amp; Agg'!U$10:U$36)</f>
        <v>0</v>
      </c>
      <c r="W46" s="639">
        <f>SUMIF('WOW PMPM &amp; Agg'!$B$10:$B$36,'Summary TC'!$B45,'WOW PMPM &amp; Agg'!V$10:V$36)</f>
        <v>0</v>
      </c>
      <c r="X46" s="639">
        <f>SUMIF('WOW PMPM &amp; Agg'!$B$10:$B$36,'Summary TC'!$B45,'WOW PMPM &amp; Agg'!W$10:W$36)</f>
        <v>0</v>
      </c>
      <c r="Y46" s="639">
        <f>SUMIF('WOW PMPM &amp; Agg'!$B$10:$B$36,'Summary TC'!$B45,'WOW PMPM &amp; Agg'!X$10:X$36)</f>
        <v>0</v>
      </c>
      <c r="Z46" s="639">
        <f>SUMIF('WOW PMPM &amp; Agg'!$B$10:$B$36,'Summary TC'!$B45,'WOW PMPM &amp; Agg'!Y$10:Y$36)</f>
        <v>0</v>
      </c>
      <c r="AA46" s="639">
        <f>SUMIF('WOW PMPM &amp; Agg'!$B$10:$B$36,'Summary TC'!$B45,'WOW PMPM &amp; Agg'!Z$10:Z$36)</f>
        <v>0</v>
      </c>
      <c r="AB46" s="639">
        <f>SUMIF('WOW PMPM &amp; Agg'!$B$10:$B$36,'Summary TC'!$B45,'WOW PMPM &amp; Agg'!AA$10:AA$36)</f>
        <v>0</v>
      </c>
      <c r="AC46" s="639">
        <f>SUMIF('WOW PMPM &amp; Agg'!$B$10:$B$36,'Summary TC'!$B45,'WOW PMPM &amp; Agg'!AB$10:AB$36)</f>
        <v>0</v>
      </c>
      <c r="AD46" s="639">
        <f>SUMIF('WOW PMPM &amp; Agg'!$B$10:$B$36,'Summary TC'!$B45,'WOW PMPM &amp; Agg'!AC$10:AC$36)</f>
        <v>0</v>
      </c>
      <c r="AE46" s="639">
        <f>SUMIF('WOW PMPM &amp; Agg'!$B$10:$B$36,'Summary TC'!$B45,'WOW PMPM &amp; Agg'!AD$10:AD$36)</f>
        <v>0</v>
      </c>
      <c r="AF46" s="639">
        <f>SUMIF('WOW PMPM &amp; Agg'!$B$10:$B$36,'Summary TC'!$B45,'WOW PMPM &amp; Agg'!AE$10:AE$36)</f>
        <v>0</v>
      </c>
      <c r="AG46" s="639">
        <f>SUMIF('WOW PMPM &amp; Agg'!$B$10:$B$36,'Summary TC'!$B45,'WOW PMPM &amp; Agg'!AF$10:AF$36)</f>
        <v>0</v>
      </c>
      <c r="AH46" s="640">
        <f>SUMIF('WOW PMPM &amp; Agg'!$B$10:$B$36,'Summary TC'!$B45,'WOW PMPM &amp; Agg'!AG$10:AG$36)</f>
        <v>0</v>
      </c>
      <c r="AI46" s="656"/>
    </row>
    <row r="47" spans="2:35" ht="13" hidden="1" x14ac:dyDescent="0.3">
      <c r="B47" s="650"/>
      <c r="C47" s="628"/>
      <c r="D47" s="569" t="s">
        <v>22</v>
      </c>
      <c r="E47" s="644">
        <f>IF($B$8="Actuals only",SUMIF('MemMon Actual'!$B$14:$B$36,'Summary TC'!$B45,'MemMon Actual'!D$14:D$36),0)+IF($B$8="Actuals + Projected",SUMIF('MemMon Total'!$B$10:$B$32,'Summary TC'!$B45,'MemMon Total'!D$10:D$32),0)</f>
        <v>0</v>
      </c>
      <c r="F47" s="611">
        <f>IF($B$8="Actuals only",SUMIF('MemMon Actual'!$B$14:$B$36,'Summary TC'!$B45,'MemMon Actual'!E$14:E$36),0)+IF($B$8="Actuals + Projected",SUMIF('MemMon Total'!$B$10:$B$32,'Summary TC'!$B45,'MemMon Total'!E$10:E$32),0)</f>
        <v>0</v>
      </c>
      <c r="G47" s="611">
        <f>IF($B$8="Actuals only",SUMIF('MemMon Actual'!$B$14:$B$36,'Summary TC'!$B45,'MemMon Actual'!F$14:F$36),0)+IF($B$8="Actuals + Projected",SUMIF('MemMon Total'!$B$10:$B$32,'Summary TC'!$B45,'MemMon Total'!F$10:F$32),0)</f>
        <v>0</v>
      </c>
      <c r="H47" s="611">
        <f>IF($B$8="Actuals only",SUMIF('MemMon Actual'!$B$14:$B$36,'Summary TC'!$B45,'MemMon Actual'!G$14:G$36),0)+IF($B$8="Actuals + Projected",SUMIF('MemMon Total'!$B$10:$B$32,'Summary TC'!$B45,'MemMon Total'!G$10:G$32),0)</f>
        <v>0</v>
      </c>
      <c r="I47" s="611">
        <f>IF($B$8="Actuals only",SUMIF('MemMon Actual'!$B$14:$B$36,'Summary TC'!$B45,'MemMon Actual'!H$14:H$36),0)+IF($B$8="Actuals + Projected",SUMIF('MemMon Total'!$B$10:$B$32,'Summary TC'!$B45,'MemMon Total'!H$10:H$32),0)</f>
        <v>0</v>
      </c>
      <c r="J47" s="611">
        <f>IF($B$8="Actuals only",SUMIF('MemMon Actual'!$B$14:$B$36,'Summary TC'!$B45,'MemMon Actual'!I$14:I$36),0)+IF($B$8="Actuals + Projected",SUMIF('MemMon Total'!$B$10:$B$32,'Summary TC'!$B45,'MemMon Total'!I$10:I$32),0)</f>
        <v>0</v>
      </c>
      <c r="K47" s="611">
        <f>IF($B$8="Actuals only",SUMIF('MemMon Actual'!$B$14:$B$36,'Summary TC'!$B45,'MemMon Actual'!J$14:J$36),0)+IF($B$8="Actuals + Projected",SUMIF('MemMon Total'!$B$10:$B$32,'Summary TC'!$B45,'MemMon Total'!J$10:J$32),0)</f>
        <v>0</v>
      </c>
      <c r="L47" s="611">
        <f>IF($B$8="Actuals only",SUMIF('MemMon Actual'!$B$14:$B$36,'Summary TC'!$B45,'MemMon Actual'!K$14:K$36),0)+IF($B$8="Actuals + Projected",SUMIF('MemMon Total'!$B$10:$B$32,'Summary TC'!$B45,'MemMon Total'!K$10:K$32),0)</f>
        <v>0</v>
      </c>
      <c r="M47" s="611">
        <f>IF($B$8="Actuals only",SUMIF('MemMon Actual'!$B$14:$B$36,'Summary TC'!$B45,'MemMon Actual'!L$14:L$36),0)+IF($B$8="Actuals + Projected",SUMIF('MemMon Total'!$B$10:$B$32,'Summary TC'!$B45,'MemMon Total'!L$10:L$32),0)</f>
        <v>0</v>
      </c>
      <c r="N47" s="611">
        <f>IF($B$8="Actuals only",SUMIF('MemMon Actual'!$B$14:$B$36,'Summary TC'!$B45,'MemMon Actual'!M$14:M$36),0)+IF($B$8="Actuals + Projected",SUMIF('MemMon Total'!$B$10:$B$32,'Summary TC'!$B45,'MemMon Total'!M$10:M$32),0)</f>
        <v>0</v>
      </c>
      <c r="O47" s="611">
        <f>IF($B$8="Actuals only",SUMIF('MemMon Actual'!$B$14:$B$36,'Summary TC'!$B45,'MemMon Actual'!N$14:N$36),0)+IF($B$8="Actuals + Projected",SUMIF('MemMon Total'!$B$10:$B$32,'Summary TC'!$B45,'MemMon Total'!N$10:N$32),0)</f>
        <v>0</v>
      </c>
      <c r="P47" s="611">
        <f>IF($B$8="Actuals only",SUMIF('MemMon Actual'!$B$14:$B$36,'Summary TC'!$B45,'MemMon Actual'!O$14:O$36),0)+IF($B$8="Actuals + Projected",SUMIF('MemMon Total'!$B$10:$B$32,'Summary TC'!$B45,'MemMon Total'!O$10:O$32),0)</f>
        <v>0</v>
      </c>
      <c r="Q47" s="611">
        <f>IF($B$8="Actuals only",SUMIF('MemMon Actual'!$B$14:$B$36,'Summary TC'!$B45,'MemMon Actual'!P$14:P$36),0)+IF($B$8="Actuals + Projected",SUMIF('MemMon Total'!$B$10:$B$32,'Summary TC'!$B45,'MemMon Total'!P$10:P$32),0)</f>
        <v>0</v>
      </c>
      <c r="R47" s="611">
        <f>IF($B$8="Actuals only",SUMIF('MemMon Actual'!$B$14:$B$36,'Summary TC'!$B45,'MemMon Actual'!Q$14:Q$36),0)+IF($B$8="Actuals + Projected",SUMIF('MemMon Total'!$B$10:$B$32,'Summary TC'!$B45,'MemMon Total'!Q$10:Q$32),0)</f>
        <v>0</v>
      </c>
      <c r="S47" s="611">
        <f>IF($B$8="Actuals only",SUMIF('MemMon Actual'!$B$14:$B$36,'Summary TC'!$B45,'MemMon Actual'!R$14:R$36),0)+IF($B$8="Actuals + Projected",SUMIF('MemMon Total'!$B$10:$B$32,'Summary TC'!$B45,'MemMon Total'!R$10:R$32),0)</f>
        <v>0</v>
      </c>
      <c r="T47" s="611">
        <f>IF($B$8="Actuals only",SUMIF('MemMon Actual'!$B$14:$B$36,'Summary TC'!$B45,'MemMon Actual'!S$14:S$36),0)+IF($B$8="Actuals + Projected",SUMIF('MemMon Total'!$B$10:$B$32,'Summary TC'!$B45,'MemMon Total'!S$10:S$32),0)</f>
        <v>0</v>
      </c>
      <c r="U47" s="611">
        <f>IF($B$8="Actuals only",SUMIF('MemMon Actual'!$B$14:$B$36,'Summary TC'!$B45,'MemMon Actual'!T$14:T$36),0)+IF($B$8="Actuals + Projected",SUMIF('MemMon Total'!$B$10:$B$32,'Summary TC'!$B45,'MemMon Total'!T$10:T$32),0)</f>
        <v>0</v>
      </c>
      <c r="V47" s="611">
        <f>IF($B$8="Actuals only",SUMIF('MemMon Actual'!$B$14:$B$36,'Summary TC'!$B45,'MemMon Actual'!U$14:U$36),0)+IF($B$8="Actuals + Projected",SUMIF('MemMon Total'!$B$10:$B$32,'Summary TC'!$B45,'MemMon Total'!U$10:U$32),0)</f>
        <v>0</v>
      </c>
      <c r="W47" s="611">
        <f>IF($B$8="Actuals only",SUMIF('MemMon Actual'!$B$14:$B$36,'Summary TC'!$B45,'MemMon Actual'!V$14:V$36),0)+IF($B$8="Actuals + Projected",SUMIF('MemMon Total'!$B$10:$B$32,'Summary TC'!$B45,'MemMon Total'!V$10:V$32),0)</f>
        <v>0</v>
      </c>
      <c r="X47" s="611">
        <f>IF($B$8="Actuals only",SUMIF('MemMon Actual'!$B$14:$B$36,'Summary TC'!$B45,'MemMon Actual'!W$14:W$36),0)+IF($B$8="Actuals + Projected",SUMIF('MemMon Total'!$B$10:$B$32,'Summary TC'!$B45,'MemMon Total'!W$10:W$32),0)</f>
        <v>0</v>
      </c>
      <c r="Y47" s="611">
        <f>IF($B$8="Actuals only",SUMIF('MemMon Actual'!$B$14:$B$36,'Summary TC'!$B45,'MemMon Actual'!X$14:X$36),0)+IF($B$8="Actuals + Projected",SUMIF('MemMon Total'!$B$10:$B$32,'Summary TC'!$B45,'MemMon Total'!X$10:X$32),0)</f>
        <v>0</v>
      </c>
      <c r="Z47" s="611">
        <f>IF($B$8="Actuals only",SUMIF('MemMon Actual'!$B$14:$B$36,'Summary TC'!$B45,'MemMon Actual'!Y$14:Y$36),0)+IF($B$8="Actuals + Projected",SUMIF('MemMon Total'!$B$10:$B$32,'Summary TC'!$B45,'MemMon Total'!Y$10:Y$32),0)</f>
        <v>0</v>
      </c>
      <c r="AA47" s="611">
        <f>IF($B$8="Actuals only",SUMIF('MemMon Actual'!$B$14:$B$36,'Summary TC'!$B45,'MemMon Actual'!Z$14:Z$36),0)+IF($B$8="Actuals + Projected",SUMIF('MemMon Total'!$B$10:$B$32,'Summary TC'!$B45,'MemMon Total'!Z$10:Z$32),0)</f>
        <v>0</v>
      </c>
      <c r="AB47" s="611">
        <f>IF($B$8="Actuals only",SUMIF('MemMon Actual'!$B$14:$B$36,'Summary TC'!$B45,'MemMon Actual'!AA$14:AA$36),0)+IF($B$8="Actuals + Projected",SUMIF('MemMon Total'!$B$10:$B$32,'Summary TC'!$B45,'MemMon Total'!AA$10:AA$32),0)</f>
        <v>0</v>
      </c>
      <c r="AC47" s="611">
        <f>IF($B$8="Actuals only",SUMIF('MemMon Actual'!$B$14:$B$36,'Summary TC'!$B45,'MemMon Actual'!AB$14:AB$36),0)+IF($B$8="Actuals + Projected",SUMIF('MemMon Total'!$B$10:$B$32,'Summary TC'!$B45,'MemMon Total'!AB$10:AB$32),0)</f>
        <v>0</v>
      </c>
      <c r="AD47" s="611">
        <f>IF($B$8="Actuals only",SUMIF('MemMon Actual'!$B$14:$B$36,'Summary TC'!$B45,'MemMon Actual'!AC$14:AC$36),0)+IF($B$8="Actuals + Projected",SUMIF('MemMon Total'!$B$10:$B$32,'Summary TC'!$B45,'MemMon Total'!AC$10:AC$32),0)</f>
        <v>0</v>
      </c>
      <c r="AE47" s="611">
        <f>IF($B$8="Actuals only",SUMIF('MemMon Actual'!$B$14:$B$36,'Summary TC'!$B45,'MemMon Actual'!AD$14:AD$36),0)+IF($B$8="Actuals + Projected",SUMIF('MemMon Total'!$B$10:$B$32,'Summary TC'!$B45,'MemMon Total'!AD$10:AD$32),0)</f>
        <v>0</v>
      </c>
      <c r="AF47" s="611">
        <f>IF($B$8="Actuals only",SUMIF('MemMon Actual'!$B$14:$B$36,'Summary TC'!$B45,'MemMon Actual'!AE$14:AE$36),0)+IF($B$8="Actuals + Projected",SUMIF('MemMon Total'!$B$10:$B$32,'Summary TC'!$B45,'MemMon Total'!AE$10:AE$32),0)</f>
        <v>0</v>
      </c>
      <c r="AG47" s="611">
        <f>IF($B$8="Actuals only",SUMIF('MemMon Actual'!$B$14:$B$36,'Summary TC'!$B45,'MemMon Actual'!AF$14:AF$36),0)+IF($B$8="Actuals + Projected",SUMIF('MemMon Total'!$B$10:$B$32,'Summary TC'!$B45,'MemMon Total'!AF$10:AF$32),0)</f>
        <v>0</v>
      </c>
      <c r="AH47" s="645">
        <f>IF($B$8="Actuals only",SUMIF('MemMon Actual'!$B$14:$B$36,'Summary TC'!$B45,'MemMon Actual'!AG$14:AG$36),0)+IF($B$8="Actuals + Projected",SUMIF('MemMon Total'!$B$10:$B$32,'Summary TC'!$B45,'MemMon Total'!AG$10:AG$32),0)</f>
        <v>0</v>
      </c>
      <c r="AI47" s="655"/>
    </row>
    <row r="48" spans="2:35" ht="13" hidden="1" x14ac:dyDescent="0.3">
      <c r="B48" s="581"/>
      <c r="C48" s="623"/>
      <c r="D48" s="506"/>
      <c r="E48" s="652"/>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4"/>
      <c r="AI48" s="655"/>
    </row>
    <row r="49" spans="2:35" ht="13" hidden="1" x14ac:dyDescent="0.3">
      <c r="B49" s="581" t="str">
        <f>IFERROR(VLOOKUP(C49,'MEG Def'!$A$14:$B$19,2),"")</f>
        <v/>
      </c>
      <c r="C49" s="628"/>
      <c r="D49" s="629" t="s">
        <v>20</v>
      </c>
      <c r="E49" s="630">
        <f>E50*E51</f>
        <v>0</v>
      </c>
      <c r="F49" s="631">
        <f t="shared" ref="F49:AC49" si="16">F50*F51</f>
        <v>0</v>
      </c>
      <c r="G49" s="631">
        <f t="shared" si="16"/>
        <v>0</v>
      </c>
      <c r="H49" s="631">
        <f t="shared" si="16"/>
        <v>0</v>
      </c>
      <c r="I49" s="631">
        <f t="shared" si="16"/>
        <v>0</v>
      </c>
      <c r="J49" s="631">
        <f t="shared" si="16"/>
        <v>0</v>
      </c>
      <c r="K49" s="631">
        <f t="shared" si="16"/>
        <v>0</v>
      </c>
      <c r="L49" s="631">
        <f t="shared" si="16"/>
        <v>0</v>
      </c>
      <c r="M49" s="631">
        <f t="shared" si="16"/>
        <v>0</v>
      </c>
      <c r="N49" s="631">
        <f t="shared" si="16"/>
        <v>0</v>
      </c>
      <c r="O49" s="631">
        <f t="shared" si="16"/>
        <v>0</v>
      </c>
      <c r="P49" s="631">
        <f t="shared" si="16"/>
        <v>0</v>
      </c>
      <c r="Q49" s="631">
        <f t="shared" si="16"/>
        <v>0</v>
      </c>
      <c r="R49" s="631">
        <f t="shared" si="16"/>
        <v>0</v>
      </c>
      <c r="S49" s="631">
        <f t="shared" si="16"/>
        <v>0</v>
      </c>
      <c r="T49" s="631">
        <f t="shared" si="16"/>
        <v>0</v>
      </c>
      <c r="U49" s="631">
        <f t="shared" si="16"/>
        <v>0</v>
      </c>
      <c r="V49" s="631">
        <f t="shared" si="16"/>
        <v>0</v>
      </c>
      <c r="W49" s="631">
        <f t="shared" si="16"/>
        <v>0</v>
      </c>
      <c r="X49" s="631">
        <f t="shared" si="16"/>
        <v>0</v>
      </c>
      <c r="Y49" s="631">
        <f t="shared" si="16"/>
        <v>0</v>
      </c>
      <c r="Z49" s="631">
        <f t="shared" si="16"/>
        <v>0</v>
      </c>
      <c r="AA49" s="631">
        <f t="shared" si="16"/>
        <v>0</v>
      </c>
      <c r="AB49" s="631">
        <f t="shared" si="16"/>
        <v>0</v>
      </c>
      <c r="AC49" s="631">
        <f t="shared" si="16"/>
        <v>0</v>
      </c>
      <c r="AD49" s="631">
        <f t="shared" ref="AD49:AH49" si="17">AD50*AD51</f>
        <v>0</v>
      </c>
      <c r="AE49" s="631">
        <f t="shared" si="17"/>
        <v>0</v>
      </c>
      <c r="AF49" s="631">
        <f t="shared" si="17"/>
        <v>0</v>
      </c>
      <c r="AG49" s="631">
        <f t="shared" si="17"/>
        <v>0</v>
      </c>
      <c r="AH49" s="632">
        <f t="shared" si="17"/>
        <v>0</v>
      </c>
      <c r="AI49" s="655"/>
    </row>
    <row r="50" spans="2:35" s="634" customFormat="1" ht="13" hidden="1" x14ac:dyDescent="0.3">
      <c r="B50" s="635"/>
      <c r="C50" s="636"/>
      <c r="D50" s="637" t="s">
        <v>21</v>
      </c>
      <c r="E50" s="638">
        <f>SUMIF('WOW PMPM &amp; Agg'!$B$10:$B$36,'Summary TC'!$B49,'WOW PMPM &amp; Agg'!D$10:D$36)</f>
        <v>0</v>
      </c>
      <c r="F50" s="639">
        <f>SUMIF('WOW PMPM &amp; Agg'!$B$10:$B$36,'Summary TC'!$B49,'WOW PMPM &amp; Agg'!E$10:E$36)</f>
        <v>0</v>
      </c>
      <c r="G50" s="639">
        <f>SUMIF('WOW PMPM &amp; Agg'!$B$10:$B$36,'Summary TC'!$B49,'WOW PMPM &amp; Agg'!F$10:F$36)</f>
        <v>0</v>
      </c>
      <c r="H50" s="639">
        <f>SUMIF('WOW PMPM &amp; Agg'!$B$10:$B$36,'Summary TC'!$B49,'WOW PMPM &amp; Agg'!G$10:G$36)</f>
        <v>0</v>
      </c>
      <c r="I50" s="639">
        <f>SUMIF('WOW PMPM &amp; Agg'!$B$10:$B$36,'Summary TC'!$B49,'WOW PMPM &amp; Agg'!H$10:H$36)</f>
        <v>0</v>
      </c>
      <c r="J50" s="639">
        <f>SUMIF('WOW PMPM &amp; Agg'!$B$10:$B$36,'Summary TC'!$B49,'WOW PMPM &amp; Agg'!I$10:I$36)</f>
        <v>0</v>
      </c>
      <c r="K50" s="639">
        <f>SUMIF('WOW PMPM &amp; Agg'!$B$10:$B$36,'Summary TC'!$B49,'WOW PMPM &amp; Agg'!J$10:J$36)</f>
        <v>0</v>
      </c>
      <c r="L50" s="639">
        <f>SUMIF('WOW PMPM &amp; Agg'!$B$10:$B$36,'Summary TC'!$B49,'WOW PMPM &amp; Agg'!K$10:K$36)</f>
        <v>0</v>
      </c>
      <c r="M50" s="639">
        <f>SUMIF('WOW PMPM &amp; Agg'!$B$10:$B$36,'Summary TC'!$B49,'WOW PMPM &amp; Agg'!L$10:L$36)</f>
        <v>0</v>
      </c>
      <c r="N50" s="639">
        <f>SUMIF('WOW PMPM &amp; Agg'!$B$10:$B$36,'Summary TC'!$B49,'WOW PMPM &amp; Agg'!M$10:M$36)</f>
        <v>0</v>
      </c>
      <c r="O50" s="639">
        <f>SUMIF('WOW PMPM &amp; Agg'!$B$10:$B$36,'Summary TC'!$B49,'WOW PMPM &amp; Agg'!N$10:N$36)</f>
        <v>0</v>
      </c>
      <c r="P50" s="639">
        <f>SUMIF('WOW PMPM &amp; Agg'!$B$10:$B$36,'Summary TC'!$B49,'WOW PMPM &amp; Agg'!O$10:O$36)</f>
        <v>0</v>
      </c>
      <c r="Q50" s="639">
        <f>SUMIF('WOW PMPM &amp; Agg'!$B$10:$B$36,'Summary TC'!$B49,'WOW PMPM &amp; Agg'!P$10:P$36)</f>
        <v>0</v>
      </c>
      <c r="R50" s="639">
        <f>SUMIF('WOW PMPM &amp; Agg'!$B$10:$B$36,'Summary TC'!$B49,'WOW PMPM &amp; Agg'!Q$10:Q$36)</f>
        <v>0</v>
      </c>
      <c r="S50" s="639">
        <f>SUMIF('WOW PMPM &amp; Agg'!$B$10:$B$36,'Summary TC'!$B49,'WOW PMPM &amp; Agg'!R$10:R$36)</f>
        <v>0</v>
      </c>
      <c r="T50" s="639">
        <f>SUMIF('WOW PMPM &amp; Agg'!$B$10:$B$36,'Summary TC'!$B49,'WOW PMPM &amp; Agg'!S$10:S$36)</f>
        <v>0</v>
      </c>
      <c r="U50" s="639">
        <f>SUMIF('WOW PMPM &amp; Agg'!$B$10:$B$36,'Summary TC'!$B49,'WOW PMPM &amp; Agg'!T$10:T$36)</f>
        <v>0</v>
      </c>
      <c r="V50" s="639">
        <f>SUMIF('WOW PMPM &amp; Agg'!$B$10:$B$36,'Summary TC'!$B49,'WOW PMPM &amp; Agg'!U$10:U$36)</f>
        <v>0</v>
      </c>
      <c r="W50" s="639">
        <f>SUMIF('WOW PMPM &amp; Agg'!$B$10:$B$36,'Summary TC'!$B49,'WOW PMPM &amp; Agg'!V$10:V$36)</f>
        <v>0</v>
      </c>
      <c r="X50" s="639">
        <f>SUMIF('WOW PMPM &amp; Agg'!$B$10:$B$36,'Summary TC'!$B49,'WOW PMPM &amp; Agg'!W$10:W$36)</f>
        <v>0</v>
      </c>
      <c r="Y50" s="639">
        <f>SUMIF('WOW PMPM &amp; Agg'!$B$10:$B$36,'Summary TC'!$B49,'WOW PMPM &amp; Agg'!X$10:X$36)</f>
        <v>0</v>
      </c>
      <c r="Z50" s="639">
        <f>SUMIF('WOW PMPM &amp; Agg'!$B$10:$B$36,'Summary TC'!$B49,'WOW PMPM &amp; Agg'!Y$10:Y$36)</f>
        <v>0</v>
      </c>
      <c r="AA50" s="639">
        <f>SUMIF('WOW PMPM &amp; Agg'!$B$10:$B$36,'Summary TC'!$B49,'WOW PMPM &amp; Agg'!Z$10:Z$36)</f>
        <v>0</v>
      </c>
      <c r="AB50" s="639">
        <f>SUMIF('WOW PMPM &amp; Agg'!$B$10:$B$36,'Summary TC'!$B49,'WOW PMPM &amp; Agg'!AA$10:AA$36)</f>
        <v>0</v>
      </c>
      <c r="AC50" s="639">
        <f>SUMIF('WOW PMPM &amp; Agg'!$B$10:$B$36,'Summary TC'!$B49,'WOW PMPM &amp; Agg'!AB$10:AB$36)</f>
        <v>0</v>
      </c>
      <c r="AD50" s="639">
        <f>SUMIF('WOW PMPM &amp; Agg'!$B$10:$B$36,'Summary TC'!$B49,'WOW PMPM &amp; Agg'!AC$10:AC$36)</f>
        <v>0</v>
      </c>
      <c r="AE50" s="639">
        <f>SUMIF('WOW PMPM &amp; Agg'!$B$10:$B$36,'Summary TC'!$B49,'WOW PMPM &amp; Agg'!AD$10:AD$36)</f>
        <v>0</v>
      </c>
      <c r="AF50" s="639">
        <f>SUMIF('WOW PMPM &amp; Agg'!$B$10:$B$36,'Summary TC'!$B49,'WOW PMPM &amp; Agg'!AE$10:AE$36)</f>
        <v>0</v>
      </c>
      <c r="AG50" s="639">
        <f>SUMIF('WOW PMPM &amp; Agg'!$B$10:$B$36,'Summary TC'!$B49,'WOW PMPM &amp; Agg'!AF$10:AF$36)</f>
        <v>0</v>
      </c>
      <c r="AH50" s="640">
        <f>SUMIF('WOW PMPM &amp; Agg'!$B$10:$B$36,'Summary TC'!$B49,'WOW PMPM &amp; Agg'!AG$10:AG$36)</f>
        <v>0</v>
      </c>
      <c r="AI50" s="656"/>
    </row>
    <row r="51" spans="2:35" ht="13" hidden="1" x14ac:dyDescent="0.3">
      <c r="B51" s="650"/>
      <c r="C51" s="628"/>
      <c r="D51" s="569" t="s">
        <v>22</v>
      </c>
      <c r="E51" s="644">
        <f>IF($B$8="Actuals only",SUMIF('MemMon Actual'!$B$14:$B$36,'Summary TC'!$B49,'MemMon Actual'!D$14:D$36),0)+IF($B$8="Actuals + Projected",SUMIF('MemMon Total'!$B$10:$B$32,'Summary TC'!$B49,'MemMon Total'!D$10:D$32),0)</f>
        <v>0</v>
      </c>
      <c r="F51" s="611">
        <f>IF($B$8="Actuals only",SUMIF('MemMon Actual'!$B$14:$B$36,'Summary TC'!$B49,'MemMon Actual'!E$14:E$36),0)+IF($B$8="Actuals + Projected",SUMIF('MemMon Total'!$B$10:$B$32,'Summary TC'!$B49,'MemMon Total'!E$10:E$32),0)</f>
        <v>0</v>
      </c>
      <c r="G51" s="611">
        <f>IF($B$8="Actuals only",SUMIF('MemMon Actual'!$B$14:$B$36,'Summary TC'!$B49,'MemMon Actual'!F$14:F$36),0)+IF($B$8="Actuals + Projected",SUMIF('MemMon Total'!$B$10:$B$32,'Summary TC'!$B49,'MemMon Total'!F$10:F$32),0)</f>
        <v>0</v>
      </c>
      <c r="H51" s="611">
        <f>IF($B$8="Actuals only",SUMIF('MemMon Actual'!$B$14:$B$36,'Summary TC'!$B49,'MemMon Actual'!G$14:G$36),0)+IF($B$8="Actuals + Projected",SUMIF('MemMon Total'!$B$10:$B$32,'Summary TC'!$B49,'MemMon Total'!G$10:G$32),0)</f>
        <v>0</v>
      </c>
      <c r="I51" s="611">
        <f>IF($B$8="Actuals only",SUMIF('MemMon Actual'!$B$14:$B$36,'Summary TC'!$B49,'MemMon Actual'!H$14:H$36),0)+IF($B$8="Actuals + Projected",SUMIF('MemMon Total'!$B$10:$B$32,'Summary TC'!$B49,'MemMon Total'!H$10:H$32),0)</f>
        <v>0</v>
      </c>
      <c r="J51" s="611">
        <f>IF($B$8="Actuals only",SUMIF('MemMon Actual'!$B$14:$B$36,'Summary TC'!$B49,'MemMon Actual'!I$14:I$36),0)+IF($B$8="Actuals + Projected",SUMIF('MemMon Total'!$B$10:$B$32,'Summary TC'!$B49,'MemMon Total'!I$10:I$32),0)</f>
        <v>0</v>
      </c>
      <c r="K51" s="611">
        <f>IF($B$8="Actuals only",SUMIF('MemMon Actual'!$B$14:$B$36,'Summary TC'!$B49,'MemMon Actual'!J$14:J$36),0)+IF($B$8="Actuals + Projected",SUMIF('MemMon Total'!$B$10:$B$32,'Summary TC'!$B49,'MemMon Total'!J$10:J$32),0)</f>
        <v>0</v>
      </c>
      <c r="L51" s="611">
        <f>IF($B$8="Actuals only",SUMIF('MemMon Actual'!$B$14:$B$36,'Summary TC'!$B49,'MemMon Actual'!K$14:K$36),0)+IF($B$8="Actuals + Projected",SUMIF('MemMon Total'!$B$10:$B$32,'Summary TC'!$B49,'MemMon Total'!K$10:K$32),0)</f>
        <v>0</v>
      </c>
      <c r="M51" s="611">
        <f>IF($B$8="Actuals only",SUMIF('MemMon Actual'!$B$14:$B$36,'Summary TC'!$B49,'MemMon Actual'!L$14:L$36),0)+IF($B$8="Actuals + Projected",SUMIF('MemMon Total'!$B$10:$B$32,'Summary TC'!$B49,'MemMon Total'!L$10:L$32),0)</f>
        <v>0</v>
      </c>
      <c r="N51" s="611">
        <f>IF($B$8="Actuals only",SUMIF('MemMon Actual'!$B$14:$B$36,'Summary TC'!$B49,'MemMon Actual'!M$14:M$36),0)+IF($B$8="Actuals + Projected",SUMIF('MemMon Total'!$B$10:$B$32,'Summary TC'!$B49,'MemMon Total'!M$10:M$32),0)</f>
        <v>0</v>
      </c>
      <c r="O51" s="611">
        <f>IF($B$8="Actuals only",SUMIF('MemMon Actual'!$B$14:$B$36,'Summary TC'!$B49,'MemMon Actual'!N$14:N$36),0)+IF($B$8="Actuals + Projected",SUMIF('MemMon Total'!$B$10:$B$32,'Summary TC'!$B49,'MemMon Total'!N$10:N$32),0)</f>
        <v>0</v>
      </c>
      <c r="P51" s="611">
        <f>IF($B$8="Actuals only",SUMIF('MemMon Actual'!$B$14:$B$36,'Summary TC'!$B49,'MemMon Actual'!O$14:O$36),0)+IF($B$8="Actuals + Projected",SUMIF('MemMon Total'!$B$10:$B$32,'Summary TC'!$B49,'MemMon Total'!O$10:O$32),0)</f>
        <v>0</v>
      </c>
      <c r="Q51" s="611">
        <f>IF($B$8="Actuals only",SUMIF('MemMon Actual'!$B$14:$B$36,'Summary TC'!$B49,'MemMon Actual'!P$14:P$36),0)+IF($B$8="Actuals + Projected",SUMIF('MemMon Total'!$B$10:$B$32,'Summary TC'!$B49,'MemMon Total'!P$10:P$32),0)</f>
        <v>0</v>
      </c>
      <c r="R51" s="611">
        <f>IF($B$8="Actuals only",SUMIF('MemMon Actual'!$B$14:$B$36,'Summary TC'!$B49,'MemMon Actual'!Q$14:Q$36),0)+IF($B$8="Actuals + Projected",SUMIF('MemMon Total'!$B$10:$B$32,'Summary TC'!$B49,'MemMon Total'!Q$10:Q$32),0)</f>
        <v>0</v>
      </c>
      <c r="S51" s="611">
        <f>IF($B$8="Actuals only",SUMIF('MemMon Actual'!$B$14:$B$36,'Summary TC'!$B49,'MemMon Actual'!R$14:R$36),0)+IF($B$8="Actuals + Projected",SUMIF('MemMon Total'!$B$10:$B$32,'Summary TC'!$B49,'MemMon Total'!R$10:R$32),0)</f>
        <v>0</v>
      </c>
      <c r="T51" s="611">
        <f>IF($B$8="Actuals only",SUMIF('MemMon Actual'!$B$14:$B$36,'Summary TC'!$B49,'MemMon Actual'!S$14:S$36),0)+IF($B$8="Actuals + Projected",SUMIF('MemMon Total'!$B$10:$B$32,'Summary TC'!$B49,'MemMon Total'!S$10:S$32),0)</f>
        <v>0</v>
      </c>
      <c r="U51" s="611">
        <f>IF($B$8="Actuals only",SUMIF('MemMon Actual'!$B$14:$B$36,'Summary TC'!$B49,'MemMon Actual'!T$14:T$36),0)+IF($B$8="Actuals + Projected",SUMIF('MemMon Total'!$B$10:$B$32,'Summary TC'!$B49,'MemMon Total'!T$10:T$32),0)</f>
        <v>0</v>
      </c>
      <c r="V51" s="611">
        <f>IF($B$8="Actuals only",SUMIF('MemMon Actual'!$B$14:$B$36,'Summary TC'!$B49,'MemMon Actual'!U$14:U$36),0)+IF($B$8="Actuals + Projected",SUMIF('MemMon Total'!$B$10:$B$32,'Summary TC'!$B49,'MemMon Total'!U$10:U$32),0)</f>
        <v>0</v>
      </c>
      <c r="W51" s="611">
        <f>IF($B$8="Actuals only",SUMIF('MemMon Actual'!$B$14:$B$36,'Summary TC'!$B49,'MemMon Actual'!V$14:V$36),0)+IF($B$8="Actuals + Projected",SUMIF('MemMon Total'!$B$10:$B$32,'Summary TC'!$B49,'MemMon Total'!V$10:V$32),0)</f>
        <v>0</v>
      </c>
      <c r="X51" s="611">
        <f>IF($B$8="Actuals only",SUMIF('MemMon Actual'!$B$14:$B$36,'Summary TC'!$B49,'MemMon Actual'!W$14:W$36),0)+IF($B$8="Actuals + Projected",SUMIF('MemMon Total'!$B$10:$B$32,'Summary TC'!$B49,'MemMon Total'!W$10:W$32),0)</f>
        <v>0</v>
      </c>
      <c r="Y51" s="611">
        <f>IF($B$8="Actuals only",SUMIF('MemMon Actual'!$B$14:$B$36,'Summary TC'!$B49,'MemMon Actual'!X$14:X$36),0)+IF($B$8="Actuals + Projected",SUMIF('MemMon Total'!$B$10:$B$32,'Summary TC'!$B49,'MemMon Total'!X$10:X$32),0)</f>
        <v>0</v>
      </c>
      <c r="Z51" s="611">
        <f>IF($B$8="Actuals only",SUMIF('MemMon Actual'!$B$14:$B$36,'Summary TC'!$B49,'MemMon Actual'!Y$14:Y$36),0)+IF($B$8="Actuals + Projected",SUMIF('MemMon Total'!$B$10:$B$32,'Summary TC'!$B49,'MemMon Total'!Y$10:Y$32),0)</f>
        <v>0</v>
      </c>
      <c r="AA51" s="611">
        <f>IF($B$8="Actuals only",SUMIF('MemMon Actual'!$B$14:$B$36,'Summary TC'!$B49,'MemMon Actual'!Z$14:Z$36),0)+IF($B$8="Actuals + Projected",SUMIF('MemMon Total'!$B$10:$B$32,'Summary TC'!$B49,'MemMon Total'!Z$10:Z$32),0)</f>
        <v>0</v>
      </c>
      <c r="AB51" s="611">
        <f>IF($B$8="Actuals only",SUMIF('MemMon Actual'!$B$14:$B$36,'Summary TC'!$B49,'MemMon Actual'!AA$14:AA$36),0)+IF($B$8="Actuals + Projected",SUMIF('MemMon Total'!$B$10:$B$32,'Summary TC'!$B49,'MemMon Total'!AA$10:AA$32),0)</f>
        <v>0</v>
      </c>
      <c r="AC51" s="611">
        <f>IF($B$8="Actuals only",SUMIF('MemMon Actual'!$B$14:$B$36,'Summary TC'!$B49,'MemMon Actual'!AB$14:AB$36),0)+IF($B$8="Actuals + Projected",SUMIF('MemMon Total'!$B$10:$B$32,'Summary TC'!$B49,'MemMon Total'!AB$10:AB$32),0)</f>
        <v>0</v>
      </c>
      <c r="AD51" s="611">
        <f>IF($B$8="Actuals only",SUMIF('MemMon Actual'!$B$14:$B$36,'Summary TC'!$B49,'MemMon Actual'!AC$14:AC$36),0)+IF($B$8="Actuals + Projected",SUMIF('MemMon Total'!$B$10:$B$32,'Summary TC'!$B49,'MemMon Total'!AC$10:AC$32),0)</f>
        <v>0</v>
      </c>
      <c r="AE51" s="611">
        <f>IF($B$8="Actuals only",SUMIF('MemMon Actual'!$B$14:$B$36,'Summary TC'!$B49,'MemMon Actual'!AD$14:AD$36),0)+IF($B$8="Actuals + Projected",SUMIF('MemMon Total'!$B$10:$B$32,'Summary TC'!$B49,'MemMon Total'!AD$10:AD$32),0)</f>
        <v>0</v>
      </c>
      <c r="AF51" s="611">
        <f>IF($B$8="Actuals only",SUMIF('MemMon Actual'!$B$14:$B$36,'Summary TC'!$B49,'MemMon Actual'!AE$14:AE$36),0)+IF($B$8="Actuals + Projected",SUMIF('MemMon Total'!$B$10:$B$32,'Summary TC'!$B49,'MemMon Total'!AE$10:AE$32),0)</f>
        <v>0</v>
      </c>
      <c r="AG51" s="611">
        <f>IF($B$8="Actuals only",SUMIF('MemMon Actual'!$B$14:$B$36,'Summary TC'!$B49,'MemMon Actual'!AF$14:AF$36),0)+IF($B$8="Actuals + Projected",SUMIF('MemMon Total'!$B$10:$B$32,'Summary TC'!$B49,'MemMon Total'!AF$10:AF$32),0)</f>
        <v>0</v>
      </c>
      <c r="AH51" s="645">
        <f>IF($B$8="Actuals only",SUMIF('MemMon Actual'!$B$14:$B$36,'Summary TC'!$B49,'MemMon Actual'!AG$14:AG$36),0)+IF($B$8="Actuals + Projected",SUMIF('MemMon Total'!$B$10:$B$32,'Summary TC'!$B49,'MemMon Total'!AG$10:AG$32),0)</f>
        <v>0</v>
      </c>
      <c r="AI51" s="655"/>
    </row>
    <row r="52" spans="2:35" ht="13" hidden="1" x14ac:dyDescent="0.3">
      <c r="B52" s="581"/>
      <c r="C52" s="623"/>
      <c r="D52" s="506"/>
      <c r="E52" s="652"/>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4"/>
      <c r="AI52" s="655"/>
    </row>
    <row r="53" spans="2:35" ht="13" hidden="1" x14ac:dyDescent="0.3">
      <c r="B53" s="581" t="str">
        <f>IFERROR(VLOOKUP(C53,'MEG Def'!$A$14:$B$19,2),"")</f>
        <v/>
      </c>
      <c r="C53" s="628"/>
      <c r="D53" s="629" t="s">
        <v>20</v>
      </c>
      <c r="E53" s="630">
        <f>E54*E55</f>
        <v>0</v>
      </c>
      <c r="F53" s="631">
        <f t="shared" ref="F53:AC53" si="18">F54*F55</f>
        <v>0</v>
      </c>
      <c r="G53" s="631">
        <f t="shared" si="18"/>
        <v>0</v>
      </c>
      <c r="H53" s="631">
        <f t="shared" si="18"/>
        <v>0</v>
      </c>
      <c r="I53" s="631">
        <f t="shared" si="18"/>
        <v>0</v>
      </c>
      <c r="J53" s="631">
        <f t="shared" si="18"/>
        <v>0</v>
      </c>
      <c r="K53" s="631">
        <f t="shared" si="18"/>
        <v>0</v>
      </c>
      <c r="L53" s="631">
        <f t="shared" si="18"/>
        <v>0</v>
      </c>
      <c r="M53" s="631">
        <f t="shared" si="18"/>
        <v>0</v>
      </c>
      <c r="N53" s="631">
        <f t="shared" si="18"/>
        <v>0</v>
      </c>
      <c r="O53" s="631">
        <f t="shared" si="18"/>
        <v>0</v>
      </c>
      <c r="P53" s="631">
        <f t="shared" si="18"/>
        <v>0</v>
      </c>
      <c r="Q53" s="631">
        <f t="shared" si="18"/>
        <v>0</v>
      </c>
      <c r="R53" s="631">
        <f t="shared" si="18"/>
        <v>0</v>
      </c>
      <c r="S53" s="631">
        <f t="shared" si="18"/>
        <v>0</v>
      </c>
      <c r="T53" s="631">
        <f t="shared" si="18"/>
        <v>0</v>
      </c>
      <c r="U53" s="631">
        <f t="shared" si="18"/>
        <v>0</v>
      </c>
      <c r="V53" s="631">
        <f t="shared" si="18"/>
        <v>0</v>
      </c>
      <c r="W53" s="631">
        <f t="shared" si="18"/>
        <v>0</v>
      </c>
      <c r="X53" s="631">
        <f t="shared" si="18"/>
        <v>0</v>
      </c>
      <c r="Y53" s="631">
        <f t="shared" si="18"/>
        <v>0</v>
      </c>
      <c r="Z53" s="631">
        <f t="shared" si="18"/>
        <v>0</v>
      </c>
      <c r="AA53" s="631">
        <f t="shared" si="18"/>
        <v>0</v>
      </c>
      <c r="AB53" s="631">
        <f t="shared" si="18"/>
        <v>0</v>
      </c>
      <c r="AC53" s="631">
        <f t="shared" si="18"/>
        <v>0</v>
      </c>
      <c r="AD53" s="631">
        <f t="shared" ref="AD53:AH53" si="19">AD54*AD55</f>
        <v>0</v>
      </c>
      <c r="AE53" s="631">
        <f t="shared" si="19"/>
        <v>0</v>
      </c>
      <c r="AF53" s="631">
        <f t="shared" si="19"/>
        <v>0</v>
      </c>
      <c r="AG53" s="631">
        <f t="shared" si="19"/>
        <v>0</v>
      </c>
      <c r="AH53" s="632">
        <f t="shared" si="19"/>
        <v>0</v>
      </c>
      <c r="AI53" s="655"/>
    </row>
    <row r="54" spans="2:35" s="634" customFormat="1" ht="13" hidden="1" x14ac:dyDescent="0.3">
      <c r="B54" s="635"/>
      <c r="C54" s="636"/>
      <c r="D54" s="637" t="s">
        <v>21</v>
      </c>
      <c r="E54" s="638">
        <f>SUMIF('WOW PMPM &amp; Agg'!$B$10:$B$36,'Summary TC'!$B53,'WOW PMPM &amp; Agg'!D$10:D$36)</f>
        <v>0</v>
      </c>
      <c r="F54" s="639">
        <f>SUMIF('WOW PMPM &amp; Agg'!$B$10:$B$36,'Summary TC'!$B53,'WOW PMPM &amp; Agg'!E$10:E$36)</f>
        <v>0</v>
      </c>
      <c r="G54" s="639">
        <f>SUMIF('WOW PMPM &amp; Agg'!$B$10:$B$36,'Summary TC'!$B53,'WOW PMPM &amp; Agg'!F$10:F$36)</f>
        <v>0</v>
      </c>
      <c r="H54" s="639">
        <f>SUMIF('WOW PMPM &amp; Agg'!$B$10:$B$36,'Summary TC'!$B53,'WOW PMPM &amp; Agg'!G$10:G$36)</f>
        <v>0</v>
      </c>
      <c r="I54" s="639">
        <f>SUMIF('WOW PMPM &amp; Agg'!$B$10:$B$36,'Summary TC'!$B53,'WOW PMPM &amp; Agg'!H$10:H$36)</f>
        <v>0</v>
      </c>
      <c r="J54" s="639">
        <f>SUMIF('WOW PMPM &amp; Agg'!$B$10:$B$36,'Summary TC'!$B53,'WOW PMPM &amp; Agg'!I$10:I$36)</f>
        <v>0</v>
      </c>
      <c r="K54" s="639">
        <f>SUMIF('WOW PMPM &amp; Agg'!$B$10:$B$36,'Summary TC'!$B53,'WOW PMPM &amp; Agg'!J$10:J$36)</f>
        <v>0</v>
      </c>
      <c r="L54" s="639">
        <f>SUMIF('WOW PMPM &amp; Agg'!$B$10:$B$36,'Summary TC'!$B53,'WOW PMPM &amp; Agg'!K$10:K$36)</f>
        <v>0</v>
      </c>
      <c r="M54" s="639">
        <f>SUMIF('WOW PMPM &amp; Agg'!$B$10:$B$36,'Summary TC'!$B53,'WOW PMPM &amp; Agg'!L$10:L$36)</f>
        <v>0</v>
      </c>
      <c r="N54" s="639">
        <f>SUMIF('WOW PMPM &amp; Agg'!$B$10:$B$36,'Summary TC'!$B53,'WOW PMPM &amp; Agg'!M$10:M$36)</f>
        <v>0</v>
      </c>
      <c r="O54" s="639">
        <f>SUMIF('WOW PMPM &amp; Agg'!$B$10:$B$36,'Summary TC'!$B53,'WOW PMPM &amp; Agg'!N$10:N$36)</f>
        <v>0</v>
      </c>
      <c r="P54" s="639">
        <f>SUMIF('WOW PMPM &amp; Agg'!$B$10:$B$36,'Summary TC'!$B53,'WOW PMPM &amp; Agg'!O$10:O$36)</f>
        <v>0</v>
      </c>
      <c r="Q54" s="639">
        <f>SUMIF('WOW PMPM &amp; Agg'!$B$10:$B$36,'Summary TC'!$B53,'WOW PMPM &amp; Agg'!P$10:P$36)</f>
        <v>0</v>
      </c>
      <c r="R54" s="639">
        <f>SUMIF('WOW PMPM &amp; Agg'!$B$10:$B$36,'Summary TC'!$B53,'WOW PMPM &amp; Agg'!Q$10:Q$36)</f>
        <v>0</v>
      </c>
      <c r="S54" s="639">
        <f>SUMIF('WOW PMPM &amp; Agg'!$B$10:$B$36,'Summary TC'!$B53,'WOW PMPM &amp; Agg'!R$10:R$36)</f>
        <v>0</v>
      </c>
      <c r="T54" s="639">
        <f>SUMIF('WOW PMPM &amp; Agg'!$B$10:$B$36,'Summary TC'!$B53,'WOW PMPM &amp; Agg'!S$10:S$36)</f>
        <v>0</v>
      </c>
      <c r="U54" s="639">
        <f>SUMIF('WOW PMPM &amp; Agg'!$B$10:$B$36,'Summary TC'!$B53,'WOW PMPM &amp; Agg'!T$10:T$36)</f>
        <v>0</v>
      </c>
      <c r="V54" s="639">
        <f>SUMIF('WOW PMPM &amp; Agg'!$B$10:$B$36,'Summary TC'!$B53,'WOW PMPM &amp; Agg'!U$10:U$36)</f>
        <v>0</v>
      </c>
      <c r="W54" s="639">
        <f>SUMIF('WOW PMPM &amp; Agg'!$B$10:$B$36,'Summary TC'!$B53,'WOW PMPM &amp; Agg'!V$10:V$36)</f>
        <v>0</v>
      </c>
      <c r="X54" s="639">
        <f>SUMIF('WOW PMPM &amp; Agg'!$B$10:$B$36,'Summary TC'!$B53,'WOW PMPM &amp; Agg'!W$10:W$36)</f>
        <v>0</v>
      </c>
      <c r="Y54" s="639">
        <f>SUMIF('WOW PMPM &amp; Agg'!$B$10:$B$36,'Summary TC'!$B53,'WOW PMPM &amp; Agg'!X$10:X$36)</f>
        <v>0</v>
      </c>
      <c r="Z54" s="639">
        <f>SUMIF('WOW PMPM &amp; Agg'!$B$10:$B$36,'Summary TC'!$B53,'WOW PMPM &amp; Agg'!Y$10:Y$36)</f>
        <v>0</v>
      </c>
      <c r="AA54" s="639">
        <f>SUMIF('WOW PMPM &amp; Agg'!$B$10:$B$36,'Summary TC'!$B53,'WOW PMPM &amp; Agg'!Z$10:Z$36)</f>
        <v>0</v>
      </c>
      <c r="AB54" s="639">
        <f>SUMIF('WOW PMPM &amp; Agg'!$B$10:$B$36,'Summary TC'!$B53,'WOW PMPM &amp; Agg'!AA$10:AA$36)</f>
        <v>0</v>
      </c>
      <c r="AC54" s="639">
        <f>SUMIF('WOW PMPM &amp; Agg'!$B$10:$B$36,'Summary TC'!$B53,'WOW PMPM &amp; Agg'!AB$10:AB$36)</f>
        <v>0</v>
      </c>
      <c r="AD54" s="639">
        <f>SUMIF('WOW PMPM &amp; Agg'!$B$10:$B$36,'Summary TC'!$B53,'WOW PMPM &amp; Agg'!AC$10:AC$36)</f>
        <v>0</v>
      </c>
      <c r="AE54" s="639">
        <f>SUMIF('WOW PMPM &amp; Agg'!$B$10:$B$36,'Summary TC'!$B53,'WOW PMPM &amp; Agg'!AD$10:AD$36)</f>
        <v>0</v>
      </c>
      <c r="AF54" s="639">
        <f>SUMIF('WOW PMPM &amp; Agg'!$B$10:$B$36,'Summary TC'!$B53,'WOW PMPM &amp; Agg'!AE$10:AE$36)</f>
        <v>0</v>
      </c>
      <c r="AG54" s="639">
        <f>SUMIF('WOW PMPM &amp; Agg'!$B$10:$B$36,'Summary TC'!$B53,'WOW PMPM &amp; Agg'!AF$10:AF$36)</f>
        <v>0</v>
      </c>
      <c r="AH54" s="640">
        <f>SUMIF('WOW PMPM &amp; Agg'!$B$10:$B$36,'Summary TC'!$B53,'WOW PMPM &amp; Agg'!AG$10:AG$36)</f>
        <v>0</v>
      </c>
      <c r="AI54" s="656"/>
    </row>
    <row r="55" spans="2:35" ht="13" hidden="1" x14ac:dyDescent="0.3">
      <c r="B55" s="650"/>
      <c r="C55" s="628"/>
      <c r="D55" s="569" t="s">
        <v>22</v>
      </c>
      <c r="E55" s="644">
        <f>IF($B$8="Actuals only",SUMIF('MemMon Actual'!$B$14:$B$36,'Summary TC'!$B53,'MemMon Actual'!D$14:D$36),0)+IF($B$8="Actuals + Projected",SUMIF('MemMon Total'!$B$10:$B$32,'Summary TC'!$B53,'MemMon Total'!D$10:D$32),0)</f>
        <v>0</v>
      </c>
      <c r="F55" s="611">
        <f>IF($B$8="Actuals only",SUMIF('MemMon Actual'!$B$14:$B$36,'Summary TC'!$B53,'MemMon Actual'!E$14:E$36),0)+IF($B$8="Actuals + Projected",SUMIF('MemMon Total'!$B$10:$B$32,'Summary TC'!$B53,'MemMon Total'!E$10:E$32),0)</f>
        <v>0</v>
      </c>
      <c r="G55" s="611">
        <f>IF($B$8="Actuals only",SUMIF('MemMon Actual'!$B$14:$B$36,'Summary TC'!$B53,'MemMon Actual'!F$14:F$36),0)+IF($B$8="Actuals + Projected",SUMIF('MemMon Total'!$B$10:$B$32,'Summary TC'!$B53,'MemMon Total'!F$10:F$32),0)</f>
        <v>0</v>
      </c>
      <c r="H55" s="611">
        <f>IF($B$8="Actuals only",SUMIF('MemMon Actual'!$B$14:$B$36,'Summary TC'!$B53,'MemMon Actual'!G$14:G$36),0)+IF($B$8="Actuals + Projected",SUMIF('MemMon Total'!$B$10:$B$32,'Summary TC'!$B53,'MemMon Total'!G$10:G$32),0)</f>
        <v>0</v>
      </c>
      <c r="I55" s="611">
        <f>IF($B$8="Actuals only",SUMIF('MemMon Actual'!$B$14:$B$36,'Summary TC'!$B53,'MemMon Actual'!H$14:H$36),0)+IF($B$8="Actuals + Projected",SUMIF('MemMon Total'!$B$10:$B$32,'Summary TC'!$B53,'MemMon Total'!H$10:H$32),0)</f>
        <v>0</v>
      </c>
      <c r="J55" s="611">
        <f>IF($B$8="Actuals only",SUMIF('MemMon Actual'!$B$14:$B$36,'Summary TC'!$B53,'MemMon Actual'!I$14:I$36),0)+IF($B$8="Actuals + Projected",SUMIF('MemMon Total'!$B$10:$B$32,'Summary TC'!$B53,'MemMon Total'!I$10:I$32),0)</f>
        <v>0</v>
      </c>
      <c r="K55" s="611">
        <f>IF($B$8="Actuals only",SUMIF('MemMon Actual'!$B$14:$B$36,'Summary TC'!$B53,'MemMon Actual'!J$14:J$36),0)+IF($B$8="Actuals + Projected",SUMIF('MemMon Total'!$B$10:$B$32,'Summary TC'!$B53,'MemMon Total'!J$10:J$32),0)</f>
        <v>0</v>
      </c>
      <c r="L55" s="611">
        <f>IF($B$8="Actuals only",SUMIF('MemMon Actual'!$B$14:$B$36,'Summary TC'!$B53,'MemMon Actual'!K$14:K$36),0)+IF($B$8="Actuals + Projected",SUMIF('MemMon Total'!$B$10:$B$32,'Summary TC'!$B53,'MemMon Total'!K$10:K$32),0)</f>
        <v>0</v>
      </c>
      <c r="M55" s="611">
        <f>IF($B$8="Actuals only",SUMIF('MemMon Actual'!$B$14:$B$36,'Summary TC'!$B53,'MemMon Actual'!L$14:L$36),0)+IF($B$8="Actuals + Projected",SUMIF('MemMon Total'!$B$10:$B$32,'Summary TC'!$B53,'MemMon Total'!L$10:L$32),0)</f>
        <v>0</v>
      </c>
      <c r="N55" s="611">
        <f>IF($B$8="Actuals only",SUMIF('MemMon Actual'!$B$14:$B$36,'Summary TC'!$B53,'MemMon Actual'!M$14:M$36),0)+IF($B$8="Actuals + Projected",SUMIF('MemMon Total'!$B$10:$B$32,'Summary TC'!$B53,'MemMon Total'!M$10:M$32),0)</f>
        <v>0</v>
      </c>
      <c r="O55" s="611">
        <f>IF($B$8="Actuals only",SUMIF('MemMon Actual'!$B$14:$B$36,'Summary TC'!$B53,'MemMon Actual'!N$14:N$36),0)+IF($B$8="Actuals + Projected",SUMIF('MemMon Total'!$B$10:$B$32,'Summary TC'!$B53,'MemMon Total'!N$10:N$32),0)</f>
        <v>0</v>
      </c>
      <c r="P55" s="611">
        <f>IF($B$8="Actuals only",SUMIF('MemMon Actual'!$B$14:$B$36,'Summary TC'!$B53,'MemMon Actual'!O$14:O$36),0)+IF($B$8="Actuals + Projected",SUMIF('MemMon Total'!$B$10:$B$32,'Summary TC'!$B53,'MemMon Total'!O$10:O$32),0)</f>
        <v>0</v>
      </c>
      <c r="Q55" s="611">
        <f>IF($B$8="Actuals only",SUMIF('MemMon Actual'!$B$14:$B$36,'Summary TC'!$B53,'MemMon Actual'!P$14:P$36),0)+IF($B$8="Actuals + Projected",SUMIF('MemMon Total'!$B$10:$B$32,'Summary TC'!$B53,'MemMon Total'!P$10:P$32),0)</f>
        <v>0</v>
      </c>
      <c r="R55" s="611">
        <f>IF($B$8="Actuals only",SUMIF('MemMon Actual'!$B$14:$B$36,'Summary TC'!$B53,'MemMon Actual'!Q$14:Q$36),0)+IF($B$8="Actuals + Projected",SUMIF('MemMon Total'!$B$10:$B$32,'Summary TC'!$B53,'MemMon Total'!Q$10:Q$32),0)</f>
        <v>0</v>
      </c>
      <c r="S55" s="611">
        <f>IF($B$8="Actuals only",SUMIF('MemMon Actual'!$B$14:$B$36,'Summary TC'!$B53,'MemMon Actual'!R$14:R$36),0)+IF($B$8="Actuals + Projected",SUMIF('MemMon Total'!$B$10:$B$32,'Summary TC'!$B53,'MemMon Total'!R$10:R$32),0)</f>
        <v>0</v>
      </c>
      <c r="T55" s="611">
        <f>IF($B$8="Actuals only",SUMIF('MemMon Actual'!$B$14:$B$36,'Summary TC'!$B53,'MemMon Actual'!S$14:S$36),0)+IF($B$8="Actuals + Projected",SUMIF('MemMon Total'!$B$10:$B$32,'Summary TC'!$B53,'MemMon Total'!S$10:S$32),0)</f>
        <v>0</v>
      </c>
      <c r="U55" s="611">
        <f>IF($B$8="Actuals only",SUMIF('MemMon Actual'!$B$14:$B$36,'Summary TC'!$B53,'MemMon Actual'!T$14:T$36),0)+IF($B$8="Actuals + Projected",SUMIF('MemMon Total'!$B$10:$B$32,'Summary TC'!$B53,'MemMon Total'!T$10:T$32),0)</f>
        <v>0</v>
      </c>
      <c r="V55" s="611">
        <f>IF($B$8="Actuals only",SUMIF('MemMon Actual'!$B$14:$B$36,'Summary TC'!$B53,'MemMon Actual'!U$14:U$36),0)+IF($B$8="Actuals + Projected",SUMIF('MemMon Total'!$B$10:$B$32,'Summary TC'!$B53,'MemMon Total'!U$10:U$32),0)</f>
        <v>0</v>
      </c>
      <c r="W55" s="611">
        <f>IF($B$8="Actuals only",SUMIF('MemMon Actual'!$B$14:$B$36,'Summary TC'!$B53,'MemMon Actual'!V$14:V$36),0)+IF($B$8="Actuals + Projected",SUMIF('MemMon Total'!$B$10:$B$32,'Summary TC'!$B53,'MemMon Total'!V$10:V$32),0)</f>
        <v>0</v>
      </c>
      <c r="X55" s="611">
        <f>IF($B$8="Actuals only",SUMIF('MemMon Actual'!$B$14:$B$36,'Summary TC'!$B53,'MemMon Actual'!W$14:W$36),0)+IF($B$8="Actuals + Projected",SUMIF('MemMon Total'!$B$10:$B$32,'Summary TC'!$B53,'MemMon Total'!W$10:W$32),0)</f>
        <v>0</v>
      </c>
      <c r="Y55" s="611">
        <f>IF($B$8="Actuals only",SUMIF('MemMon Actual'!$B$14:$B$36,'Summary TC'!$B53,'MemMon Actual'!X$14:X$36),0)+IF($B$8="Actuals + Projected",SUMIF('MemMon Total'!$B$10:$B$32,'Summary TC'!$B53,'MemMon Total'!X$10:X$32),0)</f>
        <v>0</v>
      </c>
      <c r="Z55" s="611">
        <f>IF($B$8="Actuals only",SUMIF('MemMon Actual'!$B$14:$B$36,'Summary TC'!$B53,'MemMon Actual'!Y$14:Y$36),0)+IF($B$8="Actuals + Projected",SUMIF('MemMon Total'!$B$10:$B$32,'Summary TC'!$B53,'MemMon Total'!Y$10:Y$32),0)</f>
        <v>0</v>
      </c>
      <c r="AA55" s="611">
        <f>IF($B$8="Actuals only",SUMIF('MemMon Actual'!$B$14:$B$36,'Summary TC'!$B53,'MemMon Actual'!Z$14:Z$36),0)+IF($B$8="Actuals + Projected",SUMIF('MemMon Total'!$B$10:$B$32,'Summary TC'!$B53,'MemMon Total'!Z$10:Z$32),0)</f>
        <v>0</v>
      </c>
      <c r="AB55" s="611">
        <f>IF($B$8="Actuals only",SUMIF('MemMon Actual'!$B$14:$B$36,'Summary TC'!$B53,'MemMon Actual'!AA$14:AA$36),0)+IF($B$8="Actuals + Projected",SUMIF('MemMon Total'!$B$10:$B$32,'Summary TC'!$B53,'MemMon Total'!AA$10:AA$32),0)</f>
        <v>0</v>
      </c>
      <c r="AC55" s="611">
        <f>IF($B$8="Actuals only",SUMIF('MemMon Actual'!$B$14:$B$36,'Summary TC'!$B53,'MemMon Actual'!AB$14:AB$36),0)+IF($B$8="Actuals + Projected",SUMIF('MemMon Total'!$B$10:$B$32,'Summary TC'!$B53,'MemMon Total'!AB$10:AB$32),0)</f>
        <v>0</v>
      </c>
      <c r="AD55" s="611">
        <f>IF($B$8="Actuals only",SUMIF('MemMon Actual'!$B$14:$B$36,'Summary TC'!$B53,'MemMon Actual'!AC$14:AC$36),0)+IF($B$8="Actuals + Projected",SUMIF('MemMon Total'!$B$10:$B$32,'Summary TC'!$B53,'MemMon Total'!AC$10:AC$32),0)</f>
        <v>0</v>
      </c>
      <c r="AE55" s="611">
        <f>IF($B$8="Actuals only",SUMIF('MemMon Actual'!$B$14:$B$36,'Summary TC'!$B53,'MemMon Actual'!AD$14:AD$36),0)+IF($B$8="Actuals + Projected",SUMIF('MemMon Total'!$B$10:$B$32,'Summary TC'!$B53,'MemMon Total'!AD$10:AD$32),0)</f>
        <v>0</v>
      </c>
      <c r="AF55" s="611">
        <f>IF($B$8="Actuals only",SUMIF('MemMon Actual'!$B$14:$B$36,'Summary TC'!$B53,'MemMon Actual'!AE$14:AE$36),0)+IF($B$8="Actuals + Projected",SUMIF('MemMon Total'!$B$10:$B$32,'Summary TC'!$B53,'MemMon Total'!AE$10:AE$32),0)</f>
        <v>0</v>
      </c>
      <c r="AG55" s="611">
        <f>IF($B$8="Actuals only",SUMIF('MemMon Actual'!$B$14:$B$36,'Summary TC'!$B53,'MemMon Actual'!AF$14:AF$36),0)+IF($B$8="Actuals + Projected",SUMIF('MemMon Total'!$B$10:$B$32,'Summary TC'!$B53,'MemMon Total'!AF$10:AF$32),0)</f>
        <v>0</v>
      </c>
      <c r="AH55" s="645">
        <f>IF($B$8="Actuals only",SUMIF('MemMon Actual'!$B$14:$B$36,'Summary TC'!$B53,'MemMon Actual'!AG$14:AG$36),0)+IF($B$8="Actuals + Projected",SUMIF('MemMon Total'!$B$10:$B$32,'Summary TC'!$B53,'MemMon Total'!AG$10:AG$32),0)</f>
        <v>0</v>
      </c>
      <c r="AI55" s="655"/>
    </row>
    <row r="56" spans="2:35" ht="13" hidden="1" x14ac:dyDescent="0.3">
      <c r="B56" s="581"/>
      <c r="C56" s="623"/>
      <c r="D56" s="506"/>
      <c r="E56" s="652"/>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4"/>
      <c r="AI56" s="655"/>
    </row>
    <row r="57" spans="2:35" ht="13" hidden="1" x14ac:dyDescent="0.3">
      <c r="B57" s="540" t="s">
        <v>86</v>
      </c>
      <c r="C57" s="623"/>
      <c r="D57" s="506"/>
      <c r="E57" s="630"/>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2"/>
      <c r="AI57" s="633"/>
    </row>
    <row r="58" spans="2:35" ht="13" hidden="1" x14ac:dyDescent="0.3">
      <c r="B58" s="581" t="str">
        <f>IFERROR(VLOOKUP(C58,'MEG Def'!$A$21:$B$26,2),"")</f>
        <v/>
      </c>
      <c r="C58" s="628"/>
      <c r="D58" s="629" t="str">
        <f>IF($C58&lt;&gt;0,"Total","")</f>
        <v/>
      </c>
      <c r="E58" s="630">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1">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1">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1">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1">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1">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1">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1">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1">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1">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1">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1">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1">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1">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1">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1">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1">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1">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1">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1">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1">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1">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1">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1">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1">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1">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1">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1">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1">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32">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33"/>
    </row>
    <row r="59" spans="2:35" ht="13" hidden="1" x14ac:dyDescent="0.3">
      <c r="B59" s="581" t="str">
        <f>IFERROR(VLOOKUP(C59,'MEG Def'!$A$21:$B$26,2),"")</f>
        <v/>
      </c>
      <c r="C59" s="628"/>
      <c r="D59" s="629" t="str">
        <f>IF($C59&lt;&gt;0,"Total","")</f>
        <v/>
      </c>
      <c r="E59" s="630">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1">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1">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1">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1">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1">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1">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1">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1">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1">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1">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1">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1">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1">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1">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1">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1">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1">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1">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1">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1">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1">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1">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1">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1">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1">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1">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1">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1">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32">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33"/>
    </row>
    <row r="60" spans="2:35" ht="13" hidden="1" x14ac:dyDescent="0.3">
      <c r="B60" s="581" t="str">
        <f>IFERROR(VLOOKUP(C60,'MEG Def'!$A$21:$B$26,2),"")</f>
        <v/>
      </c>
      <c r="C60" s="628"/>
      <c r="D60" s="629" t="str">
        <f>IF($C60&lt;&gt;0,"Total","")</f>
        <v/>
      </c>
      <c r="E60" s="630">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1">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1">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1">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1">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1">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1">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1">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1">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1">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1">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1">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1">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1">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1">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1">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1">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1">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1">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1">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1">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1">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1">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1">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1">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1">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1">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1">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1">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32">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33"/>
    </row>
    <row r="61" spans="2:35" ht="13" hidden="1" x14ac:dyDescent="0.3">
      <c r="B61" s="581" t="str">
        <f>IFERROR(VLOOKUP(C61,'MEG Def'!$A$21:$B$26,2),"")</f>
        <v/>
      </c>
      <c r="C61" s="628"/>
      <c r="D61" s="629" t="str">
        <f>IF($C61&lt;&gt;0,"Total","")</f>
        <v/>
      </c>
      <c r="E61" s="630">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1">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1">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1">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1">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1">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1">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1">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1">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1">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1">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1">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1">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1">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1">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1">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1">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1">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1">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1">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1">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1">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1">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1">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1">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1">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1">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1">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1">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32">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33"/>
    </row>
    <row r="62" spans="2:35" ht="13" hidden="1" x14ac:dyDescent="0.3">
      <c r="B62" s="581" t="str">
        <f>IFERROR(VLOOKUP(C62,'MEG Def'!$A$21:$B$26,2),"")</f>
        <v/>
      </c>
      <c r="C62" s="628"/>
      <c r="D62" s="629" t="str">
        <f>IF($C62&lt;&gt;0,"Total","")</f>
        <v/>
      </c>
      <c r="E62" s="630">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1">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1">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1">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1">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1">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1">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1">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1">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1">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1">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1">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1">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1">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1">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1">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1">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1">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1">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1">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1">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1">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1">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1">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1">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1">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1">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1">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1">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32">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33"/>
    </row>
    <row r="63" spans="2:35" ht="13" hidden="1" x14ac:dyDescent="0.3">
      <c r="B63" s="581"/>
      <c r="C63" s="628"/>
      <c r="D63" s="629"/>
      <c r="E63" s="541"/>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43"/>
      <c r="AI63" s="633"/>
    </row>
    <row r="64" spans="2:35" ht="13" hidden="1" x14ac:dyDescent="0.3">
      <c r="B64" s="540" t="s">
        <v>45</v>
      </c>
      <c r="C64" s="623"/>
      <c r="D64" s="629" t="str">
        <f t="shared" ref="D64:D69" si="20">IF($C64&lt;&gt;0,"Total","")</f>
        <v/>
      </c>
      <c r="E64" s="541"/>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43"/>
      <c r="AI64" s="633"/>
    </row>
    <row r="65" spans="2:35" ht="13" hidden="1" x14ac:dyDescent="0.3">
      <c r="B65" s="581" t="str">
        <f>IFERROR(VLOOKUP(C65,'MEG Def'!$A$28:$B$33,2),"")</f>
        <v/>
      </c>
      <c r="C65" s="628"/>
      <c r="D65" s="629" t="str">
        <f t="shared" si="20"/>
        <v/>
      </c>
      <c r="E65" s="630">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1">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1">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1">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1">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1">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1">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1">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1">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1">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1">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1">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1">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1">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1">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1">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1">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1">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1">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1">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1">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1">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1">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1">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1">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1">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1">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1">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1">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32">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33"/>
    </row>
    <row r="66" spans="2:35" ht="13" hidden="1" x14ac:dyDescent="0.3">
      <c r="B66" s="581" t="str">
        <f>IFERROR(VLOOKUP(C66,'MEG Def'!$A$28:$B$33,2),"")</f>
        <v/>
      </c>
      <c r="C66" s="628"/>
      <c r="D66" s="629" t="str">
        <f t="shared" si="20"/>
        <v/>
      </c>
      <c r="E66" s="630">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1">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1">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1">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1">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1">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1">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1">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1">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1">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1">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1">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1">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1">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1">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1">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1">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1">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1">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1">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1">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1">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1">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1">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1">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1">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1">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1">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1">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32">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33"/>
    </row>
    <row r="67" spans="2:35" ht="13" hidden="1" x14ac:dyDescent="0.3">
      <c r="B67" s="581" t="str">
        <f>IFERROR(VLOOKUP(C67,'MEG Def'!$A$28:$B$33,2),"")</f>
        <v/>
      </c>
      <c r="C67" s="628"/>
      <c r="D67" s="629" t="str">
        <f t="shared" si="20"/>
        <v/>
      </c>
      <c r="E67" s="630">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1">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1">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1">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1">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1">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1">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1">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1">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1">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1">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1">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1">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1">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1">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1">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1">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1">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1">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1">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1">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1">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1">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1">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1">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1">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1">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1">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1">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32">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33"/>
    </row>
    <row r="68" spans="2:35" ht="13" hidden="1" x14ac:dyDescent="0.3">
      <c r="B68" s="581" t="str">
        <f>IFERROR(VLOOKUP(C68,'MEG Def'!$A$28:$B$33,2),"")</f>
        <v/>
      </c>
      <c r="C68" s="628"/>
      <c r="D68" s="629" t="str">
        <f t="shared" si="20"/>
        <v/>
      </c>
      <c r="E68" s="630">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1">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1">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1">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1">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1">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1">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1">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1">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1">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1">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1">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1">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1">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1">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1">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1">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1">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1">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1">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1">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1">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1">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1">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1">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1">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1">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1">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1">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32">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33"/>
    </row>
    <row r="69" spans="2:35" ht="13" hidden="1" x14ac:dyDescent="0.3">
      <c r="B69" s="581" t="str">
        <f>IFERROR(VLOOKUP(C69,'MEG Def'!$A$28:$B$33,2),"")</f>
        <v/>
      </c>
      <c r="C69" s="628"/>
      <c r="D69" s="629" t="str">
        <f t="shared" si="20"/>
        <v/>
      </c>
      <c r="E69" s="630">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1">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1">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1">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1">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1">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1">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1">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1">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1">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1">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1">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1">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1">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1">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1">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1">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1">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1">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1">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1">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1">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1">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1">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1">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1">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1">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1">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1">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32">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33"/>
    </row>
    <row r="70" spans="2:35" ht="13.5" hidden="1" thickBot="1" x14ac:dyDescent="0.35">
      <c r="B70" s="581"/>
      <c r="C70" s="628"/>
      <c r="D70" s="629"/>
      <c r="E70" s="548"/>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657"/>
      <c r="AI70" s="658"/>
    </row>
    <row r="71" spans="2:35" ht="13.5" hidden="1" thickBot="1" x14ac:dyDescent="0.35">
      <c r="B71" s="659" t="s">
        <v>4</v>
      </c>
      <c r="C71" s="660"/>
      <c r="D71" s="659"/>
      <c r="E71" s="661">
        <f>IF(AND(E$12&gt;='Summary TC'!$C4, E$12&lt;='Summary TC'!$C5), SUMIF($D15:$D70,"Total",E15:E70),0)</f>
        <v>0</v>
      </c>
      <c r="F71" s="661">
        <f>IF(AND(F$12&gt;='Summary TC'!$C4, F$12&lt;='Summary TC'!$C5), SUMIF($D15:$D70,"Total",F15:F70),0)</f>
        <v>0</v>
      </c>
      <c r="G71" s="661">
        <f>IF(AND(G$12&gt;='Summary TC'!$C4, G$12&lt;='Summary TC'!$C5), SUMIF($D15:$D70,"Total",G15:G70),0)</f>
        <v>0</v>
      </c>
      <c r="H71" s="661">
        <f>IF(AND(H$12&gt;='Summary TC'!$C4, H$12&lt;='Summary TC'!$C5), SUMIF($D15:$D70,"Total",H15:H70),0)</f>
        <v>0</v>
      </c>
      <c r="I71" s="661">
        <f>IF(AND(I$12&gt;='Summary TC'!$C4, I$12&lt;='Summary TC'!$C5), SUMIF($D15:$D70,"Total",I15:I70),0)</f>
        <v>0</v>
      </c>
      <c r="J71" s="661">
        <f>IF(AND(J$12&gt;='Summary TC'!$C4, J$12&lt;='Summary TC'!$C5), SUMIF($D15:$D70,"Total",J15:J70),0)</f>
        <v>0</v>
      </c>
      <c r="K71" s="661">
        <f>IF(AND(K$12&gt;='Summary TC'!$C4, K$12&lt;='Summary TC'!$C5), SUMIF($D15:$D70,"Total",K15:K70),0)</f>
        <v>0</v>
      </c>
      <c r="L71" s="661">
        <f>IF(AND(L$12&gt;='Summary TC'!$C4, L$12&lt;='Summary TC'!$C5), SUMIF($D15:$D70,"Total",L15:L70),0)</f>
        <v>0</v>
      </c>
      <c r="M71" s="661">
        <f>IF(AND(M$12&gt;='Summary TC'!$C4, M$12&lt;='Summary TC'!$C5), SUMIF($D15:$D70,"Total",M15:M70),0)</f>
        <v>0</v>
      </c>
      <c r="N71" s="661">
        <f>IF(AND(N$12&gt;='Summary TC'!$C4, N$12&lt;='Summary TC'!$C5), SUMIF($D15:$D70,"Total",N15:N70),0)</f>
        <v>0</v>
      </c>
      <c r="O71" s="661">
        <f>IF(AND(O$12&gt;='Summary TC'!$C4, O$12&lt;='Summary TC'!$C5), SUMIF($D15:$D70,"Total",O15:O70),0)</f>
        <v>0</v>
      </c>
      <c r="P71" s="661">
        <f>IF(AND(P$12&gt;='Summary TC'!$C4, P$12&lt;='Summary TC'!$C5), SUMIF($D15:$D70,"Total",P15:P70),0)</f>
        <v>0</v>
      </c>
      <c r="Q71" s="661">
        <f>IF(AND(Q$12&gt;='Summary TC'!$C4, Q$12&lt;='Summary TC'!$C5), SUMIF($D15:$D70,"Total",Q15:Q70),0)</f>
        <v>0</v>
      </c>
      <c r="R71" s="661">
        <f>IF(AND(R$12&gt;='Summary TC'!$C4, R$12&lt;='Summary TC'!$C5), SUMIF($D15:$D70,"Total",R15:R70),0)</f>
        <v>0</v>
      </c>
      <c r="S71" s="661">
        <f>IF(AND(S$12&gt;='Summary TC'!$C4, S$12&lt;='Summary TC'!$C5), SUMIF($D15:$D70,"Total",S15:S70),0)</f>
        <v>0</v>
      </c>
      <c r="T71" s="661">
        <f>IF(AND(T$12&gt;='Summary TC'!$C4, T$12&lt;='Summary TC'!$C5), SUMIF($D15:$D70,"Total",T15:T70),0)</f>
        <v>0</v>
      </c>
      <c r="U71" s="661">
        <f>IF(AND(U$12&gt;='Summary TC'!$C4, U$12&lt;='Summary TC'!$C5), SUMIF($D15:$D70,"Total",U15:U70),0)</f>
        <v>0</v>
      </c>
      <c r="V71" s="661">
        <f>IF(AND(V$12&gt;='Summary TC'!$C4, V$12&lt;='Summary TC'!$C5), SUMIF($D15:$D70,"Total",V15:V70),0)</f>
        <v>0</v>
      </c>
      <c r="W71" s="661">
        <f>IF(AND(W$12&gt;='Summary TC'!$C4, W$12&lt;='Summary TC'!$C5), SUMIF($D15:$D70,"Total",W15:W70),0)</f>
        <v>0</v>
      </c>
      <c r="X71" s="661">
        <f>IF(AND(X$12&gt;='Summary TC'!$C4, X$12&lt;='Summary TC'!$C5), SUMIF($D15:$D70,"Total",X15:X70),0)</f>
        <v>0</v>
      </c>
      <c r="Y71" s="661">
        <f>IF(AND(Y$12&gt;='Summary TC'!$C4, Y$12&lt;='Summary TC'!$C5), SUMIF($D15:$D70,"Total",Y15:Y70),0)</f>
        <v>0</v>
      </c>
      <c r="Z71" s="661">
        <f>IF(AND(Z$12&gt;='Summary TC'!$C4, Z$12&lt;='Summary TC'!$C5), SUMIF($D15:$D70,"Total",Z15:Z70),0)</f>
        <v>0</v>
      </c>
      <c r="AA71" s="661">
        <f>IF(AND(AA$12&gt;='Summary TC'!$C4, AA$12&lt;='Summary TC'!$C5), SUMIF($D15:$D70,"Total",AA15:AA70),0)</f>
        <v>0</v>
      </c>
      <c r="AB71" s="661">
        <f>IF(AND(AB$12&gt;='Summary TC'!$C4, AB$12&lt;='Summary TC'!$C5), SUMIF($D15:$D70,"Total",AB15:AB70),0)</f>
        <v>0</v>
      </c>
      <c r="AC71" s="661">
        <f>IF(AND(AC$12&gt;='Summary TC'!$C4, AC$12&lt;='Summary TC'!$C5), SUMIF($D15:$D70,"Total",AC15:AC70),0)</f>
        <v>0</v>
      </c>
      <c r="AD71" s="661">
        <f>IF(AND(AD$12&gt;='Summary TC'!$C4, AD$12&lt;='Summary TC'!$C5), SUMIF($D15:$D70,"Total",AD15:AD70),0)</f>
        <v>0</v>
      </c>
      <c r="AE71" s="661">
        <f>IF(AND(AE$12&gt;='Summary TC'!$C4, AE$12&lt;='Summary TC'!$C5), SUMIF($D15:$D70,"Total",AE15:AE70),0)</f>
        <v>0</v>
      </c>
      <c r="AF71" s="661">
        <f>IF(AND(AF$12&gt;='Summary TC'!$C4, AF$12&lt;='Summary TC'!$C5), SUMIF($D15:$D70,"Total",AF15:AF70),0)</f>
        <v>0</v>
      </c>
      <c r="AG71" s="661">
        <f>IF(AND(AG$12&gt;='Summary TC'!$C4, AG$12&lt;='Summary TC'!$C5), SUMIF($D15:$D70,"Total",AG15:AG70),0)</f>
        <v>0</v>
      </c>
      <c r="AH71" s="661">
        <f>IF(AND(AH$12&gt;='Summary TC'!$C4, AH$12&lt;='Summary TC'!$C5), SUMIF($D15:$D70,"Total",AH15:AH70),0)</f>
        <v>0</v>
      </c>
      <c r="AI71" s="662">
        <f>SUM(E71:AH71)</f>
        <v>0</v>
      </c>
    </row>
    <row r="72" spans="2:35" hidden="1" x14ac:dyDescent="0.25">
      <c r="B72" s="41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row>
    <row r="73" spans="2:35" ht="13.5" hidden="1" thickBot="1" x14ac:dyDescent="0.35">
      <c r="B73" s="437" t="s">
        <v>5</v>
      </c>
      <c r="C73" s="612"/>
      <c r="D73" s="437"/>
    </row>
    <row r="74" spans="2:35" ht="13" hidden="1" x14ac:dyDescent="0.3">
      <c r="B74" s="519"/>
      <c r="C74" s="555"/>
      <c r="D74" s="568"/>
      <c r="E74" s="521" t="s">
        <v>0</v>
      </c>
      <c r="F74" s="425"/>
      <c r="G74" s="49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613" t="s">
        <v>1</v>
      </c>
    </row>
    <row r="75" spans="2:35" ht="13.5" hidden="1" thickBot="1" x14ac:dyDescent="0.35">
      <c r="B75" s="614"/>
      <c r="C75" s="615"/>
      <c r="D75" s="614"/>
      <c r="E75" s="524">
        <f>'DY Def'!B$5</f>
        <v>1</v>
      </c>
      <c r="F75" s="498">
        <f>'DY Def'!C$5</f>
        <v>2</v>
      </c>
      <c r="G75" s="498">
        <f>'DY Def'!D$5</f>
        <v>3</v>
      </c>
      <c r="H75" s="498">
        <f>'DY Def'!E$5</f>
        <v>4</v>
      </c>
      <c r="I75" s="498">
        <f>'DY Def'!F$5</f>
        <v>5</v>
      </c>
      <c r="J75" s="498">
        <f>'DY Def'!G$5</f>
        <v>6</v>
      </c>
      <c r="K75" s="498">
        <f>'DY Def'!H$5</f>
        <v>7</v>
      </c>
      <c r="L75" s="498">
        <f>'DY Def'!I$5</f>
        <v>8</v>
      </c>
      <c r="M75" s="498">
        <f>'DY Def'!J$5</f>
        <v>9</v>
      </c>
      <c r="N75" s="498">
        <f>'DY Def'!K$5</f>
        <v>10</v>
      </c>
      <c r="O75" s="498">
        <f>'DY Def'!L$5</f>
        <v>11</v>
      </c>
      <c r="P75" s="498">
        <f>'DY Def'!M$5</f>
        <v>12</v>
      </c>
      <c r="Q75" s="498">
        <f>'DY Def'!N$5</f>
        <v>13</v>
      </c>
      <c r="R75" s="498">
        <f>'DY Def'!O$5</f>
        <v>14</v>
      </c>
      <c r="S75" s="498">
        <f>'DY Def'!P$5</f>
        <v>15</v>
      </c>
      <c r="T75" s="498">
        <f>'DY Def'!Q$5</f>
        <v>16</v>
      </c>
      <c r="U75" s="498">
        <f>'DY Def'!R$5</f>
        <v>17</v>
      </c>
      <c r="V75" s="498">
        <f>'DY Def'!S$5</f>
        <v>18</v>
      </c>
      <c r="W75" s="498">
        <f>'DY Def'!T$5</f>
        <v>19</v>
      </c>
      <c r="X75" s="498">
        <f>'DY Def'!U$5</f>
        <v>20</v>
      </c>
      <c r="Y75" s="498">
        <f>'DY Def'!V$5</f>
        <v>21</v>
      </c>
      <c r="Z75" s="498">
        <f>'DY Def'!W$5</f>
        <v>22</v>
      </c>
      <c r="AA75" s="498">
        <f>'DY Def'!X$5</f>
        <v>23</v>
      </c>
      <c r="AB75" s="498">
        <f>'DY Def'!Y$5</f>
        <v>24</v>
      </c>
      <c r="AC75" s="498">
        <f>'DY Def'!Z$5</f>
        <v>25</v>
      </c>
      <c r="AD75" s="498">
        <f>'DY Def'!AA$5</f>
        <v>26</v>
      </c>
      <c r="AE75" s="498">
        <f>'DY Def'!AB$5</f>
        <v>27</v>
      </c>
      <c r="AF75" s="498">
        <f>'DY Def'!AC$5</f>
        <v>28</v>
      </c>
      <c r="AG75" s="498">
        <f>'DY Def'!AD$5</f>
        <v>29</v>
      </c>
      <c r="AH75" s="498">
        <f>'DY Def'!AE$5</f>
        <v>30</v>
      </c>
      <c r="AI75" s="664"/>
    </row>
    <row r="76" spans="2:35" ht="13" hidden="1" x14ac:dyDescent="0.3">
      <c r="B76" s="540" t="s">
        <v>84</v>
      </c>
      <c r="C76" s="623"/>
      <c r="D76" s="540"/>
      <c r="E76" s="630"/>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65"/>
    </row>
    <row r="77" spans="2:35" ht="13" hidden="1" x14ac:dyDescent="0.3">
      <c r="B77" s="581" t="str">
        <f>IFERROR(VLOOKUP(C77,'MEG Def'!$A$7:$B$12,2),"")</f>
        <v/>
      </c>
      <c r="C77" s="628"/>
      <c r="D77" s="666"/>
      <c r="E77" s="630">
        <f>IF($B$8="Actuals only",SUMIF('WW Spending Actual'!$B$10:$B$49,'Summary TC'!$B77,'WW Spending Actual'!D$10:D$49),0)+IF($B$8="Actuals + Projected",SUMIF('WW Spending Total'!$B$10:$B$49,'Summary TC'!$B77,'WW Spending Total'!D$10:D$49),0)</f>
        <v>0</v>
      </c>
      <c r="F77" s="631">
        <f>IF($B$8="Actuals only",SUMIF('WW Spending Actual'!$B$10:$B$49,'Summary TC'!$B77,'WW Spending Actual'!E$10:E$49),0)+IF($B$8="Actuals + Projected",SUMIF('WW Spending Total'!$B$10:$B$49,'Summary TC'!$B77,'WW Spending Total'!E$10:E$49),0)</f>
        <v>0</v>
      </c>
      <c r="G77" s="631">
        <f>IF($B$8="Actuals only",SUMIF('WW Spending Actual'!$B$10:$B$49,'Summary TC'!$B77,'WW Spending Actual'!F$10:F$49),0)+IF($B$8="Actuals + Projected",SUMIF('WW Spending Total'!$B$10:$B$49,'Summary TC'!$B77,'WW Spending Total'!F$10:F$49),0)</f>
        <v>0</v>
      </c>
      <c r="H77" s="631">
        <f>IF($B$8="Actuals only",SUMIF('WW Spending Actual'!$B$10:$B$49,'Summary TC'!$B77,'WW Spending Actual'!G$10:G$49),0)+IF($B$8="Actuals + Projected",SUMIF('WW Spending Total'!$B$10:$B$49,'Summary TC'!$B77,'WW Spending Total'!G$10:G$49),0)</f>
        <v>0</v>
      </c>
      <c r="I77" s="631">
        <f>IF($B$8="Actuals only",SUMIF('WW Spending Actual'!$B$10:$B$49,'Summary TC'!$B77,'WW Spending Actual'!H$10:H$49),0)+IF($B$8="Actuals + Projected",SUMIF('WW Spending Total'!$B$10:$B$49,'Summary TC'!$B77,'WW Spending Total'!H$10:H$49),0)</f>
        <v>0</v>
      </c>
      <c r="J77" s="631">
        <f>IF($B$8="Actuals only",SUMIF('WW Spending Actual'!$B$10:$B$49,'Summary TC'!$B77,'WW Spending Actual'!I$10:I$49),0)+IF($B$8="Actuals + Projected",SUMIF('WW Spending Total'!$B$10:$B$49,'Summary TC'!$B77,'WW Spending Total'!I$10:I$49),0)</f>
        <v>0</v>
      </c>
      <c r="K77" s="631">
        <f>IF($B$8="Actuals only",SUMIF('WW Spending Actual'!$B$10:$B$49,'Summary TC'!$B77,'WW Spending Actual'!J$10:J$49),0)+IF($B$8="Actuals + Projected",SUMIF('WW Spending Total'!$B$10:$B$49,'Summary TC'!$B77,'WW Spending Total'!J$10:J$49),0)</f>
        <v>0</v>
      </c>
      <c r="L77" s="631">
        <f>IF($B$8="Actuals only",SUMIF('WW Spending Actual'!$B$10:$B$49,'Summary TC'!$B77,'WW Spending Actual'!K$10:K$49),0)+IF($B$8="Actuals + Projected",SUMIF('WW Spending Total'!$B$10:$B$49,'Summary TC'!$B77,'WW Spending Total'!K$10:K$49),0)</f>
        <v>0</v>
      </c>
      <c r="M77" s="631">
        <f>IF($B$8="Actuals only",SUMIF('WW Spending Actual'!$B$10:$B$49,'Summary TC'!$B77,'WW Spending Actual'!L$10:L$49),0)+IF($B$8="Actuals + Projected",SUMIF('WW Spending Total'!$B$10:$B$49,'Summary TC'!$B77,'WW Spending Total'!L$10:L$49),0)</f>
        <v>0</v>
      </c>
      <c r="N77" s="631">
        <f>IF($B$8="Actuals only",SUMIF('WW Spending Actual'!$B$10:$B$49,'Summary TC'!$B77,'WW Spending Actual'!M$10:M$49),0)+IF($B$8="Actuals + Projected",SUMIF('WW Spending Total'!$B$10:$B$49,'Summary TC'!$B77,'WW Spending Total'!M$10:M$49),0)</f>
        <v>0</v>
      </c>
      <c r="O77" s="631">
        <f>IF($B$8="Actuals only",SUMIF('WW Spending Actual'!$B$10:$B$49,'Summary TC'!$B77,'WW Spending Actual'!N$10:N$49),0)+IF($B$8="Actuals + Projected",SUMIF('WW Spending Total'!$B$10:$B$49,'Summary TC'!$B77,'WW Spending Total'!N$10:N$49),0)</f>
        <v>0</v>
      </c>
      <c r="P77" s="631">
        <f>IF($B$8="Actuals only",SUMIF('WW Spending Actual'!$B$10:$B$49,'Summary TC'!$B77,'WW Spending Actual'!O$10:O$49),0)+IF($B$8="Actuals + Projected",SUMIF('WW Spending Total'!$B$10:$B$49,'Summary TC'!$B77,'WW Spending Total'!O$10:O$49),0)</f>
        <v>0</v>
      </c>
      <c r="Q77" s="631">
        <f>IF($B$8="Actuals only",SUMIF('WW Spending Actual'!$B$10:$B$49,'Summary TC'!$B77,'WW Spending Actual'!P$10:P$49),0)+IF($B$8="Actuals + Projected",SUMIF('WW Spending Total'!$B$10:$B$49,'Summary TC'!$B77,'WW Spending Total'!P$10:P$49),0)</f>
        <v>0</v>
      </c>
      <c r="R77" s="631">
        <f>IF($B$8="Actuals only",SUMIF('WW Spending Actual'!$B$10:$B$49,'Summary TC'!$B77,'WW Spending Actual'!Q$10:Q$49),0)+IF($B$8="Actuals + Projected",SUMIF('WW Spending Total'!$B$10:$B$49,'Summary TC'!$B77,'WW Spending Total'!Q$10:Q$49),0)</f>
        <v>0</v>
      </c>
      <c r="S77" s="631">
        <f>IF($B$8="Actuals only",SUMIF('WW Spending Actual'!$B$10:$B$49,'Summary TC'!$B77,'WW Spending Actual'!R$10:R$49),0)+IF($B$8="Actuals + Projected",SUMIF('WW Spending Total'!$B$10:$B$49,'Summary TC'!$B77,'WW Spending Total'!R$10:R$49),0)</f>
        <v>0</v>
      </c>
      <c r="T77" s="631">
        <f>IF($B$8="Actuals only",SUMIF('WW Spending Actual'!$B$10:$B$49,'Summary TC'!$B77,'WW Spending Actual'!S$10:S$49),0)+IF($B$8="Actuals + Projected",SUMIF('WW Spending Total'!$B$10:$B$49,'Summary TC'!$B77,'WW Spending Total'!S$10:S$49),0)</f>
        <v>0</v>
      </c>
      <c r="U77" s="631">
        <f>IF($B$8="Actuals only",SUMIF('WW Spending Actual'!$B$10:$B$49,'Summary TC'!$B77,'WW Spending Actual'!T$10:T$49),0)+IF($B$8="Actuals + Projected",SUMIF('WW Spending Total'!$B$10:$B$49,'Summary TC'!$B77,'WW Spending Total'!T$10:T$49),0)</f>
        <v>0</v>
      </c>
      <c r="V77" s="631">
        <f>IF($B$8="Actuals only",SUMIF('WW Spending Actual'!$B$10:$B$49,'Summary TC'!$B77,'WW Spending Actual'!U$10:U$49),0)+IF($B$8="Actuals + Projected",SUMIF('WW Spending Total'!$B$10:$B$49,'Summary TC'!$B77,'WW Spending Total'!U$10:U$49),0)</f>
        <v>0</v>
      </c>
      <c r="W77" s="631">
        <f>IF($B$8="Actuals only",SUMIF('WW Spending Actual'!$B$10:$B$49,'Summary TC'!$B77,'WW Spending Actual'!V$10:V$49),0)+IF($B$8="Actuals + Projected",SUMIF('WW Spending Total'!$B$10:$B$49,'Summary TC'!$B77,'WW Spending Total'!V$10:V$49),0)</f>
        <v>0</v>
      </c>
      <c r="X77" s="631">
        <f>IF($B$8="Actuals only",SUMIF('WW Spending Actual'!$B$10:$B$49,'Summary TC'!$B77,'WW Spending Actual'!W$10:W$49),0)+IF($B$8="Actuals + Projected",SUMIF('WW Spending Total'!$B$10:$B$49,'Summary TC'!$B77,'WW Spending Total'!W$10:W$49),0)</f>
        <v>0</v>
      </c>
      <c r="Y77" s="631">
        <f>IF($B$8="Actuals only",SUMIF('WW Spending Actual'!$B$10:$B$49,'Summary TC'!$B77,'WW Spending Actual'!X$10:X$49),0)+IF($B$8="Actuals + Projected",SUMIF('WW Spending Total'!$B$10:$B$49,'Summary TC'!$B77,'WW Spending Total'!X$10:X$49),0)</f>
        <v>0</v>
      </c>
      <c r="Z77" s="631">
        <f>IF($B$8="Actuals only",SUMIF('WW Spending Actual'!$B$10:$B$49,'Summary TC'!$B77,'WW Spending Actual'!Y$10:Y$49),0)+IF($B$8="Actuals + Projected",SUMIF('WW Spending Total'!$B$10:$B$49,'Summary TC'!$B77,'WW Spending Total'!Y$10:Y$49),0)</f>
        <v>0</v>
      </c>
      <c r="AA77" s="631">
        <f>IF($B$8="Actuals only",SUMIF('WW Spending Actual'!$B$10:$B$49,'Summary TC'!$B77,'WW Spending Actual'!Z$10:Z$49),0)+IF($B$8="Actuals + Projected",SUMIF('WW Spending Total'!$B$10:$B$49,'Summary TC'!$B77,'WW Spending Total'!Z$10:Z$49),0)</f>
        <v>0</v>
      </c>
      <c r="AB77" s="631">
        <f>IF($B$8="Actuals only",SUMIF('WW Spending Actual'!$B$10:$B$49,'Summary TC'!$B77,'WW Spending Actual'!AA$10:AA$49),0)+IF($B$8="Actuals + Projected",SUMIF('WW Spending Total'!$B$10:$B$49,'Summary TC'!$B77,'WW Spending Total'!AA$10:AA$49),0)</f>
        <v>0</v>
      </c>
      <c r="AC77" s="631">
        <f>IF($B$8="Actuals only",SUMIF('WW Spending Actual'!$B$10:$B$49,'Summary TC'!$B77,'WW Spending Actual'!AB$10:AB$49),0)+IF($B$8="Actuals + Projected",SUMIF('WW Spending Total'!$B$10:$B$49,'Summary TC'!$B77,'WW Spending Total'!AB$10:AB$49),0)</f>
        <v>0</v>
      </c>
      <c r="AD77" s="631">
        <f>IF($B$8="Actuals only",SUMIF('WW Spending Actual'!$B$10:$B$49,'Summary TC'!$B77,'WW Spending Actual'!AC$10:AC$49),0)+IF($B$8="Actuals + Projected",SUMIF('WW Spending Total'!$B$10:$B$49,'Summary TC'!$B77,'WW Spending Total'!AC$10:AC$49),0)</f>
        <v>0</v>
      </c>
      <c r="AE77" s="631">
        <f>IF($B$8="Actuals only",SUMIF('WW Spending Actual'!$B$10:$B$49,'Summary TC'!$B77,'WW Spending Actual'!AD$10:AD$49),0)+IF($B$8="Actuals + Projected",SUMIF('WW Spending Total'!$B$10:$B$49,'Summary TC'!$B77,'WW Spending Total'!AD$10:AD$49),0)</f>
        <v>0</v>
      </c>
      <c r="AF77" s="631">
        <f>IF($B$8="Actuals only",SUMIF('WW Spending Actual'!$B$10:$B$49,'Summary TC'!$B77,'WW Spending Actual'!AE$10:AE$49),0)+IF($B$8="Actuals + Projected",SUMIF('WW Spending Total'!$B$10:$B$49,'Summary TC'!$B77,'WW Spending Total'!AE$10:AE$49),0)</f>
        <v>0</v>
      </c>
      <c r="AG77" s="631">
        <f>IF($B$8="Actuals only",SUMIF('WW Spending Actual'!$B$10:$B$49,'Summary TC'!$B77,'WW Spending Actual'!AF$10:AF$49),0)+IF($B$8="Actuals + Projected",SUMIF('WW Spending Total'!$B$10:$B$49,'Summary TC'!$B77,'WW Spending Total'!AF$10:AF$49),0)</f>
        <v>0</v>
      </c>
      <c r="AH77" s="631">
        <f>IF($B$8="Actuals only",SUMIF('WW Spending Actual'!$B$10:$B$49,'Summary TC'!$B77,'WW Spending Actual'!AG$10:AG$49),0)+IF($B$8="Actuals + Projected",SUMIF('WW Spending Total'!$B$10:$B$49,'Summary TC'!$B77,'WW Spending Total'!AG$10:AG$49),0)</f>
        <v>0</v>
      </c>
      <c r="AI77" s="667">
        <f>SUM(E77:AH77)</f>
        <v>0</v>
      </c>
    </row>
    <row r="78" spans="2:35" ht="13" hidden="1" x14ac:dyDescent="0.3">
      <c r="B78" s="581" t="str">
        <f>IFERROR(VLOOKUP(C78,'MEG Def'!$A$7:$B$12,2),"")</f>
        <v/>
      </c>
      <c r="C78" s="628"/>
      <c r="D78" s="666"/>
      <c r="E78" s="630">
        <f>IF($B$8="Actuals only",SUMIF('WW Spending Actual'!$B$10:$B$49,'Summary TC'!$B78,'WW Spending Actual'!D$10:D$49),0)+IF($B$8="Actuals + Projected",SUMIF('WW Spending Total'!$B$10:$B$49,'Summary TC'!$B78,'WW Spending Total'!D$10:D$49),0)</f>
        <v>0</v>
      </c>
      <c r="F78" s="631">
        <f>IF($B$8="Actuals only",SUMIF('WW Spending Actual'!$B$10:$B$49,'Summary TC'!$B78,'WW Spending Actual'!E$10:E$49),0)+IF($B$8="Actuals + Projected",SUMIF('WW Spending Total'!$B$10:$B$49,'Summary TC'!$B78,'WW Spending Total'!E$10:E$49),0)</f>
        <v>0</v>
      </c>
      <c r="G78" s="631">
        <f>IF($B$8="Actuals only",SUMIF('WW Spending Actual'!$B$10:$B$49,'Summary TC'!$B78,'WW Spending Actual'!F$10:F$49),0)+IF($B$8="Actuals + Projected",SUMIF('WW Spending Total'!$B$10:$B$49,'Summary TC'!$B78,'WW Spending Total'!F$10:F$49),0)</f>
        <v>0</v>
      </c>
      <c r="H78" s="631">
        <f>IF($B$8="Actuals only",SUMIF('WW Spending Actual'!$B$10:$B$49,'Summary TC'!$B78,'WW Spending Actual'!G$10:G$49),0)+IF($B$8="Actuals + Projected",SUMIF('WW Spending Total'!$B$10:$B$49,'Summary TC'!$B78,'WW Spending Total'!G$10:G$49),0)</f>
        <v>0</v>
      </c>
      <c r="I78" s="631">
        <f>IF($B$8="Actuals only",SUMIF('WW Spending Actual'!$B$10:$B$49,'Summary TC'!$B78,'WW Spending Actual'!H$10:H$49),0)+IF($B$8="Actuals + Projected",SUMIF('WW Spending Total'!$B$10:$B$49,'Summary TC'!$B78,'WW Spending Total'!H$10:H$49),0)</f>
        <v>0</v>
      </c>
      <c r="J78" s="631">
        <f>IF($B$8="Actuals only",SUMIF('WW Spending Actual'!$B$10:$B$49,'Summary TC'!$B78,'WW Spending Actual'!I$10:I$49),0)+IF($B$8="Actuals + Projected",SUMIF('WW Spending Total'!$B$10:$B$49,'Summary TC'!$B78,'WW Spending Total'!I$10:I$49),0)</f>
        <v>0</v>
      </c>
      <c r="K78" s="631">
        <f>IF($B$8="Actuals only",SUMIF('WW Spending Actual'!$B$10:$B$49,'Summary TC'!$B78,'WW Spending Actual'!J$10:J$49),0)+IF($B$8="Actuals + Projected",SUMIF('WW Spending Total'!$B$10:$B$49,'Summary TC'!$B78,'WW Spending Total'!J$10:J$49),0)</f>
        <v>0</v>
      </c>
      <c r="L78" s="631">
        <f>IF($B$8="Actuals only",SUMIF('WW Spending Actual'!$B$10:$B$49,'Summary TC'!$B78,'WW Spending Actual'!K$10:K$49),0)+IF($B$8="Actuals + Projected",SUMIF('WW Spending Total'!$B$10:$B$49,'Summary TC'!$B78,'WW Spending Total'!K$10:K$49),0)</f>
        <v>0</v>
      </c>
      <c r="M78" s="631">
        <f>IF($B$8="Actuals only",SUMIF('WW Spending Actual'!$B$10:$B$49,'Summary TC'!$B78,'WW Spending Actual'!L$10:L$49),0)+IF($B$8="Actuals + Projected",SUMIF('WW Spending Total'!$B$10:$B$49,'Summary TC'!$B78,'WW Spending Total'!L$10:L$49),0)</f>
        <v>0</v>
      </c>
      <c r="N78" s="631">
        <f>IF($B$8="Actuals only",SUMIF('WW Spending Actual'!$B$10:$B$49,'Summary TC'!$B78,'WW Spending Actual'!M$10:M$49),0)+IF($B$8="Actuals + Projected",SUMIF('WW Spending Total'!$B$10:$B$49,'Summary TC'!$B78,'WW Spending Total'!M$10:M$49),0)</f>
        <v>0</v>
      </c>
      <c r="O78" s="631">
        <f>IF($B$8="Actuals only",SUMIF('WW Spending Actual'!$B$10:$B$49,'Summary TC'!$B78,'WW Spending Actual'!N$10:N$49),0)+IF($B$8="Actuals + Projected",SUMIF('WW Spending Total'!$B$10:$B$49,'Summary TC'!$B78,'WW Spending Total'!N$10:N$49),0)</f>
        <v>0</v>
      </c>
      <c r="P78" s="631">
        <f>IF($B$8="Actuals only",SUMIF('WW Spending Actual'!$B$10:$B$49,'Summary TC'!$B78,'WW Spending Actual'!O$10:O$49),0)+IF($B$8="Actuals + Projected",SUMIF('WW Spending Total'!$B$10:$B$49,'Summary TC'!$B78,'WW Spending Total'!O$10:O$49),0)</f>
        <v>0</v>
      </c>
      <c r="Q78" s="631">
        <f>IF($B$8="Actuals only",SUMIF('WW Spending Actual'!$B$10:$B$49,'Summary TC'!$B78,'WW Spending Actual'!P$10:P$49),0)+IF($B$8="Actuals + Projected",SUMIF('WW Spending Total'!$B$10:$B$49,'Summary TC'!$B78,'WW Spending Total'!P$10:P$49),0)</f>
        <v>0</v>
      </c>
      <c r="R78" s="631">
        <f>IF($B$8="Actuals only",SUMIF('WW Spending Actual'!$B$10:$B$49,'Summary TC'!$B78,'WW Spending Actual'!Q$10:Q$49),0)+IF($B$8="Actuals + Projected",SUMIF('WW Spending Total'!$B$10:$B$49,'Summary TC'!$B78,'WW Spending Total'!Q$10:Q$49),0)</f>
        <v>0</v>
      </c>
      <c r="S78" s="631">
        <f>IF($B$8="Actuals only",SUMIF('WW Spending Actual'!$B$10:$B$49,'Summary TC'!$B78,'WW Spending Actual'!R$10:R$49),0)+IF($B$8="Actuals + Projected",SUMIF('WW Spending Total'!$B$10:$B$49,'Summary TC'!$B78,'WW Spending Total'!R$10:R$49),0)</f>
        <v>0</v>
      </c>
      <c r="T78" s="631">
        <f>IF($B$8="Actuals only",SUMIF('WW Spending Actual'!$B$10:$B$49,'Summary TC'!$B78,'WW Spending Actual'!S$10:S$49),0)+IF($B$8="Actuals + Projected",SUMIF('WW Spending Total'!$B$10:$B$49,'Summary TC'!$B78,'WW Spending Total'!S$10:S$49),0)</f>
        <v>0</v>
      </c>
      <c r="U78" s="631">
        <f>IF($B$8="Actuals only",SUMIF('WW Spending Actual'!$B$10:$B$49,'Summary TC'!$B78,'WW Spending Actual'!T$10:T$49),0)+IF($B$8="Actuals + Projected",SUMIF('WW Spending Total'!$B$10:$B$49,'Summary TC'!$B78,'WW Spending Total'!T$10:T$49),0)</f>
        <v>0</v>
      </c>
      <c r="V78" s="631">
        <f>IF($B$8="Actuals only",SUMIF('WW Spending Actual'!$B$10:$B$49,'Summary TC'!$B78,'WW Spending Actual'!U$10:U$49),0)+IF($B$8="Actuals + Projected",SUMIF('WW Spending Total'!$B$10:$B$49,'Summary TC'!$B78,'WW Spending Total'!U$10:U$49),0)</f>
        <v>0</v>
      </c>
      <c r="W78" s="631">
        <f>IF($B$8="Actuals only",SUMIF('WW Spending Actual'!$B$10:$B$49,'Summary TC'!$B78,'WW Spending Actual'!V$10:V$49),0)+IF($B$8="Actuals + Projected",SUMIF('WW Spending Total'!$B$10:$B$49,'Summary TC'!$B78,'WW Spending Total'!V$10:V$49),0)</f>
        <v>0</v>
      </c>
      <c r="X78" s="631">
        <f>IF($B$8="Actuals only",SUMIF('WW Spending Actual'!$B$10:$B$49,'Summary TC'!$B78,'WW Spending Actual'!W$10:W$49),0)+IF($B$8="Actuals + Projected",SUMIF('WW Spending Total'!$B$10:$B$49,'Summary TC'!$B78,'WW Spending Total'!W$10:W$49),0)</f>
        <v>0</v>
      </c>
      <c r="Y78" s="631">
        <f>IF($B$8="Actuals only",SUMIF('WW Spending Actual'!$B$10:$B$49,'Summary TC'!$B78,'WW Spending Actual'!X$10:X$49),0)+IF($B$8="Actuals + Projected",SUMIF('WW Spending Total'!$B$10:$B$49,'Summary TC'!$B78,'WW Spending Total'!X$10:X$49),0)</f>
        <v>0</v>
      </c>
      <c r="Z78" s="631">
        <f>IF($B$8="Actuals only",SUMIF('WW Spending Actual'!$B$10:$B$49,'Summary TC'!$B78,'WW Spending Actual'!Y$10:Y$49),0)+IF($B$8="Actuals + Projected",SUMIF('WW Spending Total'!$B$10:$B$49,'Summary TC'!$B78,'WW Spending Total'!Y$10:Y$49),0)</f>
        <v>0</v>
      </c>
      <c r="AA78" s="631">
        <f>IF($B$8="Actuals only",SUMIF('WW Spending Actual'!$B$10:$B$49,'Summary TC'!$B78,'WW Spending Actual'!Z$10:Z$49),0)+IF($B$8="Actuals + Projected",SUMIF('WW Spending Total'!$B$10:$B$49,'Summary TC'!$B78,'WW Spending Total'!Z$10:Z$49),0)</f>
        <v>0</v>
      </c>
      <c r="AB78" s="631">
        <f>IF($B$8="Actuals only",SUMIF('WW Spending Actual'!$B$10:$B$49,'Summary TC'!$B78,'WW Spending Actual'!AA$10:AA$49),0)+IF($B$8="Actuals + Projected",SUMIF('WW Spending Total'!$B$10:$B$49,'Summary TC'!$B78,'WW Spending Total'!AA$10:AA$49),0)</f>
        <v>0</v>
      </c>
      <c r="AC78" s="631">
        <f>IF($B$8="Actuals only",SUMIF('WW Spending Actual'!$B$10:$B$49,'Summary TC'!$B78,'WW Spending Actual'!AB$10:AB$49),0)+IF($B$8="Actuals + Projected",SUMIF('WW Spending Total'!$B$10:$B$49,'Summary TC'!$B78,'WW Spending Total'!AB$10:AB$49),0)</f>
        <v>0</v>
      </c>
      <c r="AD78" s="631">
        <f>IF($B$8="Actuals only",SUMIF('WW Spending Actual'!$B$10:$B$49,'Summary TC'!$B78,'WW Spending Actual'!AC$10:AC$49),0)+IF($B$8="Actuals + Projected",SUMIF('WW Spending Total'!$B$10:$B$49,'Summary TC'!$B78,'WW Spending Total'!AC$10:AC$49),0)</f>
        <v>0</v>
      </c>
      <c r="AE78" s="631">
        <f>IF($B$8="Actuals only",SUMIF('WW Spending Actual'!$B$10:$B$49,'Summary TC'!$B78,'WW Spending Actual'!AD$10:AD$49),0)+IF($B$8="Actuals + Projected",SUMIF('WW Spending Total'!$B$10:$B$49,'Summary TC'!$B78,'WW Spending Total'!AD$10:AD$49),0)</f>
        <v>0</v>
      </c>
      <c r="AF78" s="631">
        <f>IF($B$8="Actuals only",SUMIF('WW Spending Actual'!$B$10:$B$49,'Summary TC'!$B78,'WW Spending Actual'!AE$10:AE$49),0)+IF($B$8="Actuals + Projected",SUMIF('WW Spending Total'!$B$10:$B$49,'Summary TC'!$B78,'WW Spending Total'!AE$10:AE$49),0)</f>
        <v>0</v>
      </c>
      <c r="AG78" s="631">
        <f>IF($B$8="Actuals only",SUMIF('WW Spending Actual'!$B$10:$B$49,'Summary TC'!$B78,'WW Spending Actual'!AF$10:AF$49),0)+IF($B$8="Actuals + Projected",SUMIF('WW Spending Total'!$B$10:$B$49,'Summary TC'!$B78,'WW Spending Total'!AF$10:AF$49),0)</f>
        <v>0</v>
      </c>
      <c r="AH78" s="631">
        <f>IF($B$8="Actuals only",SUMIF('WW Spending Actual'!$B$10:$B$49,'Summary TC'!$B78,'WW Spending Actual'!AG$10:AG$49),0)+IF($B$8="Actuals + Projected",SUMIF('WW Spending Total'!$B$10:$B$49,'Summary TC'!$B78,'WW Spending Total'!AG$10:AG$49),0)</f>
        <v>0</v>
      </c>
      <c r="AI78" s="667">
        <f t="shared" ref="AI78:AI95" si="21">SUM(E78:AH78)</f>
        <v>0</v>
      </c>
    </row>
    <row r="79" spans="2:35" ht="13" hidden="1" x14ac:dyDescent="0.3">
      <c r="B79" s="581" t="str">
        <f>IFERROR(VLOOKUP(C79,'MEG Def'!$A$7:$B$12,2),"")</f>
        <v/>
      </c>
      <c r="C79" s="628"/>
      <c r="D79" s="666"/>
      <c r="E79" s="630">
        <f>IF($B$8="Actuals only",SUMIF('WW Spending Actual'!$B$10:$B$49,'Summary TC'!$B79,'WW Spending Actual'!D$10:D$49),0)+IF($B$8="Actuals + Projected",SUMIF('WW Spending Total'!$B$10:$B$49,'Summary TC'!$B79,'WW Spending Total'!D$10:D$49),0)</f>
        <v>0</v>
      </c>
      <c r="F79" s="631">
        <f>IF($B$8="Actuals only",SUMIF('WW Spending Actual'!$B$10:$B$49,'Summary TC'!$B79,'WW Spending Actual'!E$10:E$49),0)+IF($B$8="Actuals + Projected",SUMIF('WW Spending Total'!$B$10:$B$49,'Summary TC'!$B79,'WW Spending Total'!E$10:E$49),0)</f>
        <v>0</v>
      </c>
      <c r="G79" s="631">
        <f>IF($B$8="Actuals only",SUMIF('WW Spending Actual'!$B$10:$B$49,'Summary TC'!$B79,'WW Spending Actual'!F$10:F$49),0)+IF($B$8="Actuals + Projected",SUMIF('WW Spending Total'!$B$10:$B$49,'Summary TC'!$B79,'WW Spending Total'!F$10:F$49),0)</f>
        <v>0</v>
      </c>
      <c r="H79" s="631">
        <f>IF($B$8="Actuals only",SUMIF('WW Spending Actual'!$B$10:$B$49,'Summary TC'!$B79,'WW Spending Actual'!G$10:G$49),0)+IF($B$8="Actuals + Projected",SUMIF('WW Spending Total'!$B$10:$B$49,'Summary TC'!$B79,'WW Spending Total'!G$10:G$49),0)</f>
        <v>0</v>
      </c>
      <c r="I79" s="631">
        <f>IF($B$8="Actuals only",SUMIF('WW Spending Actual'!$B$10:$B$49,'Summary TC'!$B79,'WW Spending Actual'!H$10:H$49),0)+IF($B$8="Actuals + Projected",SUMIF('WW Spending Total'!$B$10:$B$49,'Summary TC'!$B79,'WW Spending Total'!H$10:H$49),0)</f>
        <v>0</v>
      </c>
      <c r="J79" s="631">
        <f>IF($B$8="Actuals only",SUMIF('WW Spending Actual'!$B$10:$B$49,'Summary TC'!$B79,'WW Spending Actual'!I$10:I$49),0)+IF($B$8="Actuals + Projected",SUMIF('WW Spending Total'!$B$10:$B$49,'Summary TC'!$B79,'WW Spending Total'!I$10:I$49),0)</f>
        <v>0</v>
      </c>
      <c r="K79" s="631">
        <f>IF($B$8="Actuals only",SUMIF('WW Spending Actual'!$B$10:$B$49,'Summary TC'!$B79,'WW Spending Actual'!J$10:J$49),0)+IF($B$8="Actuals + Projected",SUMIF('WW Spending Total'!$B$10:$B$49,'Summary TC'!$B79,'WW Spending Total'!J$10:J$49),0)</f>
        <v>0</v>
      </c>
      <c r="L79" s="631">
        <f>IF($B$8="Actuals only",SUMIF('WW Spending Actual'!$B$10:$B$49,'Summary TC'!$B79,'WW Spending Actual'!K$10:K$49),0)+IF($B$8="Actuals + Projected",SUMIF('WW Spending Total'!$B$10:$B$49,'Summary TC'!$B79,'WW Spending Total'!K$10:K$49),0)</f>
        <v>0</v>
      </c>
      <c r="M79" s="631">
        <f>IF($B$8="Actuals only",SUMIF('WW Spending Actual'!$B$10:$B$49,'Summary TC'!$B79,'WW Spending Actual'!L$10:L$49),0)+IF($B$8="Actuals + Projected",SUMIF('WW Spending Total'!$B$10:$B$49,'Summary TC'!$B79,'WW Spending Total'!L$10:L$49),0)</f>
        <v>0</v>
      </c>
      <c r="N79" s="631">
        <f>IF($B$8="Actuals only",SUMIF('WW Spending Actual'!$B$10:$B$49,'Summary TC'!$B79,'WW Spending Actual'!M$10:M$49),0)+IF($B$8="Actuals + Projected",SUMIF('WW Spending Total'!$B$10:$B$49,'Summary TC'!$B79,'WW Spending Total'!M$10:M$49),0)</f>
        <v>0</v>
      </c>
      <c r="O79" s="631">
        <f>IF($B$8="Actuals only",SUMIF('WW Spending Actual'!$B$10:$B$49,'Summary TC'!$B79,'WW Spending Actual'!N$10:N$49),0)+IF($B$8="Actuals + Projected",SUMIF('WW Spending Total'!$B$10:$B$49,'Summary TC'!$B79,'WW Spending Total'!N$10:N$49),0)</f>
        <v>0</v>
      </c>
      <c r="P79" s="631">
        <f>IF($B$8="Actuals only",SUMIF('WW Spending Actual'!$B$10:$B$49,'Summary TC'!$B79,'WW Spending Actual'!O$10:O$49),0)+IF($B$8="Actuals + Projected",SUMIF('WW Spending Total'!$B$10:$B$49,'Summary TC'!$B79,'WW Spending Total'!O$10:O$49),0)</f>
        <v>0</v>
      </c>
      <c r="Q79" s="631">
        <f>IF($B$8="Actuals only",SUMIF('WW Spending Actual'!$B$10:$B$49,'Summary TC'!$B79,'WW Spending Actual'!P$10:P$49),0)+IF($B$8="Actuals + Projected",SUMIF('WW Spending Total'!$B$10:$B$49,'Summary TC'!$B79,'WW Spending Total'!P$10:P$49),0)</f>
        <v>0</v>
      </c>
      <c r="R79" s="631">
        <f>IF($B$8="Actuals only",SUMIF('WW Spending Actual'!$B$10:$B$49,'Summary TC'!$B79,'WW Spending Actual'!Q$10:Q$49),0)+IF($B$8="Actuals + Projected",SUMIF('WW Spending Total'!$B$10:$B$49,'Summary TC'!$B79,'WW Spending Total'!Q$10:Q$49),0)</f>
        <v>0</v>
      </c>
      <c r="S79" s="631">
        <f>IF($B$8="Actuals only",SUMIF('WW Spending Actual'!$B$10:$B$49,'Summary TC'!$B79,'WW Spending Actual'!R$10:R$49),0)+IF($B$8="Actuals + Projected",SUMIF('WW Spending Total'!$B$10:$B$49,'Summary TC'!$B79,'WW Spending Total'!R$10:R$49),0)</f>
        <v>0</v>
      </c>
      <c r="T79" s="631">
        <f>IF($B$8="Actuals only",SUMIF('WW Spending Actual'!$B$10:$B$49,'Summary TC'!$B79,'WW Spending Actual'!S$10:S$49),0)+IF($B$8="Actuals + Projected",SUMIF('WW Spending Total'!$B$10:$B$49,'Summary TC'!$B79,'WW Spending Total'!S$10:S$49),0)</f>
        <v>0</v>
      </c>
      <c r="U79" s="631">
        <f>IF($B$8="Actuals only",SUMIF('WW Spending Actual'!$B$10:$B$49,'Summary TC'!$B79,'WW Spending Actual'!T$10:T$49),0)+IF($B$8="Actuals + Projected",SUMIF('WW Spending Total'!$B$10:$B$49,'Summary TC'!$B79,'WW Spending Total'!T$10:T$49),0)</f>
        <v>0</v>
      </c>
      <c r="V79" s="631">
        <f>IF($B$8="Actuals only",SUMIF('WW Spending Actual'!$B$10:$B$49,'Summary TC'!$B79,'WW Spending Actual'!U$10:U$49),0)+IF($B$8="Actuals + Projected",SUMIF('WW Spending Total'!$B$10:$B$49,'Summary TC'!$B79,'WW Spending Total'!U$10:U$49),0)</f>
        <v>0</v>
      </c>
      <c r="W79" s="631">
        <f>IF($B$8="Actuals only",SUMIF('WW Spending Actual'!$B$10:$B$49,'Summary TC'!$B79,'WW Spending Actual'!V$10:V$49),0)+IF($B$8="Actuals + Projected",SUMIF('WW Spending Total'!$B$10:$B$49,'Summary TC'!$B79,'WW Spending Total'!V$10:V$49),0)</f>
        <v>0</v>
      </c>
      <c r="X79" s="631">
        <f>IF($B$8="Actuals only",SUMIF('WW Spending Actual'!$B$10:$B$49,'Summary TC'!$B79,'WW Spending Actual'!W$10:W$49),0)+IF($B$8="Actuals + Projected",SUMIF('WW Spending Total'!$B$10:$B$49,'Summary TC'!$B79,'WW Spending Total'!W$10:W$49),0)</f>
        <v>0</v>
      </c>
      <c r="Y79" s="631">
        <f>IF($B$8="Actuals only",SUMIF('WW Spending Actual'!$B$10:$B$49,'Summary TC'!$B79,'WW Spending Actual'!X$10:X$49),0)+IF($B$8="Actuals + Projected",SUMIF('WW Spending Total'!$B$10:$B$49,'Summary TC'!$B79,'WW Spending Total'!X$10:X$49),0)</f>
        <v>0</v>
      </c>
      <c r="Z79" s="631">
        <f>IF($B$8="Actuals only",SUMIF('WW Spending Actual'!$B$10:$B$49,'Summary TC'!$B79,'WW Spending Actual'!Y$10:Y$49),0)+IF($B$8="Actuals + Projected",SUMIF('WW Spending Total'!$B$10:$B$49,'Summary TC'!$B79,'WW Spending Total'!Y$10:Y$49),0)</f>
        <v>0</v>
      </c>
      <c r="AA79" s="631">
        <f>IF($B$8="Actuals only",SUMIF('WW Spending Actual'!$B$10:$B$49,'Summary TC'!$B79,'WW Spending Actual'!Z$10:Z$49),0)+IF($B$8="Actuals + Projected",SUMIF('WW Spending Total'!$B$10:$B$49,'Summary TC'!$B79,'WW Spending Total'!Z$10:Z$49),0)</f>
        <v>0</v>
      </c>
      <c r="AB79" s="631">
        <f>IF($B$8="Actuals only",SUMIF('WW Spending Actual'!$B$10:$B$49,'Summary TC'!$B79,'WW Spending Actual'!AA$10:AA$49),0)+IF($B$8="Actuals + Projected",SUMIF('WW Spending Total'!$B$10:$B$49,'Summary TC'!$B79,'WW Spending Total'!AA$10:AA$49),0)</f>
        <v>0</v>
      </c>
      <c r="AC79" s="631">
        <f>IF($B$8="Actuals only",SUMIF('WW Spending Actual'!$B$10:$B$49,'Summary TC'!$B79,'WW Spending Actual'!AB$10:AB$49),0)+IF($B$8="Actuals + Projected",SUMIF('WW Spending Total'!$B$10:$B$49,'Summary TC'!$B79,'WW Spending Total'!AB$10:AB$49),0)</f>
        <v>0</v>
      </c>
      <c r="AD79" s="631">
        <f>IF($B$8="Actuals only",SUMIF('WW Spending Actual'!$B$10:$B$49,'Summary TC'!$B79,'WW Spending Actual'!AC$10:AC$49),0)+IF($B$8="Actuals + Projected",SUMIF('WW Spending Total'!$B$10:$B$49,'Summary TC'!$B79,'WW Spending Total'!AC$10:AC$49),0)</f>
        <v>0</v>
      </c>
      <c r="AE79" s="631">
        <f>IF($B$8="Actuals only",SUMIF('WW Spending Actual'!$B$10:$B$49,'Summary TC'!$B79,'WW Spending Actual'!AD$10:AD$49),0)+IF($B$8="Actuals + Projected",SUMIF('WW Spending Total'!$B$10:$B$49,'Summary TC'!$B79,'WW Spending Total'!AD$10:AD$49),0)</f>
        <v>0</v>
      </c>
      <c r="AF79" s="631">
        <f>IF($B$8="Actuals only",SUMIF('WW Spending Actual'!$B$10:$B$49,'Summary TC'!$B79,'WW Spending Actual'!AE$10:AE$49),0)+IF($B$8="Actuals + Projected",SUMIF('WW Spending Total'!$B$10:$B$49,'Summary TC'!$B79,'WW Spending Total'!AE$10:AE$49),0)</f>
        <v>0</v>
      </c>
      <c r="AG79" s="631">
        <f>IF($B$8="Actuals only",SUMIF('WW Spending Actual'!$B$10:$B$49,'Summary TC'!$B79,'WW Spending Actual'!AF$10:AF$49),0)+IF($B$8="Actuals + Projected",SUMIF('WW Spending Total'!$B$10:$B$49,'Summary TC'!$B79,'WW Spending Total'!AF$10:AF$49),0)</f>
        <v>0</v>
      </c>
      <c r="AH79" s="631">
        <f>IF($B$8="Actuals only",SUMIF('WW Spending Actual'!$B$10:$B$49,'Summary TC'!$B79,'WW Spending Actual'!AG$10:AG$49),0)+IF($B$8="Actuals + Projected",SUMIF('WW Spending Total'!$B$10:$B$49,'Summary TC'!$B79,'WW Spending Total'!AG$10:AG$49),0)</f>
        <v>0</v>
      </c>
      <c r="AI79" s="667">
        <f t="shared" si="21"/>
        <v>0</v>
      </c>
    </row>
    <row r="80" spans="2:35" ht="13" hidden="1" x14ac:dyDescent="0.3">
      <c r="B80" s="581" t="str">
        <f>IFERROR(VLOOKUP(C80,'MEG Def'!$A$7:$B$12,2),"")</f>
        <v/>
      </c>
      <c r="C80" s="628"/>
      <c r="D80" s="666"/>
      <c r="E80" s="630">
        <f>IF($B$8="Actuals only",SUMIF('WW Spending Actual'!$B$10:$B$49,'Summary TC'!$B80,'WW Spending Actual'!D$10:D$49),0)+IF($B$8="Actuals + Projected",SUMIF('WW Spending Total'!$B$10:$B$49,'Summary TC'!$B80,'WW Spending Total'!D$10:D$49),0)</f>
        <v>0</v>
      </c>
      <c r="F80" s="631">
        <f>IF($B$8="Actuals only",SUMIF('WW Spending Actual'!$B$10:$B$49,'Summary TC'!$B80,'WW Spending Actual'!E$10:E$49),0)+IF($B$8="Actuals + Projected",SUMIF('WW Spending Total'!$B$10:$B$49,'Summary TC'!$B80,'WW Spending Total'!E$10:E$49),0)</f>
        <v>0</v>
      </c>
      <c r="G80" s="631">
        <f>IF($B$8="Actuals only",SUMIF('WW Spending Actual'!$B$10:$B$49,'Summary TC'!$B80,'WW Spending Actual'!F$10:F$49),0)+IF($B$8="Actuals + Projected",SUMIF('WW Spending Total'!$B$10:$B$49,'Summary TC'!$B80,'WW Spending Total'!F$10:F$49),0)</f>
        <v>0</v>
      </c>
      <c r="H80" s="631">
        <f>IF($B$8="Actuals only",SUMIF('WW Spending Actual'!$B$10:$B$49,'Summary TC'!$B80,'WW Spending Actual'!G$10:G$49),0)+IF($B$8="Actuals + Projected",SUMIF('WW Spending Total'!$B$10:$B$49,'Summary TC'!$B80,'WW Spending Total'!G$10:G$49),0)</f>
        <v>0</v>
      </c>
      <c r="I80" s="631">
        <f>IF($B$8="Actuals only",SUMIF('WW Spending Actual'!$B$10:$B$49,'Summary TC'!$B80,'WW Spending Actual'!H$10:H$49),0)+IF($B$8="Actuals + Projected",SUMIF('WW Spending Total'!$B$10:$B$49,'Summary TC'!$B80,'WW Spending Total'!H$10:H$49),0)</f>
        <v>0</v>
      </c>
      <c r="J80" s="631">
        <f>IF($B$8="Actuals only",SUMIF('WW Spending Actual'!$B$10:$B$49,'Summary TC'!$B80,'WW Spending Actual'!I$10:I$49),0)+IF($B$8="Actuals + Projected",SUMIF('WW Spending Total'!$B$10:$B$49,'Summary TC'!$B80,'WW Spending Total'!I$10:I$49),0)</f>
        <v>0</v>
      </c>
      <c r="K80" s="631">
        <f>IF($B$8="Actuals only",SUMIF('WW Spending Actual'!$B$10:$B$49,'Summary TC'!$B80,'WW Spending Actual'!J$10:J$49),0)+IF($B$8="Actuals + Projected",SUMIF('WW Spending Total'!$B$10:$B$49,'Summary TC'!$B80,'WW Spending Total'!J$10:J$49),0)</f>
        <v>0</v>
      </c>
      <c r="L80" s="631">
        <f>IF($B$8="Actuals only",SUMIF('WW Spending Actual'!$B$10:$B$49,'Summary TC'!$B80,'WW Spending Actual'!K$10:K$49),0)+IF($B$8="Actuals + Projected",SUMIF('WW Spending Total'!$B$10:$B$49,'Summary TC'!$B80,'WW Spending Total'!K$10:K$49),0)</f>
        <v>0</v>
      </c>
      <c r="M80" s="631">
        <f>IF($B$8="Actuals only",SUMIF('WW Spending Actual'!$B$10:$B$49,'Summary TC'!$B80,'WW Spending Actual'!L$10:L$49),0)+IF($B$8="Actuals + Projected",SUMIF('WW Spending Total'!$B$10:$B$49,'Summary TC'!$B80,'WW Spending Total'!L$10:L$49),0)</f>
        <v>0</v>
      </c>
      <c r="N80" s="631">
        <f>IF($B$8="Actuals only",SUMIF('WW Spending Actual'!$B$10:$B$49,'Summary TC'!$B80,'WW Spending Actual'!M$10:M$49),0)+IF($B$8="Actuals + Projected",SUMIF('WW Spending Total'!$B$10:$B$49,'Summary TC'!$B80,'WW Spending Total'!M$10:M$49),0)</f>
        <v>0</v>
      </c>
      <c r="O80" s="631">
        <f>IF($B$8="Actuals only",SUMIF('WW Spending Actual'!$B$10:$B$49,'Summary TC'!$B80,'WW Spending Actual'!N$10:N$49),0)+IF($B$8="Actuals + Projected",SUMIF('WW Spending Total'!$B$10:$B$49,'Summary TC'!$B80,'WW Spending Total'!N$10:N$49),0)</f>
        <v>0</v>
      </c>
      <c r="P80" s="631">
        <f>IF($B$8="Actuals only",SUMIF('WW Spending Actual'!$B$10:$B$49,'Summary TC'!$B80,'WW Spending Actual'!O$10:O$49),0)+IF($B$8="Actuals + Projected",SUMIF('WW Spending Total'!$B$10:$B$49,'Summary TC'!$B80,'WW Spending Total'!O$10:O$49),0)</f>
        <v>0</v>
      </c>
      <c r="Q80" s="631">
        <f>IF($B$8="Actuals only",SUMIF('WW Spending Actual'!$B$10:$B$49,'Summary TC'!$B80,'WW Spending Actual'!P$10:P$49),0)+IF($B$8="Actuals + Projected",SUMIF('WW Spending Total'!$B$10:$B$49,'Summary TC'!$B80,'WW Spending Total'!P$10:P$49),0)</f>
        <v>0</v>
      </c>
      <c r="R80" s="631">
        <f>IF($B$8="Actuals only",SUMIF('WW Spending Actual'!$B$10:$B$49,'Summary TC'!$B80,'WW Spending Actual'!Q$10:Q$49),0)+IF($B$8="Actuals + Projected",SUMIF('WW Spending Total'!$B$10:$B$49,'Summary TC'!$B80,'WW Spending Total'!Q$10:Q$49),0)</f>
        <v>0</v>
      </c>
      <c r="S80" s="631">
        <f>IF($B$8="Actuals only",SUMIF('WW Spending Actual'!$B$10:$B$49,'Summary TC'!$B80,'WW Spending Actual'!R$10:R$49),0)+IF($B$8="Actuals + Projected",SUMIF('WW Spending Total'!$B$10:$B$49,'Summary TC'!$B80,'WW Spending Total'!R$10:R$49),0)</f>
        <v>0</v>
      </c>
      <c r="T80" s="631">
        <f>IF($B$8="Actuals only",SUMIF('WW Spending Actual'!$B$10:$B$49,'Summary TC'!$B80,'WW Spending Actual'!S$10:S$49),0)+IF($B$8="Actuals + Projected",SUMIF('WW Spending Total'!$B$10:$B$49,'Summary TC'!$B80,'WW Spending Total'!S$10:S$49),0)</f>
        <v>0</v>
      </c>
      <c r="U80" s="631">
        <f>IF($B$8="Actuals only",SUMIF('WW Spending Actual'!$B$10:$B$49,'Summary TC'!$B80,'WW Spending Actual'!T$10:T$49),0)+IF($B$8="Actuals + Projected",SUMIF('WW Spending Total'!$B$10:$B$49,'Summary TC'!$B80,'WW Spending Total'!T$10:T$49),0)</f>
        <v>0</v>
      </c>
      <c r="V80" s="631">
        <f>IF($B$8="Actuals only",SUMIF('WW Spending Actual'!$B$10:$B$49,'Summary TC'!$B80,'WW Spending Actual'!U$10:U$49),0)+IF($B$8="Actuals + Projected",SUMIF('WW Spending Total'!$B$10:$B$49,'Summary TC'!$B80,'WW Spending Total'!U$10:U$49),0)</f>
        <v>0</v>
      </c>
      <c r="W80" s="631">
        <f>IF($B$8="Actuals only",SUMIF('WW Spending Actual'!$B$10:$B$49,'Summary TC'!$B80,'WW Spending Actual'!V$10:V$49),0)+IF($B$8="Actuals + Projected",SUMIF('WW Spending Total'!$B$10:$B$49,'Summary TC'!$B80,'WW Spending Total'!V$10:V$49),0)</f>
        <v>0</v>
      </c>
      <c r="X80" s="631">
        <f>IF($B$8="Actuals only",SUMIF('WW Spending Actual'!$B$10:$B$49,'Summary TC'!$B80,'WW Spending Actual'!W$10:W$49),0)+IF($B$8="Actuals + Projected",SUMIF('WW Spending Total'!$B$10:$B$49,'Summary TC'!$B80,'WW Spending Total'!W$10:W$49),0)</f>
        <v>0</v>
      </c>
      <c r="Y80" s="631">
        <f>IF($B$8="Actuals only",SUMIF('WW Spending Actual'!$B$10:$B$49,'Summary TC'!$B80,'WW Spending Actual'!X$10:X$49),0)+IF($B$8="Actuals + Projected",SUMIF('WW Spending Total'!$B$10:$B$49,'Summary TC'!$B80,'WW Spending Total'!X$10:X$49),0)</f>
        <v>0</v>
      </c>
      <c r="Z80" s="631">
        <f>IF($B$8="Actuals only",SUMIF('WW Spending Actual'!$B$10:$B$49,'Summary TC'!$B80,'WW Spending Actual'!Y$10:Y$49),0)+IF($B$8="Actuals + Projected",SUMIF('WW Spending Total'!$B$10:$B$49,'Summary TC'!$B80,'WW Spending Total'!Y$10:Y$49),0)</f>
        <v>0</v>
      </c>
      <c r="AA80" s="631">
        <f>IF($B$8="Actuals only",SUMIF('WW Spending Actual'!$B$10:$B$49,'Summary TC'!$B80,'WW Spending Actual'!Z$10:Z$49),0)+IF($B$8="Actuals + Projected",SUMIF('WW Spending Total'!$B$10:$B$49,'Summary TC'!$B80,'WW Spending Total'!Z$10:Z$49),0)</f>
        <v>0</v>
      </c>
      <c r="AB80" s="631">
        <f>IF($B$8="Actuals only",SUMIF('WW Spending Actual'!$B$10:$B$49,'Summary TC'!$B80,'WW Spending Actual'!AA$10:AA$49),0)+IF($B$8="Actuals + Projected",SUMIF('WW Spending Total'!$B$10:$B$49,'Summary TC'!$B80,'WW Spending Total'!AA$10:AA$49),0)</f>
        <v>0</v>
      </c>
      <c r="AC80" s="631">
        <f>IF($B$8="Actuals only",SUMIF('WW Spending Actual'!$B$10:$B$49,'Summary TC'!$B80,'WW Spending Actual'!AB$10:AB$49),0)+IF($B$8="Actuals + Projected",SUMIF('WW Spending Total'!$B$10:$B$49,'Summary TC'!$B80,'WW Spending Total'!AB$10:AB$49),0)</f>
        <v>0</v>
      </c>
      <c r="AD80" s="631">
        <f>IF($B$8="Actuals only",SUMIF('WW Spending Actual'!$B$10:$B$49,'Summary TC'!$B80,'WW Spending Actual'!AC$10:AC$49),0)+IF($B$8="Actuals + Projected",SUMIF('WW Spending Total'!$B$10:$B$49,'Summary TC'!$B80,'WW Spending Total'!AC$10:AC$49),0)</f>
        <v>0</v>
      </c>
      <c r="AE80" s="631">
        <f>IF($B$8="Actuals only",SUMIF('WW Spending Actual'!$B$10:$B$49,'Summary TC'!$B80,'WW Spending Actual'!AD$10:AD$49),0)+IF($B$8="Actuals + Projected",SUMIF('WW Spending Total'!$B$10:$B$49,'Summary TC'!$B80,'WW Spending Total'!AD$10:AD$49),0)</f>
        <v>0</v>
      </c>
      <c r="AF80" s="631">
        <f>IF($B$8="Actuals only",SUMIF('WW Spending Actual'!$B$10:$B$49,'Summary TC'!$B80,'WW Spending Actual'!AE$10:AE$49),0)+IF($B$8="Actuals + Projected",SUMIF('WW Spending Total'!$B$10:$B$49,'Summary TC'!$B80,'WW Spending Total'!AE$10:AE$49),0)</f>
        <v>0</v>
      </c>
      <c r="AG80" s="631">
        <f>IF($B$8="Actuals only",SUMIF('WW Spending Actual'!$B$10:$B$49,'Summary TC'!$B80,'WW Spending Actual'!AF$10:AF$49),0)+IF($B$8="Actuals + Projected",SUMIF('WW Spending Total'!$B$10:$B$49,'Summary TC'!$B80,'WW Spending Total'!AF$10:AF$49),0)</f>
        <v>0</v>
      </c>
      <c r="AH80" s="631">
        <f>IF($B$8="Actuals only",SUMIF('WW Spending Actual'!$B$10:$B$49,'Summary TC'!$B80,'WW Spending Actual'!AG$10:AG$49),0)+IF($B$8="Actuals + Projected",SUMIF('WW Spending Total'!$B$10:$B$49,'Summary TC'!$B80,'WW Spending Total'!AG$10:AG$49),0)</f>
        <v>0</v>
      </c>
      <c r="AI80" s="667">
        <f t="shared" si="21"/>
        <v>0</v>
      </c>
    </row>
    <row r="81" spans="2:35" ht="13" hidden="1" x14ac:dyDescent="0.3">
      <c r="B81" s="581" t="str">
        <f>IFERROR(VLOOKUP(C81,'MEG Def'!$A$7:$B$12,2),"")</f>
        <v/>
      </c>
      <c r="C81" s="628"/>
      <c r="D81" s="666"/>
      <c r="E81" s="630">
        <f>IF($B$8="Actuals only",SUMIF('WW Spending Actual'!$B$10:$B$49,'Summary TC'!$B81,'WW Spending Actual'!D$10:D$49),0)+IF($B$8="Actuals + Projected",SUMIF('WW Spending Total'!$B$10:$B$49,'Summary TC'!$B81,'WW Spending Total'!D$10:D$49),0)</f>
        <v>0</v>
      </c>
      <c r="F81" s="631">
        <f>IF($B$8="Actuals only",SUMIF('WW Spending Actual'!$B$10:$B$49,'Summary TC'!$B81,'WW Spending Actual'!E$10:E$49),0)+IF($B$8="Actuals + Projected",SUMIF('WW Spending Total'!$B$10:$B$49,'Summary TC'!$B81,'WW Spending Total'!E$10:E$49),0)</f>
        <v>0</v>
      </c>
      <c r="G81" s="631">
        <f>IF($B$8="Actuals only",SUMIF('WW Spending Actual'!$B$10:$B$49,'Summary TC'!$B81,'WW Spending Actual'!F$10:F$49),0)+IF($B$8="Actuals + Projected",SUMIF('WW Spending Total'!$B$10:$B$49,'Summary TC'!$B81,'WW Spending Total'!F$10:F$49),0)</f>
        <v>0</v>
      </c>
      <c r="H81" s="631">
        <f>IF($B$8="Actuals only",SUMIF('WW Spending Actual'!$B$10:$B$49,'Summary TC'!$B81,'WW Spending Actual'!G$10:G$49),0)+IF($B$8="Actuals + Projected",SUMIF('WW Spending Total'!$B$10:$B$49,'Summary TC'!$B81,'WW Spending Total'!G$10:G$49),0)</f>
        <v>0</v>
      </c>
      <c r="I81" s="631">
        <f>IF($B$8="Actuals only",SUMIF('WW Spending Actual'!$B$10:$B$49,'Summary TC'!$B81,'WW Spending Actual'!H$10:H$49),0)+IF($B$8="Actuals + Projected",SUMIF('WW Spending Total'!$B$10:$B$49,'Summary TC'!$B81,'WW Spending Total'!H$10:H$49),0)</f>
        <v>0</v>
      </c>
      <c r="J81" s="631">
        <f>IF($B$8="Actuals only",SUMIF('WW Spending Actual'!$B$10:$B$49,'Summary TC'!$B81,'WW Spending Actual'!I$10:I$49),0)+IF($B$8="Actuals + Projected",SUMIF('WW Spending Total'!$B$10:$B$49,'Summary TC'!$B81,'WW Spending Total'!I$10:I$49),0)</f>
        <v>0</v>
      </c>
      <c r="K81" s="631">
        <f>IF($B$8="Actuals only",SUMIF('WW Spending Actual'!$B$10:$B$49,'Summary TC'!$B81,'WW Spending Actual'!J$10:J$49),0)+IF($B$8="Actuals + Projected",SUMIF('WW Spending Total'!$B$10:$B$49,'Summary TC'!$B81,'WW Spending Total'!J$10:J$49),0)</f>
        <v>0</v>
      </c>
      <c r="L81" s="631">
        <f>IF($B$8="Actuals only",SUMIF('WW Spending Actual'!$B$10:$B$49,'Summary TC'!$B81,'WW Spending Actual'!K$10:K$49),0)+IF($B$8="Actuals + Projected",SUMIF('WW Spending Total'!$B$10:$B$49,'Summary TC'!$B81,'WW Spending Total'!K$10:K$49),0)</f>
        <v>0</v>
      </c>
      <c r="M81" s="631">
        <f>IF($B$8="Actuals only",SUMIF('WW Spending Actual'!$B$10:$B$49,'Summary TC'!$B81,'WW Spending Actual'!L$10:L$49),0)+IF($B$8="Actuals + Projected",SUMIF('WW Spending Total'!$B$10:$B$49,'Summary TC'!$B81,'WW Spending Total'!L$10:L$49),0)</f>
        <v>0</v>
      </c>
      <c r="N81" s="631">
        <f>IF($B$8="Actuals only",SUMIF('WW Spending Actual'!$B$10:$B$49,'Summary TC'!$B81,'WW Spending Actual'!M$10:M$49),0)+IF($B$8="Actuals + Projected",SUMIF('WW Spending Total'!$B$10:$B$49,'Summary TC'!$B81,'WW Spending Total'!M$10:M$49),0)</f>
        <v>0</v>
      </c>
      <c r="O81" s="631">
        <f>IF($B$8="Actuals only",SUMIF('WW Spending Actual'!$B$10:$B$49,'Summary TC'!$B81,'WW Spending Actual'!N$10:N$49),0)+IF($B$8="Actuals + Projected",SUMIF('WW Spending Total'!$B$10:$B$49,'Summary TC'!$B81,'WW Spending Total'!N$10:N$49),0)</f>
        <v>0</v>
      </c>
      <c r="P81" s="631">
        <f>IF($B$8="Actuals only",SUMIF('WW Spending Actual'!$B$10:$B$49,'Summary TC'!$B81,'WW Spending Actual'!O$10:O$49),0)+IF($B$8="Actuals + Projected",SUMIF('WW Spending Total'!$B$10:$B$49,'Summary TC'!$B81,'WW Spending Total'!O$10:O$49),0)</f>
        <v>0</v>
      </c>
      <c r="Q81" s="631">
        <f>IF($B$8="Actuals only",SUMIF('WW Spending Actual'!$B$10:$B$49,'Summary TC'!$B81,'WW Spending Actual'!P$10:P$49),0)+IF($B$8="Actuals + Projected",SUMIF('WW Spending Total'!$B$10:$B$49,'Summary TC'!$B81,'WW Spending Total'!P$10:P$49),0)</f>
        <v>0</v>
      </c>
      <c r="R81" s="631">
        <f>IF($B$8="Actuals only",SUMIF('WW Spending Actual'!$B$10:$B$49,'Summary TC'!$B81,'WW Spending Actual'!Q$10:Q$49),0)+IF($B$8="Actuals + Projected",SUMIF('WW Spending Total'!$B$10:$B$49,'Summary TC'!$B81,'WW Spending Total'!Q$10:Q$49),0)</f>
        <v>0</v>
      </c>
      <c r="S81" s="631">
        <f>IF($B$8="Actuals only",SUMIF('WW Spending Actual'!$B$10:$B$49,'Summary TC'!$B81,'WW Spending Actual'!R$10:R$49),0)+IF($B$8="Actuals + Projected",SUMIF('WW Spending Total'!$B$10:$B$49,'Summary TC'!$B81,'WW Spending Total'!R$10:R$49),0)</f>
        <v>0</v>
      </c>
      <c r="T81" s="631">
        <f>IF($B$8="Actuals only",SUMIF('WW Spending Actual'!$B$10:$B$49,'Summary TC'!$B81,'WW Spending Actual'!S$10:S$49),0)+IF($B$8="Actuals + Projected",SUMIF('WW Spending Total'!$B$10:$B$49,'Summary TC'!$B81,'WW Spending Total'!S$10:S$49),0)</f>
        <v>0</v>
      </c>
      <c r="U81" s="631">
        <f>IF($B$8="Actuals only",SUMIF('WW Spending Actual'!$B$10:$B$49,'Summary TC'!$B81,'WW Spending Actual'!T$10:T$49),0)+IF($B$8="Actuals + Projected",SUMIF('WW Spending Total'!$B$10:$B$49,'Summary TC'!$B81,'WW Spending Total'!T$10:T$49),0)</f>
        <v>0</v>
      </c>
      <c r="V81" s="631">
        <f>IF($B$8="Actuals only",SUMIF('WW Spending Actual'!$B$10:$B$49,'Summary TC'!$B81,'WW Spending Actual'!U$10:U$49),0)+IF($B$8="Actuals + Projected",SUMIF('WW Spending Total'!$B$10:$B$49,'Summary TC'!$B81,'WW Spending Total'!U$10:U$49),0)</f>
        <v>0</v>
      </c>
      <c r="W81" s="631">
        <f>IF($B$8="Actuals only",SUMIF('WW Spending Actual'!$B$10:$B$49,'Summary TC'!$B81,'WW Spending Actual'!V$10:V$49),0)+IF($B$8="Actuals + Projected",SUMIF('WW Spending Total'!$B$10:$B$49,'Summary TC'!$B81,'WW Spending Total'!V$10:V$49),0)</f>
        <v>0</v>
      </c>
      <c r="X81" s="631">
        <f>IF($B$8="Actuals only",SUMIF('WW Spending Actual'!$B$10:$B$49,'Summary TC'!$B81,'WW Spending Actual'!W$10:W$49),0)+IF($B$8="Actuals + Projected",SUMIF('WW Spending Total'!$B$10:$B$49,'Summary TC'!$B81,'WW Spending Total'!W$10:W$49),0)</f>
        <v>0</v>
      </c>
      <c r="Y81" s="631">
        <f>IF($B$8="Actuals only",SUMIF('WW Spending Actual'!$B$10:$B$49,'Summary TC'!$B81,'WW Spending Actual'!X$10:X$49),0)+IF($B$8="Actuals + Projected",SUMIF('WW Spending Total'!$B$10:$B$49,'Summary TC'!$B81,'WW Spending Total'!X$10:X$49),0)</f>
        <v>0</v>
      </c>
      <c r="Z81" s="631">
        <f>IF($B$8="Actuals only",SUMIF('WW Spending Actual'!$B$10:$B$49,'Summary TC'!$B81,'WW Spending Actual'!Y$10:Y$49),0)+IF($B$8="Actuals + Projected",SUMIF('WW Spending Total'!$B$10:$B$49,'Summary TC'!$B81,'WW Spending Total'!Y$10:Y$49),0)</f>
        <v>0</v>
      </c>
      <c r="AA81" s="631">
        <f>IF($B$8="Actuals only",SUMIF('WW Spending Actual'!$B$10:$B$49,'Summary TC'!$B81,'WW Spending Actual'!Z$10:Z$49),0)+IF($B$8="Actuals + Projected",SUMIF('WW Spending Total'!$B$10:$B$49,'Summary TC'!$B81,'WW Spending Total'!Z$10:Z$49),0)</f>
        <v>0</v>
      </c>
      <c r="AB81" s="631">
        <f>IF($B$8="Actuals only",SUMIF('WW Spending Actual'!$B$10:$B$49,'Summary TC'!$B81,'WW Spending Actual'!AA$10:AA$49),0)+IF($B$8="Actuals + Projected",SUMIF('WW Spending Total'!$B$10:$B$49,'Summary TC'!$B81,'WW Spending Total'!AA$10:AA$49),0)</f>
        <v>0</v>
      </c>
      <c r="AC81" s="631">
        <f>IF($B$8="Actuals only",SUMIF('WW Spending Actual'!$B$10:$B$49,'Summary TC'!$B81,'WW Spending Actual'!AB$10:AB$49),0)+IF($B$8="Actuals + Projected",SUMIF('WW Spending Total'!$B$10:$B$49,'Summary TC'!$B81,'WW Spending Total'!AB$10:AB$49),0)</f>
        <v>0</v>
      </c>
      <c r="AD81" s="631">
        <f>IF($B$8="Actuals only",SUMIF('WW Spending Actual'!$B$10:$B$49,'Summary TC'!$B81,'WW Spending Actual'!AC$10:AC$49),0)+IF($B$8="Actuals + Projected",SUMIF('WW Spending Total'!$B$10:$B$49,'Summary TC'!$B81,'WW Spending Total'!AC$10:AC$49),0)</f>
        <v>0</v>
      </c>
      <c r="AE81" s="631">
        <f>IF($B$8="Actuals only",SUMIF('WW Spending Actual'!$B$10:$B$49,'Summary TC'!$B81,'WW Spending Actual'!AD$10:AD$49),0)+IF($B$8="Actuals + Projected",SUMIF('WW Spending Total'!$B$10:$B$49,'Summary TC'!$B81,'WW Spending Total'!AD$10:AD$49),0)</f>
        <v>0</v>
      </c>
      <c r="AF81" s="631">
        <f>IF($B$8="Actuals only",SUMIF('WW Spending Actual'!$B$10:$B$49,'Summary TC'!$B81,'WW Spending Actual'!AE$10:AE$49),0)+IF($B$8="Actuals + Projected",SUMIF('WW Spending Total'!$B$10:$B$49,'Summary TC'!$B81,'WW Spending Total'!AE$10:AE$49),0)</f>
        <v>0</v>
      </c>
      <c r="AG81" s="631">
        <f>IF($B$8="Actuals only",SUMIF('WW Spending Actual'!$B$10:$B$49,'Summary TC'!$B81,'WW Spending Actual'!AF$10:AF$49),0)+IF($B$8="Actuals + Projected",SUMIF('WW Spending Total'!$B$10:$B$49,'Summary TC'!$B81,'WW Spending Total'!AF$10:AF$49),0)</f>
        <v>0</v>
      </c>
      <c r="AH81" s="631">
        <f>IF($B$8="Actuals only",SUMIF('WW Spending Actual'!$B$10:$B$49,'Summary TC'!$B81,'WW Spending Actual'!AG$10:AG$49),0)+IF($B$8="Actuals + Projected",SUMIF('WW Spending Total'!$B$10:$B$49,'Summary TC'!$B81,'WW Spending Total'!AG$10:AG$49),0)</f>
        <v>0</v>
      </c>
      <c r="AI81" s="667">
        <f t="shared" si="21"/>
        <v>0</v>
      </c>
    </row>
    <row r="82" spans="2:35" ht="13" hidden="1" x14ac:dyDescent="0.3">
      <c r="B82" s="581"/>
      <c r="C82" s="628"/>
      <c r="D82" s="668"/>
      <c r="E82" s="507">
        <f>IF($B$8="Actuals only",SUMIF('WW Spending Actual'!$B$10:$B$49,'Summary TC'!$B82,'WW Spending Actual'!D$10:D$49),0)+IF($B$8="Actuals + Projected",SUMIF('WW Spending Total'!$B$10:$B$49,'Summary TC'!$B82,'WW Spending Total'!D$10:D$49),0)</f>
        <v>0</v>
      </c>
      <c r="F82" s="507">
        <f>IF($B$8="Actuals only",SUMIF('WW Spending Actual'!$B$10:$B$49,'Summary TC'!$B82,'WW Spending Actual'!E$10:E$49),0)+IF($B$8="Actuals + Projected",SUMIF('WW Spending Total'!$B$10:$B$49,'Summary TC'!$B82,'WW Spending Total'!E$10:E$49),0)</f>
        <v>0</v>
      </c>
      <c r="G82" s="507">
        <f>IF($B$8="Actuals only",SUMIF('WW Spending Actual'!$B$10:$B$49,'Summary TC'!$B82,'WW Spending Actual'!F$10:F$49),0)+IF($B$8="Actuals + Projected",SUMIF('WW Spending Total'!$B$10:$B$49,'Summary TC'!$B82,'WW Spending Total'!F$10:F$49),0)</f>
        <v>0</v>
      </c>
      <c r="H82" s="507">
        <f>IF($B$8="Actuals only",SUMIF('WW Spending Actual'!$B$10:$B$49,'Summary TC'!$B82,'WW Spending Actual'!G$10:G$49),0)+IF($B$8="Actuals + Projected",SUMIF('WW Spending Total'!$B$10:$B$49,'Summary TC'!$B82,'WW Spending Total'!G$10:G$49),0)</f>
        <v>0</v>
      </c>
      <c r="I82" s="507">
        <f>IF($B$8="Actuals only",SUMIF('WW Spending Actual'!$B$10:$B$49,'Summary TC'!$B82,'WW Spending Actual'!H$10:H$49),0)+IF($B$8="Actuals + Projected",SUMIF('WW Spending Total'!$B$10:$B$49,'Summary TC'!$B82,'WW Spending Total'!H$10:H$49),0)</f>
        <v>0</v>
      </c>
      <c r="J82" s="507">
        <f>IF($B$8="Actuals only",SUMIF('WW Spending Actual'!$B$10:$B$49,'Summary TC'!$B82,'WW Spending Actual'!I$10:I$49),0)+IF($B$8="Actuals + Projected",SUMIF('WW Spending Total'!$B$10:$B$49,'Summary TC'!$B82,'WW Spending Total'!I$10:I$49),0)</f>
        <v>0</v>
      </c>
      <c r="K82" s="507">
        <f>IF($B$8="Actuals only",SUMIF('WW Spending Actual'!$B$10:$B$49,'Summary TC'!$B82,'WW Spending Actual'!J$10:J$49),0)+IF($B$8="Actuals + Projected",SUMIF('WW Spending Total'!$B$10:$B$49,'Summary TC'!$B82,'WW Spending Total'!J$10:J$49),0)</f>
        <v>0</v>
      </c>
      <c r="L82" s="507">
        <f>IF($B$8="Actuals only",SUMIF('WW Spending Actual'!$B$10:$B$49,'Summary TC'!$B82,'WW Spending Actual'!K$10:K$49),0)+IF($B$8="Actuals + Projected",SUMIF('WW Spending Total'!$B$10:$B$49,'Summary TC'!$B82,'WW Spending Total'!K$10:K$49),0)</f>
        <v>0</v>
      </c>
      <c r="M82" s="507">
        <f>IF($B$8="Actuals only",SUMIF('WW Spending Actual'!$B$10:$B$49,'Summary TC'!$B82,'WW Spending Actual'!L$10:L$49),0)+IF($B$8="Actuals + Projected",SUMIF('WW Spending Total'!$B$10:$B$49,'Summary TC'!$B82,'WW Spending Total'!L$10:L$49),0)</f>
        <v>0</v>
      </c>
      <c r="N82" s="507">
        <f>IF($B$8="Actuals only",SUMIF('WW Spending Actual'!$B$10:$B$49,'Summary TC'!$B82,'WW Spending Actual'!M$10:M$49),0)+IF($B$8="Actuals + Projected",SUMIF('WW Spending Total'!$B$10:$B$49,'Summary TC'!$B82,'WW Spending Total'!M$10:M$49),0)</f>
        <v>0</v>
      </c>
      <c r="O82" s="507">
        <f>IF($B$8="Actuals only",SUMIF('WW Spending Actual'!$B$10:$B$49,'Summary TC'!$B82,'WW Spending Actual'!N$10:N$49),0)+IF($B$8="Actuals + Projected",SUMIF('WW Spending Total'!$B$10:$B$49,'Summary TC'!$B82,'WW Spending Total'!N$10:N$49),0)</f>
        <v>0</v>
      </c>
      <c r="P82" s="507">
        <f>IF($B$8="Actuals only",SUMIF('WW Spending Actual'!$B$10:$B$49,'Summary TC'!$B82,'WW Spending Actual'!O$10:O$49),0)+IF($B$8="Actuals + Projected",SUMIF('WW Spending Total'!$B$10:$B$49,'Summary TC'!$B82,'WW Spending Total'!O$10:O$49),0)</f>
        <v>0</v>
      </c>
      <c r="Q82" s="507">
        <f>IF($B$8="Actuals only",SUMIF('WW Spending Actual'!$B$10:$B$49,'Summary TC'!$B82,'WW Spending Actual'!P$10:P$49),0)+IF($B$8="Actuals + Projected",SUMIF('WW Spending Total'!$B$10:$B$49,'Summary TC'!$B82,'WW Spending Total'!P$10:P$49),0)</f>
        <v>0</v>
      </c>
      <c r="R82" s="507">
        <f>IF($B$8="Actuals only",SUMIF('WW Spending Actual'!$B$10:$B$49,'Summary TC'!$B82,'WW Spending Actual'!Q$10:Q$49),0)+IF($B$8="Actuals + Projected",SUMIF('WW Spending Total'!$B$10:$B$49,'Summary TC'!$B82,'WW Spending Total'!Q$10:Q$49),0)</f>
        <v>0</v>
      </c>
      <c r="S82" s="507">
        <f>IF($B$8="Actuals only",SUMIF('WW Spending Actual'!$B$10:$B$49,'Summary TC'!$B82,'WW Spending Actual'!R$10:R$49),0)+IF($B$8="Actuals + Projected",SUMIF('WW Spending Total'!$B$10:$B$49,'Summary TC'!$B82,'WW Spending Total'!R$10:R$49),0)</f>
        <v>0</v>
      </c>
      <c r="T82" s="507">
        <f>IF($B$8="Actuals only",SUMIF('WW Spending Actual'!$B$10:$B$49,'Summary TC'!$B82,'WW Spending Actual'!S$10:S$49),0)+IF($B$8="Actuals + Projected",SUMIF('WW Spending Total'!$B$10:$B$49,'Summary TC'!$B82,'WW Spending Total'!S$10:S$49),0)</f>
        <v>0</v>
      </c>
      <c r="U82" s="507">
        <f>IF($B$8="Actuals only",SUMIF('WW Spending Actual'!$B$10:$B$49,'Summary TC'!$B82,'WW Spending Actual'!T$10:T$49),0)+IF($B$8="Actuals + Projected",SUMIF('WW Spending Total'!$B$10:$B$49,'Summary TC'!$B82,'WW Spending Total'!T$10:T$49),0)</f>
        <v>0</v>
      </c>
      <c r="V82" s="507">
        <f>IF($B$8="Actuals only",SUMIF('WW Spending Actual'!$B$10:$B$49,'Summary TC'!$B82,'WW Spending Actual'!U$10:U$49),0)+IF($B$8="Actuals + Projected",SUMIF('WW Spending Total'!$B$10:$B$49,'Summary TC'!$B82,'WW Spending Total'!U$10:U$49),0)</f>
        <v>0</v>
      </c>
      <c r="W82" s="507">
        <f>IF($B$8="Actuals only",SUMIF('WW Spending Actual'!$B$10:$B$49,'Summary TC'!$B82,'WW Spending Actual'!V$10:V$49),0)+IF($B$8="Actuals + Projected",SUMIF('WW Spending Total'!$B$10:$B$49,'Summary TC'!$B82,'WW Spending Total'!V$10:V$49),0)</f>
        <v>0</v>
      </c>
      <c r="X82" s="507">
        <f>IF($B$8="Actuals only",SUMIF('WW Spending Actual'!$B$10:$B$49,'Summary TC'!$B82,'WW Spending Actual'!W$10:W$49),0)+IF($B$8="Actuals + Projected",SUMIF('WW Spending Total'!$B$10:$B$49,'Summary TC'!$B82,'WW Spending Total'!W$10:W$49),0)</f>
        <v>0</v>
      </c>
      <c r="Y82" s="507">
        <f>IF($B$8="Actuals only",SUMIF('WW Spending Actual'!$B$10:$B$49,'Summary TC'!$B82,'WW Spending Actual'!X$10:X$49),0)+IF($B$8="Actuals + Projected",SUMIF('WW Spending Total'!$B$10:$B$49,'Summary TC'!$B82,'WW Spending Total'!X$10:X$49),0)</f>
        <v>0</v>
      </c>
      <c r="Z82" s="507">
        <f>IF($B$8="Actuals only",SUMIF('WW Spending Actual'!$B$10:$B$49,'Summary TC'!$B82,'WW Spending Actual'!Y$10:Y$49),0)+IF($B$8="Actuals + Projected",SUMIF('WW Spending Total'!$B$10:$B$49,'Summary TC'!$B82,'WW Spending Total'!Y$10:Y$49),0)</f>
        <v>0</v>
      </c>
      <c r="AA82" s="507">
        <f>IF($B$8="Actuals only",SUMIF('WW Spending Actual'!$B$10:$B$49,'Summary TC'!$B82,'WW Spending Actual'!Z$10:Z$49),0)+IF($B$8="Actuals + Projected",SUMIF('WW Spending Total'!$B$10:$B$49,'Summary TC'!$B82,'WW Spending Total'!Z$10:Z$49),0)</f>
        <v>0</v>
      </c>
      <c r="AB82" s="507">
        <f>IF($B$8="Actuals only",SUMIF('WW Spending Actual'!$B$10:$B$49,'Summary TC'!$B82,'WW Spending Actual'!AA$10:AA$49),0)+IF($B$8="Actuals + Projected",SUMIF('WW Spending Total'!$B$10:$B$49,'Summary TC'!$B82,'WW Spending Total'!AA$10:AA$49),0)</f>
        <v>0</v>
      </c>
      <c r="AC82" s="507">
        <f>IF($B$8="Actuals only",SUMIF('WW Spending Actual'!$B$10:$B$49,'Summary TC'!$B82,'WW Spending Actual'!AB$10:AB$49),0)+IF($B$8="Actuals + Projected",SUMIF('WW Spending Total'!$B$10:$B$49,'Summary TC'!$B82,'WW Spending Total'!AB$10:AB$49),0)</f>
        <v>0</v>
      </c>
      <c r="AD82" s="507">
        <f>IF($B$8="Actuals only",SUMIF('WW Spending Actual'!$B$10:$B$49,'Summary TC'!$B82,'WW Spending Actual'!AC$10:AC$49),0)+IF($B$8="Actuals + Projected",SUMIF('WW Spending Total'!$B$10:$B$49,'Summary TC'!$B82,'WW Spending Total'!AC$10:AC$49),0)</f>
        <v>0</v>
      </c>
      <c r="AE82" s="507">
        <f>IF($B$8="Actuals only",SUMIF('WW Spending Actual'!$B$10:$B$49,'Summary TC'!$B82,'WW Spending Actual'!AD$10:AD$49),0)+IF($B$8="Actuals + Projected",SUMIF('WW Spending Total'!$B$10:$B$49,'Summary TC'!$B82,'WW Spending Total'!AD$10:AD$49),0)</f>
        <v>0</v>
      </c>
      <c r="AF82" s="507">
        <f>IF($B$8="Actuals only",SUMIF('WW Spending Actual'!$B$10:$B$49,'Summary TC'!$B82,'WW Spending Actual'!AE$10:AE$49),0)+IF($B$8="Actuals + Projected",SUMIF('WW Spending Total'!$B$10:$B$49,'Summary TC'!$B82,'WW Spending Total'!AE$10:AE$49),0)</f>
        <v>0</v>
      </c>
      <c r="AG82" s="507">
        <f>IF($B$8="Actuals only",SUMIF('WW Spending Actual'!$B$10:$B$49,'Summary TC'!$B82,'WW Spending Actual'!AF$10:AF$49),0)+IF($B$8="Actuals + Projected",SUMIF('WW Spending Total'!$B$10:$B$49,'Summary TC'!$B82,'WW Spending Total'!AF$10:AF$49),0)</f>
        <v>0</v>
      </c>
      <c r="AH82" s="507">
        <f>IF($B$8="Actuals only",SUMIF('WW Spending Actual'!$B$10:$B$49,'Summary TC'!$B82,'WW Spending Actual'!AG$10:AG$49),0)+IF($B$8="Actuals + Projected",SUMIF('WW Spending Total'!$B$10:$B$49,'Summary TC'!$B82,'WW Spending Total'!AG$10:AG$49),0)</f>
        <v>0</v>
      </c>
      <c r="AI82" s="667">
        <f t="shared" si="21"/>
        <v>0</v>
      </c>
    </row>
    <row r="83" spans="2:35" ht="13" hidden="1" x14ac:dyDescent="0.3">
      <c r="B83" s="540" t="s">
        <v>86</v>
      </c>
      <c r="C83" s="618"/>
      <c r="D83" s="540"/>
      <c r="E83" s="507">
        <f>IF($B$8="Actuals only",SUMIF('WW Spending Actual'!$B$10:$B$49,'Summary TC'!$B83,'WW Spending Actual'!D$10:D$49),0)+IF($B$8="Actuals + Projected",SUMIF('WW Spending Total'!$B$10:$B$49,'Summary TC'!$B83,'WW Spending Total'!D$10:D$49),0)</f>
        <v>0</v>
      </c>
      <c r="F83" s="507">
        <f>IF($B$8="Actuals only",SUMIF('WW Spending Actual'!$B$10:$B$49,'Summary TC'!$B83,'WW Spending Actual'!E$10:E$49),0)+IF($B$8="Actuals + Projected",SUMIF('WW Spending Total'!$B$10:$B$49,'Summary TC'!$B83,'WW Spending Total'!E$10:E$49),0)</f>
        <v>0</v>
      </c>
      <c r="G83" s="507">
        <f>IF($B$8="Actuals only",SUMIF('WW Spending Actual'!$B$10:$B$49,'Summary TC'!$B83,'WW Spending Actual'!F$10:F$49),0)+IF($B$8="Actuals + Projected",SUMIF('WW Spending Total'!$B$10:$B$49,'Summary TC'!$B83,'WW Spending Total'!F$10:F$49),0)</f>
        <v>0</v>
      </c>
      <c r="H83" s="507">
        <f>IF($B$8="Actuals only",SUMIF('WW Spending Actual'!$B$10:$B$49,'Summary TC'!$B83,'WW Spending Actual'!G$10:G$49),0)+IF($B$8="Actuals + Projected",SUMIF('WW Spending Total'!$B$10:$B$49,'Summary TC'!$B83,'WW Spending Total'!G$10:G$49),0)</f>
        <v>0</v>
      </c>
      <c r="I83" s="507">
        <f>IF($B$8="Actuals only",SUMIF('WW Spending Actual'!$B$10:$B$49,'Summary TC'!$B83,'WW Spending Actual'!H$10:H$49),0)+IF($B$8="Actuals + Projected",SUMIF('WW Spending Total'!$B$10:$B$49,'Summary TC'!$B83,'WW Spending Total'!H$10:H$49),0)</f>
        <v>0</v>
      </c>
      <c r="J83" s="507">
        <f>IF($B$8="Actuals only",SUMIF('WW Spending Actual'!$B$10:$B$49,'Summary TC'!$B83,'WW Spending Actual'!I$10:I$49),0)+IF($B$8="Actuals + Projected",SUMIF('WW Spending Total'!$B$10:$B$49,'Summary TC'!$B83,'WW Spending Total'!I$10:I$49),0)</f>
        <v>0</v>
      </c>
      <c r="K83" s="507">
        <f>IF($B$8="Actuals only",SUMIF('WW Spending Actual'!$B$10:$B$49,'Summary TC'!$B83,'WW Spending Actual'!J$10:J$49),0)+IF($B$8="Actuals + Projected",SUMIF('WW Spending Total'!$B$10:$B$49,'Summary TC'!$B83,'WW Spending Total'!J$10:J$49),0)</f>
        <v>0</v>
      </c>
      <c r="L83" s="507">
        <f>IF($B$8="Actuals only",SUMIF('WW Spending Actual'!$B$10:$B$49,'Summary TC'!$B83,'WW Spending Actual'!K$10:K$49),0)+IF($B$8="Actuals + Projected",SUMIF('WW Spending Total'!$B$10:$B$49,'Summary TC'!$B83,'WW Spending Total'!K$10:K$49),0)</f>
        <v>0</v>
      </c>
      <c r="M83" s="507">
        <f>IF($B$8="Actuals only",SUMIF('WW Spending Actual'!$B$10:$B$49,'Summary TC'!$B83,'WW Spending Actual'!L$10:L$49),0)+IF($B$8="Actuals + Projected",SUMIF('WW Spending Total'!$B$10:$B$49,'Summary TC'!$B83,'WW Spending Total'!L$10:L$49),0)</f>
        <v>0</v>
      </c>
      <c r="N83" s="507">
        <f>IF($B$8="Actuals only",SUMIF('WW Spending Actual'!$B$10:$B$49,'Summary TC'!$B83,'WW Spending Actual'!M$10:M$49),0)+IF($B$8="Actuals + Projected",SUMIF('WW Spending Total'!$B$10:$B$49,'Summary TC'!$B83,'WW Spending Total'!M$10:M$49),0)</f>
        <v>0</v>
      </c>
      <c r="O83" s="507">
        <f>IF($B$8="Actuals only",SUMIF('WW Spending Actual'!$B$10:$B$49,'Summary TC'!$B83,'WW Spending Actual'!N$10:N$49),0)+IF($B$8="Actuals + Projected",SUMIF('WW Spending Total'!$B$10:$B$49,'Summary TC'!$B83,'WW Spending Total'!N$10:N$49),0)</f>
        <v>0</v>
      </c>
      <c r="P83" s="507">
        <f>IF($B$8="Actuals only",SUMIF('WW Spending Actual'!$B$10:$B$49,'Summary TC'!$B83,'WW Spending Actual'!O$10:O$49),0)+IF($B$8="Actuals + Projected",SUMIF('WW Spending Total'!$B$10:$B$49,'Summary TC'!$B83,'WW Spending Total'!O$10:O$49),0)</f>
        <v>0</v>
      </c>
      <c r="Q83" s="507">
        <f>IF($B$8="Actuals only",SUMIF('WW Spending Actual'!$B$10:$B$49,'Summary TC'!$B83,'WW Spending Actual'!P$10:P$49),0)+IF($B$8="Actuals + Projected",SUMIF('WW Spending Total'!$B$10:$B$49,'Summary TC'!$B83,'WW Spending Total'!P$10:P$49),0)</f>
        <v>0</v>
      </c>
      <c r="R83" s="507">
        <f>IF($B$8="Actuals only",SUMIF('WW Spending Actual'!$B$10:$B$49,'Summary TC'!$B83,'WW Spending Actual'!Q$10:Q$49),0)+IF($B$8="Actuals + Projected",SUMIF('WW Spending Total'!$B$10:$B$49,'Summary TC'!$B83,'WW Spending Total'!Q$10:Q$49),0)</f>
        <v>0</v>
      </c>
      <c r="S83" s="507">
        <f>IF($B$8="Actuals only",SUMIF('WW Spending Actual'!$B$10:$B$49,'Summary TC'!$B83,'WW Spending Actual'!R$10:R$49),0)+IF($B$8="Actuals + Projected",SUMIF('WW Spending Total'!$B$10:$B$49,'Summary TC'!$B83,'WW Spending Total'!R$10:R$49),0)</f>
        <v>0</v>
      </c>
      <c r="T83" s="507">
        <f>IF($B$8="Actuals only",SUMIF('WW Spending Actual'!$B$10:$B$49,'Summary TC'!$B83,'WW Spending Actual'!S$10:S$49),0)+IF($B$8="Actuals + Projected",SUMIF('WW Spending Total'!$B$10:$B$49,'Summary TC'!$B83,'WW Spending Total'!S$10:S$49),0)</f>
        <v>0</v>
      </c>
      <c r="U83" s="507">
        <f>IF($B$8="Actuals only",SUMIF('WW Spending Actual'!$B$10:$B$49,'Summary TC'!$B83,'WW Spending Actual'!T$10:T$49),0)+IF($B$8="Actuals + Projected",SUMIF('WW Spending Total'!$B$10:$B$49,'Summary TC'!$B83,'WW Spending Total'!T$10:T$49),0)</f>
        <v>0</v>
      </c>
      <c r="V83" s="507">
        <f>IF($B$8="Actuals only",SUMIF('WW Spending Actual'!$B$10:$B$49,'Summary TC'!$B83,'WW Spending Actual'!U$10:U$49),0)+IF($B$8="Actuals + Projected",SUMIF('WW Spending Total'!$B$10:$B$49,'Summary TC'!$B83,'WW Spending Total'!U$10:U$49),0)</f>
        <v>0</v>
      </c>
      <c r="W83" s="507">
        <f>IF($B$8="Actuals only",SUMIF('WW Spending Actual'!$B$10:$B$49,'Summary TC'!$B83,'WW Spending Actual'!V$10:V$49),0)+IF($B$8="Actuals + Projected",SUMIF('WW Spending Total'!$B$10:$B$49,'Summary TC'!$B83,'WW Spending Total'!V$10:V$49),0)</f>
        <v>0</v>
      </c>
      <c r="X83" s="507">
        <f>IF($B$8="Actuals only",SUMIF('WW Spending Actual'!$B$10:$B$49,'Summary TC'!$B83,'WW Spending Actual'!W$10:W$49),0)+IF($B$8="Actuals + Projected",SUMIF('WW Spending Total'!$B$10:$B$49,'Summary TC'!$B83,'WW Spending Total'!W$10:W$49),0)</f>
        <v>0</v>
      </c>
      <c r="Y83" s="507">
        <f>IF($B$8="Actuals only",SUMIF('WW Spending Actual'!$B$10:$B$49,'Summary TC'!$B83,'WW Spending Actual'!X$10:X$49),0)+IF($B$8="Actuals + Projected",SUMIF('WW Spending Total'!$B$10:$B$49,'Summary TC'!$B83,'WW Spending Total'!X$10:X$49),0)</f>
        <v>0</v>
      </c>
      <c r="Z83" s="507">
        <f>IF($B$8="Actuals only",SUMIF('WW Spending Actual'!$B$10:$B$49,'Summary TC'!$B83,'WW Spending Actual'!Y$10:Y$49),0)+IF($B$8="Actuals + Projected",SUMIF('WW Spending Total'!$B$10:$B$49,'Summary TC'!$B83,'WW Spending Total'!Y$10:Y$49),0)</f>
        <v>0</v>
      </c>
      <c r="AA83" s="507">
        <f>IF($B$8="Actuals only",SUMIF('WW Spending Actual'!$B$10:$B$49,'Summary TC'!$B83,'WW Spending Actual'!Z$10:Z$49),0)+IF($B$8="Actuals + Projected",SUMIF('WW Spending Total'!$B$10:$B$49,'Summary TC'!$B83,'WW Spending Total'!Z$10:Z$49),0)</f>
        <v>0</v>
      </c>
      <c r="AB83" s="507">
        <f>IF($B$8="Actuals only",SUMIF('WW Spending Actual'!$B$10:$B$49,'Summary TC'!$B83,'WW Spending Actual'!AA$10:AA$49),0)+IF($B$8="Actuals + Projected",SUMIF('WW Spending Total'!$B$10:$B$49,'Summary TC'!$B83,'WW Spending Total'!AA$10:AA$49),0)</f>
        <v>0</v>
      </c>
      <c r="AC83" s="507">
        <f>IF($B$8="Actuals only",SUMIF('WW Spending Actual'!$B$10:$B$49,'Summary TC'!$B83,'WW Spending Actual'!AB$10:AB$49),0)+IF($B$8="Actuals + Projected",SUMIF('WW Spending Total'!$B$10:$B$49,'Summary TC'!$B83,'WW Spending Total'!AB$10:AB$49),0)</f>
        <v>0</v>
      </c>
      <c r="AD83" s="507">
        <f>IF($B$8="Actuals only",SUMIF('WW Spending Actual'!$B$10:$B$49,'Summary TC'!$B83,'WW Spending Actual'!AC$10:AC$49),0)+IF($B$8="Actuals + Projected",SUMIF('WW Spending Total'!$B$10:$B$49,'Summary TC'!$B83,'WW Spending Total'!AC$10:AC$49),0)</f>
        <v>0</v>
      </c>
      <c r="AE83" s="507">
        <f>IF($B$8="Actuals only",SUMIF('WW Spending Actual'!$B$10:$B$49,'Summary TC'!$B83,'WW Spending Actual'!AD$10:AD$49),0)+IF($B$8="Actuals + Projected",SUMIF('WW Spending Total'!$B$10:$B$49,'Summary TC'!$B83,'WW Spending Total'!AD$10:AD$49),0)</f>
        <v>0</v>
      </c>
      <c r="AF83" s="507">
        <f>IF($B$8="Actuals only",SUMIF('WW Spending Actual'!$B$10:$B$49,'Summary TC'!$B83,'WW Spending Actual'!AE$10:AE$49),0)+IF($B$8="Actuals + Projected",SUMIF('WW Spending Total'!$B$10:$B$49,'Summary TC'!$B83,'WW Spending Total'!AE$10:AE$49),0)</f>
        <v>0</v>
      </c>
      <c r="AG83" s="507">
        <f>IF($B$8="Actuals only",SUMIF('WW Spending Actual'!$B$10:$B$49,'Summary TC'!$B83,'WW Spending Actual'!AF$10:AF$49),0)+IF($B$8="Actuals + Projected",SUMIF('WW Spending Total'!$B$10:$B$49,'Summary TC'!$B83,'WW Spending Total'!AF$10:AF$49),0)</f>
        <v>0</v>
      </c>
      <c r="AH83" s="507">
        <f>IF($B$8="Actuals only",SUMIF('WW Spending Actual'!$B$10:$B$49,'Summary TC'!$B83,'WW Spending Actual'!AG$10:AG$49),0)+IF($B$8="Actuals + Projected",SUMIF('WW Spending Total'!$B$10:$B$49,'Summary TC'!$B83,'WW Spending Total'!AG$10:AG$49),0)</f>
        <v>0</v>
      </c>
      <c r="AI83" s="667">
        <f t="shared" si="21"/>
        <v>0</v>
      </c>
    </row>
    <row r="84" spans="2:35" ht="13" hidden="1" x14ac:dyDescent="0.3">
      <c r="B84" s="581" t="str">
        <f>IFERROR(VLOOKUP(C84,'MEG Def'!$A$21:$B$26,2),"")</f>
        <v/>
      </c>
      <c r="C84" s="628"/>
      <c r="D84" s="666"/>
      <c r="E84" s="630">
        <f>IF($B$8="Actuals only",SUMIF('WW Spending Actual'!$B$10:$B$49,'Summary TC'!$B84,'WW Spending Actual'!D$10:D$49),0)+IF($B$8="Actuals + Projected",SUMIF('WW Spending Total'!$B$10:$B$49,'Summary TC'!$B84,'WW Spending Total'!D$10:D$49),0)</f>
        <v>0</v>
      </c>
      <c r="F84" s="631">
        <f>IF($B$8="Actuals only",SUMIF('WW Spending Actual'!$B$10:$B$49,'Summary TC'!$B84,'WW Spending Actual'!E$10:E$49),0)+IF($B$8="Actuals + Projected",SUMIF('WW Spending Total'!$B$10:$B$49,'Summary TC'!$B84,'WW Spending Total'!E$10:E$49),0)</f>
        <v>0</v>
      </c>
      <c r="G84" s="631">
        <f>IF($B$8="Actuals only",SUMIF('WW Spending Actual'!$B$10:$B$49,'Summary TC'!$B84,'WW Spending Actual'!F$10:F$49),0)+IF($B$8="Actuals + Projected",SUMIF('WW Spending Total'!$B$10:$B$49,'Summary TC'!$B84,'WW Spending Total'!F$10:F$49),0)</f>
        <v>0</v>
      </c>
      <c r="H84" s="631">
        <f>IF($B$8="Actuals only",SUMIF('WW Spending Actual'!$B$10:$B$49,'Summary TC'!$B84,'WW Spending Actual'!G$10:G$49),0)+IF($B$8="Actuals + Projected",SUMIF('WW Spending Total'!$B$10:$B$49,'Summary TC'!$B84,'WW Spending Total'!G$10:G$49),0)</f>
        <v>0</v>
      </c>
      <c r="I84" s="631">
        <f>IF($B$8="Actuals only",SUMIF('WW Spending Actual'!$B$10:$B$49,'Summary TC'!$B84,'WW Spending Actual'!H$10:H$49),0)+IF($B$8="Actuals + Projected",SUMIF('WW Spending Total'!$B$10:$B$49,'Summary TC'!$B84,'WW Spending Total'!H$10:H$49),0)</f>
        <v>0</v>
      </c>
      <c r="J84" s="631">
        <f>IF($B$8="Actuals only",SUMIF('WW Spending Actual'!$B$10:$B$49,'Summary TC'!$B84,'WW Spending Actual'!I$10:I$49),0)+IF($B$8="Actuals + Projected",SUMIF('WW Spending Total'!$B$10:$B$49,'Summary TC'!$B84,'WW Spending Total'!I$10:I$49),0)</f>
        <v>0</v>
      </c>
      <c r="K84" s="631">
        <f>IF($B$8="Actuals only",SUMIF('WW Spending Actual'!$B$10:$B$49,'Summary TC'!$B84,'WW Spending Actual'!J$10:J$49),0)+IF($B$8="Actuals + Projected",SUMIF('WW Spending Total'!$B$10:$B$49,'Summary TC'!$B84,'WW Spending Total'!J$10:J$49),0)</f>
        <v>0</v>
      </c>
      <c r="L84" s="631">
        <f>IF($B$8="Actuals only",SUMIF('WW Spending Actual'!$B$10:$B$49,'Summary TC'!$B84,'WW Spending Actual'!K$10:K$49),0)+IF($B$8="Actuals + Projected",SUMIF('WW Spending Total'!$B$10:$B$49,'Summary TC'!$B84,'WW Spending Total'!K$10:K$49),0)</f>
        <v>0</v>
      </c>
      <c r="M84" s="631">
        <f>IF($B$8="Actuals only",SUMIF('WW Spending Actual'!$B$10:$B$49,'Summary TC'!$B84,'WW Spending Actual'!L$10:L$49),0)+IF($B$8="Actuals + Projected",SUMIF('WW Spending Total'!$B$10:$B$49,'Summary TC'!$B84,'WW Spending Total'!L$10:L$49),0)</f>
        <v>0</v>
      </c>
      <c r="N84" s="631">
        <f>IF($B$8="Actuals only",SUMIF('WW Spending Actual'!$B$10:$B$49,'Summary TC'!$B84,'WW Spending Actual'!M$10:M$49),0)+IF($B$8="Actuals + Projected",SUMIF('WW Spending Total'!$B$10:$B$49,'Summary TC'!$B84,'WW Spending Total'!M$10:M$49),0)</f>
        <v>0</v>
      </c>
      <c r="O84" s="631">
        <f>IF($B$8="Actuals only",SUMIF('WW Spending Actual'!$B$10:$B$49,'Summary TC'!$B84,'WW Spending Actual'!N$10:N$49),0)+IF($B$8="Actuals + Projected",SUMIF('WW Spending Total'!$B$10:$B$49,'Summary TC'!$B84,'WW Spending Total'!N$10:N$49),0)</f>
        <v>0</v>
      </c>
      <c r="P84" s="631">
        <f>IF($B$8="Actuals only",SUMIF('WW Spending Actual'!$B$10:$B$49,'Summary TC'!$B84,'WW Spending Actual'!O$10:O$49),0)+IF($B$8="Actuals + Projected",SUMIF('WW Spending Total'!$B$10:$B$49,'Summary TC'!$B84,'WW Spending Total'!O$10:O$49),0)</f>
        <v>0</v>
      </c>
      <c r="Q84" s="631">
        <f>IF($B$8="Actuals only",SUMIF('WW Spending Actual'!$B$10:$B$49,'Summary TC'!$B84,'WW Spending Actual'!P$10:P$49),0)+IF($B$8="Actuals + Projected",SUMIF('WW Spending Total'!$B$10:$B$49,'Summary TC'!$B84,'WW Spending Total'!P$10:P$49),0)</f>
        <v>0</v>
      </c>
      <c r="R84" s="631">
        <f>IF($B$8="Actuals only",SUMIF('WW Spending Actual'!$B$10:$B$49,'Summary TC'!$B84,'WW Spending Actual'!Q$10:Q$49),0)+IF($B$8="Actuals + Projected",SUMIF('WW Spending Total'!$B$10:$B$49,'Summary TC'!$B84,'WW Spending Total'!Q$10:Q$49),0)</f>
        <v>0</v>
      </c>
      <c r="S84" s="631">
        <f>IF($B$8="Actuals only",SUMIF('WW Spending Actual'!$B$10:$B$49,'Summary TC'!$B84,'WW Spending Actual'!R$10:R$49),0)+IF($B$8="Actuals + Projected",SUMIF('WW Spending Total'!$B$10:$B$49,'Summary TC'!$B84,'WW Spending Total'!R$10:R$49),0)</f>
        <v>0</v>
      </c>
      <c r="T84" s="631">
        <f>IF($B$8="Actuals only",SUMIF('WW Spending Actual'!$B$10:$B$49,'Summary TC'!$B84,'WW Spending Actual'!S$10:S$49),0)+IF($B$8="Actuals + Projected",SUMIF('WW Spending Total'!$B$10:$B$49,'Summary TC'!$B84,'WW Spending Total'!S$10:S$49),0)</f>
        <v>0</v>
      </c>
      <c r="U84" s="631">
        <f>IF($B$8="Actuals only",SUMIF('WW Spending Actual'!$B$10:$B$49,'Summary TC'!$B84,'WW Spending Actual'!T$10:T$49),0)+IF($B$8="Actuals + Projected",SUMIF('WW Spending Total'!$B$10:$B$49,'Summary TC'!$B84,'WW Spending Total'!T$10:T$49),0)</f>
        <v>0</v>
      </c>
      <c r="V84" s="631">
        <f>IF($B$8="Actuals only",SUMIF('WW Spending Actual'!$B$10:$B$49,'Summary TC'!$B84,'WW Spending Actual'!U$10:U$49),0)+IF($B$8="Actuals + Projected",SUMIF('WW Spending Total'!$B$10:$B$49,'Summary TC'!$B84,'WW Spending Total'!U$10:U$49),0)</f>
        <v>0</v>
      </c>
      <c r="W84" s="631">
        <f>IF($B$8="Actuals only",SUMIF('WW Spending Actual'!$B$10:$B$49,'Summary TC'!$B84,'WW Spending Actual'!V$10:V$49),0)+IF($B$8="Actuals + Projected",SUMIF('WW Spending Total'!$B$10:$B$49,'Summary TC'!$B84,'WW Spending Total'!V$10:V$49),0)</f>
        <v>0</v>
      </c>
      <c r="X84" s="631">
        <f>IF($B$8="Actuals only",SUMIF('WW Spending Actual'!$B$10:$B$49,'Summary TC'!$B84,'WW Spending Actual'!W$10:W$49),0)+IF($B$8="Actuals + Projected",SUMIF('WW Spending Total'!$B$10:$B$49,'Summary TC'!$B84,'WW Spending Total'!W$10:W$49),0)</f>
        <v>0</v>
      </c>
      <c r="Y84" s="631">
        <f>IF($B$8="Actuals only",SUMIF('WW Spending Actual'!$B$10:$B$49,'Summary TC'!$B84,'WW Spending Actual'!X$10:X$49),0)+IF($B$8="Actuals + Projected",SUMIF('WW Spending Total'!$B$10:$B$49,'Summary TC'!$B84,'WW Spending Total'!X$10:X$49),0)</f>
        <v>0</v>
      </c>
      <c r="Z84" s="631">
        <f>IF($B$8="Actuals only",SUMIF('WW Spending Actual'!$B$10:$B$49,'Summary TC'!$B84,'WW Spending Actual'!Y$10:Y$49),0)+IF($B$8="Actuals + Projected",SUMIF('WW Spending Total'!$B$10:$B$49,'Summary TC'!$B84,'WW Spending Total'!Y$10:Y$49),0)</f>
        <v>0</v>
      </c>
      <c r="AA84" s="631">
        <f>IF($B$8="Actuals only",SUMIF('WW Spending Actual'!$B$10:$B$49,'Summary TC'!$B84,'WW Spending Actual'!Z$10:Z$49),0)+IF($B$8="Actuals + Projected",SUMIF('WW Spending Total'!$B$10:$B$49,'Summary TC'!$B84,'WW Spending Total'!Z$10:Z$49),0)</f>
        <v>0</v>
      </c>
      <c r="AB84" s="631">
        <f>IF($B$8="Actuals only",SUMIF('WW Spending Actual'!$B$10:$B$49,'Summary TC'!$B84,'WW Spending Actual'!AA$10:AA$49),0)+IF($B$8="Actuals + Projected",SUMIF('WW Spending Total'!$B$10:$B$49,'Summary TC'!$B84,'WW Spending Total'!AA$10:AA$49),0)</f>
        <v>0</v>
      </c>
      <c r="AC84" s="631">
        <f>IF($B$8="Actuals only",SUMIF('WW Spending Actual'!$B$10:$B$49,'Summary TC'!$B84,'WW Spending Actual'!AB$10:AB$49),0)+IF($B$8="Actuals + Projected",SUMIF('WW Spending Total'!$B$10:$B$49,'Summary TC'!$B84,'WW Spending Total'!AB$10:AB$49),0)</f>
        <v>0</v>
      </c>
      <c r="AD84" s="631">
        <f>IF($B$8="Actuals only",SUMIF('WW Spending Actual'!$B$10:$B$49,'Summary TC'!$B84,'WW Spending Actual'!AC$10:AC$49),0)+IF($B$8="Actuals + Projected",SUMIF('WW Spending Total'!$B$10:$B$49,'Summary TC'!$B84,'WW Spending Total'!AC$10:AC$49),0)</f>
        <v>0</v>
      </c>
      <c r="AE84" s="631">
        <f>IF($B$8="Actuals only",SUMIF('WW Spending Actual'!$B$10:$B$49,'Summary TC'!$B84,'WW Spending Actual'!AD$10:AD$49),0)+IF($B$8="Actuals + Projected",SUMIF('WW Spending Total'!$B$10:$B$49,'Summary TC'!$B84,'WW Spending Total'!AD$10:AD$49),0)</f>
        <v>0</v>
      </c>
      <c r="AF84" s="631">
        <f>IF($B$8="Actuals only",SUMIF('WW Spending Actual'!$B$10:$B$49,'Summary TC'!$B84,'WW Spending Actual'!AE$10:AE$49),0)+IF($B$8="Actuals + Projected",SUMIF('WW Spending Total'!$B$10:$B$49,'Summary TC'!$B84,'WW Spending Total'!AE$10:AE$49),0)</f>
        <v>0</v>
      </c>
      <c r="AG84" s="631">
        <f>IF($B$8="Actuals only",SUMIF('WW Spending Actual'!$B$10:$B$49,'Summary TC'!$B84,'WW Spending Actual'!AF$10:AF$49),0)+IF($B$8="Actuals + Projected",SUMIF('WW Spending Total'!$B$10:$B$49,'Summary TC'!$B84,'WW Spending Total'!AF$10:AF$49),0)</f>
        <v>0</v>
      </c>
      <c r="AH84" s="631">
        <f>IF($B$8="Actuals only",SUMIF('WW Spending Actual'!$B$10:$B$49,'Summary TC'!$B84,'WW Spending Actual'!AG$10:AG$49),0)+IF($B$8="Actuals + Projected",SUMIF('WW Spending Total'!$B$10:$B$49,'Summary TC'!$B84,'WW Spending Total'!AG$10:AG$49),0)</f>
        <v>0</v>
      </c>
      <c r="AI84" s="667">
        <f t="shared" si="21"/>
        <v>0</v>
      </c>
    </row>
    <row r="85" spans="2:35" ht="13" hidden="1" x14ac:dyDescent="0.3">
      <c r="B85" s="581" t="str">
        <f>IFERROR(VLOOKUP(C85,'MEG Def'!$A$21:$B$26,2),"")</f>
        <v/>
      </c>
      <c r="C85" s="628"/>
      <c r="D85" s="666"/>
      <c r="E85" s="630">
        <f>IF($B$8="Actuals only",SUMIF('WW Spending Actual'!$B$10:$B$49,'Summary TC'!$B85,'WW Spending Actual'!D$10:D$49),0)+IF($B$8="Actuals + Projected",SUMIF('WW Spending Total'!$B$10:$B$49,'Summary TC'!$B85,'WW Spending Total'!D$10:D$49),0)</f>
        <v>0</v>
      </c>
      <c r="F85" s="631">
        <f>IF($B$8="Actuals only",SUMIF('WW Spending Actual'!$B$10:$B$49,'Summary TC'!$B85,'WW Spending Actual'!E$10:E$49),0)+IF($B$8="Actuals + Projected",SUMIF('WW Spending Total'!$B$10:$B$49,'Summary TC'!$B85,'WW Spending Total'!E$10:E$49),0)</f>
        <v>0</v>
      </c>
      <c r="G85" s="631">
        <f>IF($B$8="Actuals only",SUMIF('WW Spending Actual'!$B$10:$B$49,'Summary TC'!$B85,'WW Spending Actual'!F$10:F$49),0)+IF($B$8="Actuals + Projected",SUMIF('WW Spending Total'!$B$10:$B$49,'Summary TC'!$B85,'WW Spending Total'!F$10:F$49),0)</f>
        <v>0</v>
      </c>
      <c r="H85" s="631">
        <f>IF($B$8="Actuals only",SUMIF('WW Spending Actual'!$B$10:$B$49,'Summary TC'!$B85,'WW Spending Actual'!G$10:G$49),0)+IF($B$8="Actuals + Projected",SUMIF('WW Spending Total'!$B$10:$B$49,'Summary TC'!$B85,'WW Spending Total'!G$10:G$49),0)</f>
        <v>0</v>
      </c>
      <c r="I85" s="631">
        <f>IF($B$8="Actuals only",SUMIF('WW Spending Actual'!$B$10:$B$49,'Summary TC'!$B85,'WW Spending Actual'!H$10:H$49),0)+IF($B$8="Actuals + Projected",SUMIF('WW Spending Total'!$B$10:$B$49,'Summary TC'!$B85,'WW Spending Total'!H$10:H$49),0)</f>
        <v>0</v>
      </c>
      <c r="J85" s="631">
        <f>IF($B$8="Actuals only",SUMIF('WW Spending Actual'!$B$10:$B$49,'Summary TC'!$B85,'WW Spending Actual'!I$10:I$49),0)+IF($B$8="Actuals + Projected",SUMIF('WW Spending Total'!$B$10:$B$49,'Summary TC'!$B85,'WW Spending Total'!I$10:I$49),0)</f>
        <v>0</v>
      </c>
      <c r="K85" s="631">
        <f>IF($B$8="Actuals only",SUMIF('WW Spending Actual'!$B$10:$B$49,'Summary TC'!$B85,'WW Spending Actual'!J$10:J$49),0)+IF($B$8="Actuals + Projected",SUMIF('WW Spending Total'!$B$10:$B$49,'Summary TC'!$B85,'WW Spending Total'!J$10:J$49),0)</f>
        <v>0</v>
      </c>
      <c r="L85" s="631">
        <f>IF($B$8="Actuals only",SUMIF('WW Spending Actual'!$B$10:$B$49,'Summary TC'!$B85,'WW Spending Actual'!K$10:K$49),0)+IF($B$8="Actuals + Projected",SUMIF('WW Spending Total'!$B$10:$B$49,'Summary TC'!$B85,'WW Spending Total'!K$10:K$49),0)</f>
        <v>0</v>
      </c>
      <c r="M85" s="631">
        <f>IF($B$8="Actuals only",SUMIF('WW Spending Actual'!$B$10:$B$49,'Summary TC'!$B85,'WW Spending Actual'!L$10:L$49),0)+IF($B$8="Actuals + Projected",SUMIF('WW Spending Total'!$B$10:$B$49,'Summary TC'!$B85,'WW Spending Total'!L$10:L$49),0)</f>
        <v>0</v>
      </c>
      <c r="N85" s="631">
        <f>IF($B$8="Actuals only",SUMIF('WW Spending Actual'!$B$10:$B$49,'Summary TC'!$B85,'WW Spending Actual'!M$10:M$49),0)+IF($B$8="Actuals + Projected",SUMIF('WW Spending Total'!$B$10:$B$49,'Summary TC'!$B85,'WW Spending Total'!M$10:M$49),0)</f>
        <v>0</v>
      </c>
      <c r="O85" s="631">
        <f>IF($B$8="Actuals only",SUMIF('WW Spending Actual'!$B$10:$B$49,'Summary TC'!$B85,'WW Spending Actual'!N$10:N$49),0)+IF($B$8="Actuals + Projected",SUMIF('WW Spending Total'!$B$10:$B$49,'Summary TC'!$B85,'WW Spending Total'!N$10:N$49),0)</f>
        <v>0</v>
      </c>
      <c r="P85" s="631">
        <f>IF($B$8="Actuals only",SUMIF('WW Spending Actual'!$B$10:$B$49,'Summary TC'!$B85,'WW Spending Actual'!O$10:O$49),0)+IF($B$8="Actuals + Projected",SUMIF('WW Spending Total'!$B$10:$B$49,'Summary TC'!$B85,'WW Spending Total'!O$10:O$49),0)</f>
        <v>0</v>
      </c>
      <c r="Q85" s="631">
        <f>IF($B$8="Actuals only",SUMIF('WW Spending Actual'!$B$10:$B$49,'Summary TC'!$B85,'WW Spending Actual'!P$10:P$49),0)+IF($B$8="Actuals + Projected",SUMIF('WW Spending Total'!$B$10:$B$49,'Summary TC'!$B85,'WW Spending Total'!P$10:P$49),0)</f>
        <v>0</v>
      </c>
      <c r="R85" s="631">
        <f>IF($B$8="Actuals only",SUMIF('WW Spending Actual'!$B$10:$B$49,'Summary TC'!$B85,'WW Spending Actual'!Q$10:Q$49),0)+IF($B$8="Actuals + Projected",SUMIF('WW Spending Total'!$B$10:$B$49,'Summary TC'!$B85,'WW Spending Total'!Q$10:Q$49),0)</f>
        <v>0</v>
      </c>
      <c r="S85" s="631">
        <f>IF($B$8="Actuals only",SUMIF('WW Spending Actual'!$B$10:$B$49,'Summary TC'!$B85,'WW Spending Actual'!R$10:R$49),0)+IF($B$8="Actuals + Projected",SUMIF('WW Spending Total'!$B$10:$B$49,'Summary TC'!$B85,'WW Spending Total'!R$10:R$49),0)</f>
        <v>0</v>
      </c>
      <c r="T85" s="631">
        <f>IF($B$8="Actuals only",SUMIF('WW Spending Actual'!$B$10:$B$49,'Summary TC'!$B85,'WW Spending Actual'!S$10:S$49),0)+IF($B$8="Actuals + Projected",SUMIF('WW Spending Total'!$B$10:$B$49,'Summary TC'!$B85,'WW Spending Total'!S$10:S$49),0)</f>
        <v>0</v>
      </c>
      <c r="U85" s="631">
        <f>IF($B$8="Actuals only",SUMIF('WW Spending Actual'!$B$10:$B$49,'Summary TC'!$B85,'WW Spending Actual'!T$10:T$49),0)+IF($B$8="Actuals + Projected",SUMIF('WW Spending Total'!$B$10:$B$49,'Summary TC'!$B85,'WW Spending Total'!T$10:T$49),0)</f>
        <v>0</v>
      </c>
      <c r="V85" s="631">
        <f>IF($B$8="Actuals only",SUMIF('WW Spending Actual'!$B$10:$B$49,'Summary TC'!$B85,'WW Spending Actual'!U$10:U$49),0)+IF($B$8="Actuals + Projected",SUMIF('WW Spending Total'!$B$10:$B$49,'Summary TC'!$B85,'WW Spending Total'!U$10:U$49),0)</f>
        <v>0</v>
      </c>
      <c r="W85" s="631">
        <f>IF($B$8="Actuals only",SUMIF('WW Spending Actual'!$B$10:$B$49,'Summary TC'!$B85,'WW Spending Actual'!V$10:V$49),0)+IF($B$8="Actuals + Projected",SUMIF('WW Spending Total'!$B$10:$B$49,'Summary TC'!$B85,'WW Spending Total'!V$10:V$49),0)</f>
        <v>0</v>
      </c>
      <c r="X85" s="631">
        <f>IF($B$8="Actuals only",SUMIF('WW Spending Actual'!$B$10:$B$49,'Summary TC'!$B85,'WW Spending Actual'!W$10:W$49),0)+IF($B$8="Actuals + Projected",SUMIF('WW Spending Total'!$B$10:$B$49,'Summary TC'!$B85,'WW Spending Total'!W$10:W$49),0)</f>
        <v>0</v>
      </c>
      <c r="Y85" s="631">
        <f>IF($B$8="Actuals only",SUMIF('WW Spending Actual'!$B$10:$B$49,'Summary TC'!$B85,'WW Spending Actual'!X$10:X$49),0)+IF($B$8="Actuals + Projected",SUMIF('WW Spending Total'!$B$10:$B$49,'Summary TC'!$B85,'WW Spending Total'!X$10:X$49),0)</f>
        <v>0</v>
      </c>
      <c r="Z85" s="631">
        <f>IF($B$8="Actuals only",SUMIF('WW Spending Actual'!$B$10:$B$49,'Summary TC'!$B85,'WW Spending Actual'!Y$10:Y$49),0)+IF($B$8="Actuals + Projected",SUMIF('WW Spending Total'!$B$10:$B$49,'Summary TC'!$B85,'WW Spending Total'!Y$10:Y$49),0)</f>
        <v>0</v>
      </c>
      <c r="AA85" s="631">
        <f>IF($B$8="Actuals only",SUMIF('WW Spending Actual'!$B$10:$B$49,'Summary TC'!$B85,'WW Spending Actual'!Z$10:Z$49),0)+IF($B$8="Actuals + Projected",SUMIF('WW Spending Total'!$B$10:$B$49,'Summary TC'!$B85,'WW Spending Total'!Z$10:Z$49),0)</f>
        <v>0</v>
      </c>
      <c r="AB85" s="631">
        <f>IF($B$8="Actuals only",SUMIF('WW Spending Actual'!$B$10:$B$49,'Summary TC'!$B85,'WW Spending Actual'!AA$10:AA$49),0)+IF($B$8="Actuals + Projected",SUMIF('WW Spending Total'!$B$10:$B$49,'Summary TC'!$B85,'WW Spending Total'!AA$10:AA$49),0)</f>
        <v>0</v>
      </c>
      <c r="AC85" s="631">
        <f>IF($B$8="Actuals only",SUMIF('WW Spending Actual'!$B$10:$B$49,'Summary TC'!$B85,'WW Spending Actual'!AB$10:AB$49),0)+IF($B$8="Actuals + Projected",SUMIF('WW Spending Total'!$B$10:$B$49,'Summary TC'!$B85,'WW Spending Total'!AB$10:AB$49),0)</f>
        <v>0</v>
      </c>
      <c r="AD85" s="631">
        <f>IF($B$8="Actuals only",SUMIF('WW Spending Actual'!$B$10:$B$49,'Summary TC'!$B85,'WW Spending Actual'!AC$10:AC$49),0)+IF($B$8="Actuals + Projected",SUMIF('WW Spending Total'!$B$10:$B$49,'Summary TC'!$B85,'WW Spending Total'!AC$10:AC$49),0)</f>
        <v>0</v>
      </c>
      <c r="AE85" s="631">
        <f>IF($B$8="Actuals only",SUMIF('WW Spending Actual'!$B$10:$B$49,'Summary TC'!$B85,'WW Spending Actual'!AD$10:AD$49),0)+IF($B$8="Actuals + Projected",SUMIF('WW Spending Total'!$B$10:$B$49,'Summary TC'!$B85,'WW Spending Total'!AD$10:AD$49),0)</f>
        <v>0</v>
      </c>
      <c r="AF85" s="631">
        <f>IF($B$8="Actuals only",SUMIF('WW Spending Actual'!$B$10:$B$49,'Summary TC'!$B85,'WW Spending Actual'!AE$10:AE$49),0)+IF($B$8="Actuals + Projected",SUMIF('WW Spending Total'!$B$10:$B$49,'Summary TC'!$B85,'WW Spending Total'!AE$10:AE$49),0)</f>
        <v>0</v>
      </c>
      <c r="AG85" s="631">
        <f>IF($B$8="Actuals only",SUMIF('WW Spending Actual'!$B$10:$B$49,'Summary TC'!$B85,'WW Spending Actual'!AF$10:AF$49),0)+IF($B$8="Actuals + Projected",SUMIF('WW Spending Total'!$B$10:$B$49,'Summary TC'!$B85,'WW Spending Total'!AF$10:AF$49),0)</f>
        <v>0</v>
      </c>
      <c r="AH85" s="631">
        <f>IF($B$8="Actuals only",SUMIF('WW Spending Actual'!$B$10:$B$49,'Summary TC'!$B85,'WW Spending Actual'!AG$10:AG$49),0)+IF($B$8="Actuals + Projected",SUMIF('WW Spending Total'!$B$10:$B$49,'Summary TC'!$B85,'WW Spending Total'!AG$10:AG$49),0)</f>
        <v>0</v>
      </c>
      <c r="AI85" s="667">
        <f t="shared" si="21"/>
        <v>0</v>
      </c>
    </row>
    <row r="86" spans="2:35" ht="13" hidden="1" x14ac:dyDescent="0.3">
      <c r="B86" s="581" t="str">
        <f>IFERROR(VLOOKUP(C86,'MEG Def'!$A$21:$B$26,2),"")</f>
        <v/>
      </c>
      <c r="C86" s="628"/>
      <c r="D86" s="666"/>
      <c r="E86" s="630">
        <f>IF($B$8="Actuals only",SUMIF('WW Spending Actual'!$B$10:$B$49,'Summary TC'!$B86,'WW Spending Actual'!D$10:D$49),0)+IF($B$8="Actuals + Projected",SUMIF('WW Spending Total'!$B$10:$B$49,'Summary TC'!$B86,'WW Spending Total'!D$10:D$49),0)</f>
        <v>0</v>
      </c>
      <c r="F86" s="631">
        <f>IF($B$8="Actuals only",SUMIF('WW Spending Actual'!$B$10:$B$49,'Summary TC'!$B86,'WW Spending Actual'!E$10:E$49),0)+IF($B$8="Actuals + Projected",SUMIF('WW Spending Total'!$B$10:$B$49,'Summary TC'!$B86,'WW Spending Total'!E$10:E$49),0)</f>
        <v>0</v>
      </c>
      <c r="G86" s="631">
        <f>IF($B$8="Actuals only",SUMIF('WW Spending Actual'!$B$10:$B$49,'Summary TC'!$B86,'WW Spending Actual'!F$10:F$49),0)+IF($B$8="Actuals + Projected",SUMIF('WW Spending Total'!$B$10:$B$49,'Summary TC'!$B86,'WW Spending Total'!F$10:F$49),0)</f>
        <v>0</v>
      </c>
      <c r="H86" s="631">
        <f>IF($B$8="Actuals only",SUMIF('WW Spending Actual'!$B$10:$B$49,'Summary TC'!$B86,'WW Spending Actual'!G$10:G$49),0)+IF($B$8="Actuals + Projected",SUMIF('WW Spending Total'!$B$10:$B$49,'Summary TC'!$B86,'WW Spending Total'!G$10:G$49),0)</f>
        <v>0</v>
      </c>
      <c r="I86" s="631">
        <f>IF($B$8="Actuals only",SUMIF('WW Spending Actual'!$B$10:$B$49,'Summary TC'!$B86,'WW Spending Actual'!H$10:H$49),0)+IF($B$8="Actuals + Projected",SUMIF('WW Spending Total'!$B$10:$B$49,'Summary TC'!$B86,'WW Spending Total'!H$10:H$49),0)</f>
        <v>0</v>
      </c>
      <c r="J86" s="631">
        <f>IF($B$8="Actuals only",SUMIF('WW Spending Actual'!$B$10:$B$49,'Summary TC'!$B86,'WW Spending Actual'!I$10:I$49),0)+IF($B$8="Actuals + Projected",SUMIF('WW Spending Total'!$B$10:$B$49,'Summary TC'!$B86,'WW Spending Total'!I$10:I$49),0)</f>
        <v>0</v>
      </c>
      <c r="K86" s="631">
        <f>IF($B$8="Actuals only",SUMIF('WW Spending Actual'!$B$10:$B$49,'Summary TC'!$B86,'WW Spending Actual'!J$10:J$49),0)+IF($B$8="Actuals + Projected",SUMIF('WW Spending Total'!$B$10:$B$49,'Summary TC'!$B86,'WW Spending Total'!J$10:J$49),0)</f>
        <v>0</v>
      </c>
      <c r="L86" s="631">
        <f>IF($B$8="Actuals only",SUMIF('WW Spending Actual'!$B$10:$B$49,'Summary TC'!$B86,'WW Spending Actual'!K$10:K$49),0)+IF($B$8="Actuals + Projected",SUMIF('WW Spending Total'!$B$10:$B$49,'Summary TC'!$B86,'WW Spending Total'!K$10:K$49),0)</f>
        <v>0</v>
      </c>
      <c r="M86" s="631">
        <f>IF($B$8="Actuals only",SUMIF('WW Spending Actual'!$B$10:$B$49,'Summary TC'!$B86,'WW Spending Actual'!L$10:L$49),0)+IF($B$8="Actuals + Projected",SUMIF('WW Spending Total'!$B$10:$B$49,'Summary TC'!$B86,'WW Spending Total'!L$10:L$49),0)</f>
        <v>0</v>
      </c>
      <c r="N86" s="631">
        <f>IF($B$8="Actuals only",SUMIF('WW Spending Actual'!$B$10:$B$49,'Summary TC'!$B86,'WW Spending Actual'!M$10:M$49),0)+IF($B$8="Actuals + Projected",SUMIF('WW Spending Total'!$B$10:$B$49,'Summary TC'!$B86,'WW Spending Total'!M$10:M$49),0)</f>
        <v>0</v>
      </c>
      <c r="O86" s="631">
        <f>IF($B$8="Actuals only",SUMIF('WW Spending Actual'!$B$10:$B$49,'Summary TC'!$B86,'WW Spending Actual'!N$10:N$49),0)+IF($B$8="Actuals + Projected",SUMIF('WW Spending Total'!$B$10:$B$49,'Summary TC'!$B86,'WW Spending Total'!N$10:N$49),0)</f>
        <v>0</v>
      </c>
      <c r="P86" s="631">
        <f>IF($B$8="Actuals only",SUMIF('WW Spending Actual'!$B$10:$B$49,'Summary TC'!$B86,'WW Spending Actual'!O$10:O$49),0)+IF($B$8="Actuals + Projected",SUMIF('WW Spending Total'!$B$10:$B$49,'Summary TC'!$B86,'WW Spending Total'!O$10:O$49),0)</f>
        <v>0</v>
      </c>
      <c r="Q86" s="631">
        <f>IF($B$8="Actuals only",SUMIF('WW Spending Actual'!$B$10:$B$49,'Summary TC'!$B86,'WW Spending Actual'!P$10:P$49),0)+IF($B$8="Actuals + Projected",SUMIF('WW Spending Total'!$B$10:$B$49,'Summary TC'!$B86,'WW Spending Total'!P$10:P$49),0)</f>
        <v>0</v>
      </c>
      <c r="R86" s="631">
        <f>IF($B$8="Actuals only",SUMIF('WW Spending Actual'!$B$10:$B$49,'Summary TC'!$B86,'WW Spending Actual'!Q$10:Q$49),0)+IF($B$8="Actuals + Projected",SUMIF('WW Spending Total'!$B$10:$B$49,'Summary TC'!$B86,'WW Spending Total'!Q$10:Q$49),0)</f>
        <v>0</v>
      </c>
      <c r="S86" s="631">
        <f>IF($B$8="Actuals only",SUMIF('WW Spending Actual'!$B$10:$B$49,'Summary TC'!$B86,'WW Spending Actual'!R$10:R$49),0)+IF($B$8="Actuals + Projected",SUMIF('WW Spending Total'!$B$10:$B$49,'Summary TC'!$B86,'WW Spending Total'!R$10:R$49),0)</f>
        <v>0</v>
      </c>
      <c r="T86" s="631">
        <f>IF($B$8="Actuals only",SUMIF('WW Spending Actual'!$B$10:$B$49,'Summary TC'!$B86,'WW Spending Actual'!S$10:S$49),0)+IF($B$8="Actuals + Projected",SUMIF('WW Spending Total'!$B$10:$B$49,'Summary TC'!$B86,'WW Spending Total'!S$10:S$49),0)</f>
        <v>0</v>
      </c>
      <c r="U86" s="631">
        <f>IF($B$8="Actuals only",SUMIF('WW Spending Actual'!$B$10:$B$49,'Summary TC'!$B86,'WW Spending Actual'!T$10:T$49),0)+IF($B$8="Actuals + Projected",SUMIF('WW Spending Total'!$B$10:$B$49,'Summary TC'!$B86,'WW Spending Total'!T$10:T$49),0)</f>
        <v>0</v>
      </c>
      <c r="V86" s="631">
        <f>IF($B$8="Actuals only",SUMIF('WW Spending Actual'!$B$10:$B$49,'Summary TC'!$B86,'WW Spending Actual'!U$10:U$49),0)+IF($B$8="Actuals + Projected",SUMIF('WW Spending Total'!$B$10:$B$49,'Summary TC'!$B86,'WW Spending Total'!U$10:U$49),0)</f>
        <v>0</v>
      </c>
      <c r="W86" s="631">
        <f>IF($B$8="Actuals only",SUMIF('WW Spending Actual'!$B$10:$B$49,'Summary TC'!$B86,'WW Spending Actual'!V$10:V$49),0)+IF($B$8="Actuals + Projected",SUMIF('WW Spending Total'!$B$10:$B$49,'Summary TC'!$B86,'WW Spending Total'!V$10:V$49),0)</f>
        <v>0</v>
      </c>
      <c r="X86" s="631">
        <f>IF($B$8="Actuals only",SUMIF('WW Spending Actual'!$B$10:$B$49,'Summary TC'!$B86,'WW Spending Actual'!W$10:W$49),0)+IF($B$8="Actuals + Projected",SUMIF('WW Spending Total'!$B$10:$B$49,'Summary TC'!$B86,'WW Spending Total'!W$10:W$49),0)</f>
        <v>0</v>
      </c>
      <c r="Y86" s="631">
        <f>IF($B$8="Actuals only",SUMIF('WW Spending Actual'!$B$10:$B$49,'Summary TC'!$B86,'WW Spending Actual'!X$10:X$49),0)+IF($B$8="Actuals + Projected",SUMIF('WW Spending Total'!$B$10:$B$49,'Summary TC'!$B86,'WW Spending Total'!X$10:X$49),0)</f>
        <v>0</v>
      </c>
      <c r="Z86" s="631">
        <f>IF($B$8="Actuals only",SUMIF('WW Spending Actual'!$B$10:$B$49,'Summary TC'!$B86,'WW Spending Actual'!Y$10:Y$49),0)+IF($B$8="Actuals + Projected",SUMIF('WW Spending Total'!$B$10:$B$49,'Summary TC'!$B86,'WW Spending Total'!Y$10:Y$49),0)</f>
        <v>0</v>
      </c>
      <c r="AA86" s="631">
        <f>IF($B$8="Actuals only",SUMIF('WW Spending Actual'!$B$10:$B$49,'Summary TC'!$B86,'WW Spending Actual'!Z$10:Z$49),0)+IF($B$8="Actuals + Projected",SUMIF('WW Spending Total'!$B$10:$B$49,'Summary TC'!$B86,'WW Spending Total'!Z$10:Z$49),0)</f>
        <v>0</v>
      </c>
      <c r="AB86" s="631">
        <f>IF($B$8="Actuals only",SUMIF('WW Spending Actual'!$B$10:$B$49,'Summary TC'!$B86,'WW Spending Actual'!AA$10:AA$49),0)+IF($B$8="Actuals + Projected",SUMIF('WW Spending Total'!$B$10:$B$49,'Summary TC'!$B86,'WW Spending Total'!AA$10:AA$49),0)</f>
        <v>0</v>
      </c>
      <c r="AC86" s="631">
        <f>IF($B$8="Actuals only",SUMIF('WW Spending Actual'!$B$10:$B$49,'Summary TC'!$B86,'WW Spending Actual'!AB$10:AB$49),0)+IF($B$8="Actuals + Projected",SUMIF('WW Spending Total'!$B$10:$B$49,'Summary TC'!$B86,'WW Spending Total'!AB$10:AB$49),0)</f>
        <v>0</v>
      </c>
      <c r="AD86" s="631">
        <f>IF($B$8="Actuals only",SUMIF('WW Spending Actual'!$B$10:$B$49,'Summary TC'!$B86,'WW Spending Actual'!AC$10:AC$49),0)+IF($B$8="Actuals + Projected",SUMIF('WW Spending Total'!$B$10:$B$49,'Summary TC'!$B86,'WW Spending Total'!AC$10:AC$49),0)</f>
        <v>0</v>
      </c>
      <c r="AE86" s="631">
        <f>IF($B$8="Actuals only",SUMIF('WW Spending Actual'!$B$10:$B$49,'Summary TC'!$B86,'WW Spending Actual'!AD$10:AD$49),0)+IF($B$8="Actuals + Projected",SUMIF('WW Spending Total'!$B$10:$B$49,'Summary TC'!$B86,'WW Spending Total'!AD$10:AD$49),0)</f>
        <v>0</v>
      </c>
      <c r="AF86" s="631">
        <f>IF($B$8="Actuals only",SUMIF('WW Spending Actual'!$B$10:$B$49,'Summary TC'!$B86,'WW Spending Actual'!AE$10:AE$49),0)+IF($B$8="Actuals + Projected",SUMIF('WW Spending Total'!$B$10:$B$49,'Summary TC'!$B86,'WW Spending Total'!AE$10:AE$49),0)</f>
        <v>0</v>
      </c>
      <c r="AG86" s="631">
        <f>IF($B$8="Actuals only",SUMIF('WW Spending Actual'!$B$10:$B$49,'Summary TC'!$B86,'WW Spending Actual'!AF$10:AF$49),0)+IF($B$8="Actuals + Projected",SUMIF('WW Spending Total'!$B$10:$B$49,'Summary TC'!$B86,'WW Spending Total'!AF$10:AF$49),0)</f>
        <v>0</v>
      </c>
      <c r="AH86" s="631">
        <f>IF($B$8="Actuals only",SUMIF('WW Spending Actual'!$B$10:$B$49,'Summary TC'!$B86,'WW Spending Actual'!AG$10:AG$49),0)+IF($B$8="Actuals + Projected",SUMIF('WW Spending Total'!$B$10:$B$49,'Summary TC'!$B86,'WW Spending Total'!AG$10:AG$49),0)</f>
        <v>0</v>
      </c>
      <c r="AI86" s="667">
        <f t="shared" si="21"/>
        <v>0</v>
      </c>
    </row>
    <row r="87" spans="2:35" ht="13" hidden="1" x14ac:dyDescent="0.3">
      <c r="B87" s="581" t="str">
        <f>IFERROR(VLOOKUP(C87,'MEG Def'!$A$21:$B$26,2),"")</f>
        <v/>
      </c>
      <c r="C87" s="628"/>
      <c r="D87" s="666"/>
      <c r="E87" s="630">
        <f>IF($B$8="Actuals only",SUMIF('WW Spending Actual'!$B$10:$B$49,'Summary TC'!$B87,'WW Spending Actual'!D$10:D$49),0)+IF($B$8="Actuals + Projected",SUMIF('WW Spending Total'!$B$10:$B$49,'Summary TC'!$B87,'WW Spending Total'!D$10:D$49),0)</f>
        <v>0</v>
      </c>
      <c r="F87" s="631">
        <f>IF($B$8="Actuals only",SUMIF('WW Spending Actual'!$B$10:$B$49,'Summary TC'!$B87,'WW Spending Actual'!E$10:E$49),0)+IF($B$8="Actuals + Projected",SUMIF('WW Spending Total'!$B$10:$B$49,'Summary TC'!$B87,'WW Spending Total'!E$10:E$49),0)</f>
        <v>0</v>
      </c>
      <c r="G87" s="631">
        <f>IF($B$8="Actuals only",SUMIF('WW Spending Actual'!$B$10:$B$49,'Summary TC'!$B87,'WW Spending Actual'!F$10:F$49),0)+IF($B$8="Actuals + Projected",SUMIF('WW Spending Total'!$B$10:$B$49,'Summary TC'!$B87,'WW Spending Total'!F$10:F$49),0)</f>
        <v>0</v>
      </c>
      <c r="H87" s="631">
        <f>IF($B$8="Actuals only",SUMIF('WW Spending Actual'!$B$10:$B$49,'Summary TC'!$B87,'WW Spending Actual'!G$10:G$49),0)+IF($B$8="Actuals + Projected",SUMIF('WW Spending Total'!$B$10:$B$49,'Summary TC'!$B87,'WW Spending Total'!G$10:G$49),0)</f>
        <v>0</v>
      </c>
      <c r="I87" s="631">
        <f>IF($B$8="Actuals only",SUMIF('WW Spending Actual'!$B$10:$B$49,'Summary TC'!$B87,'WW Spending Actual'!H$10:H$49),0)+IF($B$8="Actuals + Projected",SUMIF('WW Spending Total'!$B$10:$B$49,'Summary TC'!$B87,'WW Spending Total'!H$10:H$49),0)</f>
        <v>0</v>
      </c>
      <c r="J87" s="631">
        <f>IF($B$8="Actuals only",SUMIF('WW Spending Actual'!$B$10:$B$49,'Summary TC'!$B87,'WW Spending Actual'!I$10:I$49),0)+IF($B$8="Actuals + Projected",SUMIF('WW Spending Total'!$B$10:$B$49,'Summary TC'!$B87,'WW Spending Total'!I$10:I$49),0)</f>
        <v>0</v>
      </c>
      <c r="K87" s="631">
        <f>IF($B$8="Actuals only",SUMIF('WW Spending Actual'!$B$10:$B$49,'Summary TC'!$B87,'WW Spending Actual'!J$10:J$49),0)+IF($B$8="Actuals + Projected",SUMIF('WW Spending Total'!$B$10:$B$49,'Summary TC'!$B87,'WW Spending Total'!J$10:J$49),0)</f>
        <v>0</v>
      </c>
      <c r="L87" s="631">
        <f>IF($B$8="Actuals only",SUMIF('WW Spending Actual'!$B$10:$B$49,'Summary TC'!$B87,'WW Spending Actual'!K$10:K$49),0)+IF($B$8="Actuals + Projected",SUMIF('WW Spending Total'!$B$10:$B$49,'Summary TC'!$B87,'WW Spending Total'!K$10:K$49),0)</f>
        <v>0</v>
      </c>
      <c r="M87" s="631">
        <f>IF($B$8="Actuals only",SUMIF('WW Spending Actual'!$B$10:$B$49,'Summary TC'!$B87,'WW Spending Actual'!L$10:L$49),0)+IF($B$8="Actuals + Projected",SUMIF('WW Spending Total'!$B$10:$B$49,'Summary TC'!$B87,'WW Spending Total'!L$10:L$49),0)</f>
        <v>0</v>
      </c>
      <c r="N87" s="631">
        <f>IF($B$8="Actuals only",SUMIF('WW Spending Actual'!$B$10:$B$49,'Summary TC'!$B87,'WW Spending Actual'!M$10:M$49),0)+IF($B$8="Actuals + Projected",SUMIF('WW Spending Total'!$B$10:$B$49,'Summary TC'!$B87,'WW Spending Total'!M$10:M$49),0)</f>
        <v>0</v>
      </c>
      <c r="O87" s="631">
        <f>IF($B$8="Actuals only",SUMIF('WW Spending Actual'!$B$10:$B$49,'Summary TC'!$B87,'WW Spending Actual'!N$10:N$49),0)+IF($B$8="Actuals + Projected",SUMIF('WW Spending Total'!$B$10:$B$49,'Summary TC'!$B87,'WW Spending Total'!N$10:N$49),0)</f>
        <v>0</v>
      </c>
      <c r="P87" s="631">
        <f>IF($B$8="Actuals only",SUMIF('WW Spending Actual'!$B$10:$B$49,'Summary TC'!$B87,'WW Spending Actual'!O$10:O$49),0)+IF($B$8="Actuals + Projected",SUMIF('WW Spending Total'!$B$10:$B$49,'Summary TC'!$B87,'WW Spending Total'!O$10:O$49),0)</f>
        <v>0</v>
      </c>
      <c r="Q87" s="631">
        <f>IF($B$8="Actuals only",SUMIF('WW Spending Actual'!$B$10:$B$49,'Summary TC'!$B87,'WW Spending Actual'!P$10:P$49),0)+IF($B$8="Actuals + Projected",SUMIF('WW Spending Total'!$B$10:$B$49,'Summary TC'!$B87,'WW Spending Total'!P$10:P$49),0)</f>
        <v>0</v>
      </c>
      <c r="R87" s="631">
        <f>IF($B$8="Actuals only",SUMIF('WW Spending Actual'!$B$10:$B$49,'Summary TC'!$B87,'WW Spending Actual'!Q$10:Q$49),0)+IF($B$8="Actuals + Projected",SUMIF('WW Spending Total'!$B$10:$B$49,'Summary TC'!$B87,'WW Spending Total'!Q$10:Q$49),0)</f>
        <v>0</v>
      </c>
      <c r="S87" s="631">
        <f>IF($B$8="Actuals only",SUMIF('WW Spending Actual'!$B$10:$B$49,'Summary TC'!$B87,'WW Spending Actual'!R$10:R$49),0)+IF($B$8="Actuals + Projected",SUMIF('WW Spending Total'!$B$10:$B$49,'Summary TC'!$B87,'WW Spending Total'!R$10:R$49),0)</f>
        <v>0</v>
      </c>
      <c r="T87" s="631">
        <f>IF($B$8="Actuals only",SUMIF('WW Spending Actual'!$B$10:$B$49,'Summary TC'!$B87,'WW Spending Actual'!S$10:S$49),0)+IF($B$8="Actuals + Projected",SUMIF('WW Spending Total'!$B$10:$B$49,'Summary TC'!$B87,'WW Spending Total'!S$10:S$49),0)</f>
        <v>0</v>
      </c>
      <c r="U87" s="631">
        <f>IF($B$8="Actuals only",SUMIF('WW Spending Actual'!$B$10:$B$49,'Summary TC'!$B87,'WW Spending Actual'!T$10:T$49),0)+IF($B$8="Actuals + Projected",SUMIF('WW Spending Total'!$B$10:$B$49,'Summary TC'!$B87,'WW Spending Total'!T$10:T$49),0)</f>
        <v>0</v>
      </c>
      <c r="V87" s="631">
        <f>IF($B$8="Actuals only",SUMIF('WW Spending Actual'!$B$10:$B$49,'Summary TC'!$B87,'WW Spending Actual'!U$10:U$49),0)+IF($B$8="Actuals + Projected",SUMIF('WW Spending Total'!$B$10:$B$49,'Summary TC'!$B87,'WW Spending Total'!U$10:U$49),0)</f>
        <v>0</v>
      </c>
      <c r="W87" s="631">
        <f>IF($B$8="Actuals only",SUMIF('WW Spending Actual'!$B$10:$B$49,'Summary TC'!$B87,'WW Spending Actual'!V$10:V$49),0)+IF($B$8="Actuals + Projected",SUMIF('WW Spending Total'!$B$10:$B$49,'Summary TC'!$B87,'WW Spending Total'!V$10:V$49),0)</f>
        <v>0</v>
      </c>
      <c r="X87" s="631">
        <f>IF($B$8="Actuals only",SUMIF('WW Spending Actual'!$B$10:$B$49,'Summary TC'!$B87,'WW Spending Actual'!W$10:W$49),0)+IF($B$8="Actuals + Projected",SUMIF('WW Spending Total'!$B$10:$B$49,'Summary TC'!$B87,'WW Spending Total'!W$10:W$49),0)</f>
        <v>0</v>
      </c>
      <c r="Y87" s="631">
        <f>IF($B$8="Actuals only",SUMIF('WW Spending Actual'!$B$10:$B$49,'Summary TC'!$B87,'WW Spending Actual'!X$10:X$49),0)+IF($B$8="Actuals + Projected",SUMIF('WW Spending Total'!$B$10:$B$49,'Summary TC'!$B87,'WW Spending Total'!X$10:X$49),0)</f>
        <v>0</v>
      </c>
      <c r="Z87" s="631">
        <f>IF($B$8="Actuals only",SUMIF('WW Spending Actual'!$B$10:$B$49,'Summary TC'!$B87,'WW Spending Actual'!Y$10:Y$49),0)+IF($B$8="Actuals + Projected",SUMIF('WW Spending Total'!$B$10:$B$49,'Summary TC'!$B87,'WW Spending Total'!Y$10:Y$49),0)</f>
        <v>0</v>
      </c>
      <c r="AA87" s="631">
        <f>IF($B$8="Actuals only",SUMIF('WW Spending Actual'!$B$10:$B$49,'Summary TC'!$B87,'WW Spending Actual'!Z$10:Z$49),0)+IF($B$8="Actuals + Projected",SUMIF('WW Spending Total'!$B$10:$B$49,'Summary TC'!$B87,'WW Spending Total'!Z$10:Z$49),0)</f>
        <v>0</v>
      </c>
      <c r="AB87" s="631">
        <f>IF($B$8="Actuals only",SUMIF('WW Spending Actual'!$B$10:$B$49,'Summary TC'!$B87,'WW Spending Actual'!AA$10:AA$49),0)+IF($B$8="Actuals + Projected",SUMIF('WW Spending Total'!$B$10:$B$49,'Summary TC'!$B87,'WW Spending Total'!AA$10:AA$49),0)</f>
        <v>0</v>
      </c>
      <c r="AC87" s="631">
        <f>IF($B$8="Actuals only",SUMIF('WW Spending Actual'!$B$10:$B$49,'Summary TC'!$B87,'WW Spending Actual'!AB$10:AB$49),0)+IF($B$8="Actuals + Projected",SUMIF('WW Spending Total'!$B$10:$B$49,'Summary TC'!$B87,'WW Spending Total'!AB$10:AB$49),0)</f>
        <v>0</v>
      </c>
      <c r="AD87" s="631">
        <f>IF($B$8="Actuals only",SUMIF('WW Spending Actual'!$B$10:$B$49,'Summary TC'!$B87,'WW Spending Actual'!AC$10:AC$49),0)+IF($B$8="Actuals + Projected",SUMIF('WW Spending Total'!$B$10:$B$49,'Summary TC'!$B87,'WW Spending Total'!AC$10:AC$49),0)</f>
        <v>0</v>
      </c>
      <c r="AE87" s="631">
        <f>IF($B$8="Actuals only",SUMIF('WW Spending Actual'!$B$10:$B$49,'Summary TC'!$B87,'WW Spending Actual'!AD$10:AD$49),0)+IF($B$8="Actuals + Projected",SUMIF('WW Spending Total'!$B$10:$B$49,'Summary TC'!$B87,'WW Spending Total'!AD$10:AD$49),0)</f>
        <v>0</v>
      </c>
      <c r="AF87" s="631">
        <f>IF($B$8="Actuals only",SUMIF('WW Spending Actual'!$B$10:$B$49,'Summary TC'!$B87,'WW Spending Actual'!AE$10:AE$49),0)+IF($B$8="Actuals + Projected",SUMIF('WW Spending Total'!$B$10:$B$49,'Summary TC'!$B87,'WW Spending Total'!AE$10:AE$49),0)</f>
        <v>0</v>
      </c>
      <c r="AG87" s="631">
        <f>IF($B$8="Actuals only",SUMIF('WW Spending Actual'!$B$10:$B$49,'Summary TC'!$B87,'WW Spending Actual'!AF$10:AF$49),0)+IF($B$8="Actuals + Projected",SUMIF('WW Spending Total'!$B$10:$B$49,'Summary TC'!$B87,'WW Spending Total'!AF$10:AF$49),0)</f>
        <v>0</v>
      </c>
      <c r="AH87" s="631">
        <f>IF($B$8="Actuals only",SUMIF('WW Spending Actual'!$B$10:$B$49,'Summary TC'!$B87,'WW Spending Actual'!AG$10:AG$49),0)+IF($B$8="Actuals + Projected",SUMIF('WW Spending Total'!$B$10:$B$49,'Summary TC'!$B87,'WW Spending Total'!AG$10:AG$49),0)</f>
        <v>0</v>
      </c>
      <c r="AI87" s="667">
        <f t="shared" si="21"/>
        <v>0</v>
      </c>
    </row>
    <row r="88" spans="2:35" ht="13" hidden="1" x14ac:dyDescent="0.3">
      <c r="B88" s="581" t="str">
        <f>IFERROR(VLOOKUP(C88,'MEG Def'!$A$21:$B$26,2),"")</f>
        <v/>
      </c>
      <c r="C88" s="628"/>
      <c r="D88" s="666"/>
      <c r="E88" s="630">
        <f>IF($B$8="Actuals only",SUMIF('WW Spending Actual'!$B$10:$B$49,'Summary TC'!$B88,'WW Spending Actual'!D$10:D$49),0)+IF($B$8="Actuals + Projected",SUMIF('WW Spending Total'!$B$10:$B$49,'Summary TC'!$B88,'WW Spending Total'!D$10:D$49),0)</f>
        <v>0</v>
      </c>
      <c r="F88" s="631">
        <f>IF($B$8="Actuals only",SUMIF('WW Spending Actual'!$B$10:$B$49,'Summary TC'!$B88,'WW Spending Actual'!E$10:E$49),0)+IF($B$8="Actuals + Projected",SUMIF('WW Spending Total'!$B$10:$B$49,'Summary TC'!$B88,'WW Spending Total'!E$10:E$49),0)</f>
        <v>0</v>
      </c>
      <c r="G88" s="631">
        <f>IF($B$8="Actuals only",SUMIF('WW Spending Actual'!$B$10:$B$49,'Summary TC'!$B88,'WW Spending Actual'!F$10:F$49),0)+IF($B$8="Actuals + Projected",SUMIF('WW Spending Total'!$B$10:$B$49,'Summary TC'!$B88,'WW Spending Total'!F$10:F$49),0)</f>
        <v>0</v>
      </c>
      <c r="H88" s="631">
        <f>IF($B$8="Actuals only",SUMIF('WW Spending Actual'!$B$10:$B$49,'Summary TC'!$B88,'WW Spending Actual'!G$10:G$49),0)+IF($B$8="Actuals + Projected",SUMIF('WW Spending Total'!$B$10:$B$49,'Summary TC'!$B88,'WW Spending Total'!G$10:G$49),0)</f>
        <v>0</v>
      </c>
      <c r="I88" s="631">
        <f>IF($B$8="Actuals only",SUMIF('WW Spending Actual'!$B$10:$B$49,'Summary TC'!$B88,'WW Spending Actual'!H$10:H$49),0)+IF($B$8="Actuals + Projected",SUMIF('WW Spending Total'!$B$10:$B$49,'Summary TC'!$B88,'WW Spending Total'!H$10:H$49),0)</f>
        <v>0</v>
      </c>
      <c r="J88" s="631">
        <f>IF($B$8="Actuals only",SUMIF('WW Spending Actual'!$B$10:$B$49,'Summary TC'!$B88,'WW Spending Actual'!I$10:I$49),0)+IF($B$8="Actuals + Projected",SUMIF('WW Spending Total'!$B$10:$B$49,'Summary TC'!$B88,'WW Spending Total'!I$10:I$49),0)</f>
        <v>0</v>
      </c>
      <c r="K88" s="631">
        <f>IF($B$8="Actuals only",SUMIF('WW Spending Actual'!$B$10:$B$49,'Summary TC'!$B88,'WW Spending Actual'!J$10:J$49),0)+IF($B$8="Actuals + Projected",SUMIF('WW Spending Total'!$B$10:$B$49,'Summary TC'!$B88,'WW Spending Total'!J$10:J$49),0)</f>
        <v>0</v>
      </c>
      <c r="L88" s="631">
        <f>IF($B$8="Actuals only",SUMIF('WW Spending Actual'!$B$10:$B$49,'Summary TC'!$B88,'WW Spending Actual'!K$10:K$49),0)+IF($B$8="Actuals + Projected",SUMIF('WW Spending Total'!$B$10:$B$49,'Summary TC'!$B88,'WW Spending Total'!K$10:K$49),0)</f>
        <v>0</v>
      </c>
      <c r="M88" s="631">
        <f>IF($B$8="Actuals only",SUMIF('WW Spending Actual'!$B$10:$B$49,'Summary TC'!$B88,'WW Spending Actual'!L$10:L$49),0)+IF($B$8="Actuals + Projected",SUMIF('WW Spending Total'!$B$10:$B$49,'Summary TC'!$B88,'WW Spending Total'!L$10:L$49),0)</f>
        <v>0</v>
      </c>
      <c r="N88" s="631">
        <f>IF($B$8="Actuals only",SUMIF('WW Spending Actual'!$B$10:$B$49,'Summary TC'!$B88,'WW Spending Actual'!M$10:M$49),0)+IF($B$8="Actuals + Projected",SUMIF('WW Spending Total'!$B$10:$B$49,'Summary TC'!$B88,'WW Spending Total'!M$10:M$49),0)</f>
        <v>0</v>
      </c>
      <c r="O88" s="631">
        <f>IF($B$8="Actuals only",SUMIF('WW Spending Actual'!$B$10:$B$49,'Summary TC'!$B88,'WW Spending Actual'!N$10:N$49),0)+IF($B$8="Actuals + Projected",SUMIF('WW Spending Total'!$B$10:$B$49,'Summary TC'!$B88,'WW Spending Total'!N$10:N$49),0)</f>
        <v>0</v>
      </c>
      <c r="P88" s="631">
        <f>IF($B$8="Actuals only",SUMIF('WW Spending Actual'!$B$10:$B$49,'Summary TC'!$B88,'WW Spending Actual'!O$10:O$49),0)+IF($B$8="Actuals + Projected",SUMIF('WW Spending Total'!$B$10:$B$49,'Summary TC'!$B88,'WW Spending Total'!O$10:O$49),0)</f>
        <v>0</v>
      </c>
      <c r="Q88" s="631">
        <f>IF($B$8="Actuals only",SUMIF('WW Spending Actual'!$B$10:$B$49,'Summary TC'!$B88,'WW Spending Actual'!P$10:P$49),0)+IF($B$8="Actuals + Projected",SUMIF('WW Spending Total'!$B$10:$B$49,'Summary TC'!$B88,'WW Spending Total'!P$10:P$49),0)</f>
        <v>0</v>
      </c>
      <c r="R88" s="631">
        <f>IF($B$8="Actuals only",SUMIF('WW Spending Actual'!$B$10:$B$49,'Summary TC'!$B88,'WW Spending Actual'!Q$10:Q$49),0)+IF($B$8="Actuals + Projected",SUMIF('WW Spending Total'!$B$10:$B$49,'Summary TC'!$B88,'WW Spending Total'!Q$10:Q$49),0)</f>
        <v>0</v>
      </c>
      <c r="S88" s="631">
        <f>IF($B$8="Actuals only",SUMIF('WW Spending Actual'!$B$10:$B$49,'Summary TC'!$B88,'WW Spending Actual'!R$10:R$49),0)+IF($B$8="Actuals + Projected",SUMIF('WW Spending Total'!$B$10:$B$49,'Summary TC'!$B88,'WW Spending Total'!R$10:R$49),0)</f>
        <v>0</v>
      </c>
      <c r="T88" s="631">
        <f>IF($B$8="Actuals only",SUMIF('WW Spending Actual'!$B$10:$B$49,'Summary TC'!$B88,'WW Spending Actual'!S$10:S$49),0)+IF($B$8="Actuals + Projected",SUMIF('WW Spending Total'!$B$10:$B$49,'Summary TC'!$B88,'WW Spending Total'!S$10:S$49),0)</f>
        <v>0</v>
      </c>
      <c r="U88" s="631">
        <f>IF($B$8="Actuals only",SUMIF('WW Spending Actual'!$B$10:$B$49,'Summary TC'!$B88,'WW Spending Actual'!T$10:T$49),0)+IF($B$8="Actuals + Projected",SUMIF('WW Spending Total'!$B$10:$B$49,'Summary TC'!$B88,'WW Spending Total'!T$10:T$49),0)</f>
        <v>0</v>
      </c>
      <c r="V88" s="631">
        <f>IF($B$8="Actuals only",SUMIF('WW Spending Actual'!$B$10:$B$49,'Summary TC'!$B88,'WW Spending Actual'!U$10:U$49),0)+IF($B$8="Actuals + Projected",SUMIF('WW Spending Total'!$B$10:$B$49,'Summary TC'!$B88,'WW Spending Total'!U$10:U$49),0)</f>
        <v>0</v>
      </c>
      <c r="W88" s="631">
        <f>IF($B$8="Actuals only",SUMIF('WW Spending Actual'!$B$10:$B$49,'Summary TC'!$B88,'WW Spending Actual'!V$10:V$49),0)+IF($B$8="Actuals + Projected",SUMIF('WW Spending Total'!$B$10:$B$49,'Summary TC'!$B88,'WW Spending Total'!V$10:V$49),0)</f>
        <v>0</v>
      </c>
      <c r="X88" s="631">
        <f>IF($B$8="Actuals only",SUMIF('WW Spending Actual'!$B$10:$B$49,'Summary TC'!$B88,'WW Spending Actual'!W$10:W$49),0)+IF($B$8="Actuals + Projected",SUMIF('WW Spending Total'!$B$10:$B$49,'Summary TC'!$B88,'WW Spending Total'!W$10:W$49),0)</f>
        <v>0</v>
      </c>
      <c r="Y88" s="631">
        <f>IF($B$8="Actuals only",SUMIF('WW Spending Actual'!$B$10:$B$49,'Summary TC'!$B88,'WW Spending Actual'!X$10:X$49),0)+IF($B$8="Actuals + Projected",SUMIF('WW Spending Total'!$B$10:$B$49,'Summary TC'!$B88,'WW Spending Total'!X$10:X$49),0)</f>
        <v>0</v>
      </c>
      <c r="Z88" s="631">
        <f>IF($B$8="Actuals only",SUMIF('WW Spending Actual'!$B$10:$B$49,'Summary TC'!$B88,'WW Spending Actual'!Y$10:Y$49),0)+IF($B$8="Actuals + Projected",SUMIF('WW Spending Total'!$B$10:$B$49,'Summary TC'!$B88,'WW Spending Total'!Y$10:Y$49),0)</f>
        <v>0</v>
      </c>
      <c r="AA88" s="631">
        <f>IF($B$8="Actuals only",SUMIF('WW Spending Actual'!$B$10:$B$49,'Summary TC'!$B88,'WW Spending Actual'!Z$10:Z$49),0)+IF($B$8="Actuals + Projected",SUMIF('WW Spending Total'!$B$10:$B$49,'Summary TC'!$B88,'WW Spending Total'!Z$10:Z$49),0)</f>
        <v>0</v>
      </c>
      <c r="AB88" s="631">
        <f>IF($B$8="Actuals only",SUMIF('WW Spending Actual'!$B$10:$B$49,'Summary TC'!$B88,'WW Spending Actual'!AA$10:AA$49),0)+IF($B$8="Actuals + Projected",SUMIF('WW Spending Total'!$B$10:$B$49,'Summary TC'!$B88,'WW Spending Total'!AA$10:AA$49),0)</f>
        <v>0</v>
      </c>
      <c r="AC88" s="631">
        <f>IF($B$8="Actuals only",SUMIF('WW Spending Actual'!$B$10:$B$49,'Summary TC'!$B88,'WW Spending Actual'!AB$10:AB$49),0)+IF($B$8="Actuals + Projected",SUMIF('WW Spending Total'!$B$10:$B$49,'Summary TC'!$B88,'WW Spending Total'!AB$10:AB$49),0)</f>
        <v>0</v>
      </c>
      <c r="AD88" s="631">
        <f>IF($B$8="Actuals only",SUMIF('WW Spending Actual'!$B$10:$B$49,'Summary TC'!$B88,'WW Spending Actual'!AC$10:AC$49),0)+IF($B$8="Actuals + Projected",SUMIF('WW Spending Total'!$B$10:$B$49,'Summary TC'!$B88,'WW Spending Total'!AC$10:AC$49),0)</f>
        <v>0</v>
      </c>
      <c r="AE88" s="631">
        <f>IF($B$8="Actuals only",SUMIF('WW Spending Actual'!$B$10:$B$49,'Summary TC'!$B88,'WW Spending Actual'!AD$10:AD$49),0)+IF($B$8="Actuals + Projected",SUMIF('WW Spending Total'!$B$10:$B$49,'Summary TC'!$B88,'WW Spending Total'!AD$10:AD$49),0)</f>
        <v>0</v>
      </c>
      <c r="AF88" s="631">
        <f>IF($B$8="Actuals only",SUMIF('WW Spending Actual'!$B$10:$B$49,'Summary TC'!$B88,'WW Spending Actual'!AE$10:AE$49),0)+IF($B$8="Actuals + Projected",SUMIF('WW Spending Total'!$B$10:$B$49,'Summary TC'!$B88,'WW Spending Total'!AE$10:AE$49),0)</f>
        <v>0</v>
      </c>
      <c r="AG88" s="631">
        <f>IF($B$8="Actuals only",SUMIF('WW Spending Actual'!$B$10:$B$49,'Summary TC'!$B88,'WW Spending Actual'!AF$10:AF$49),0)+IF($B$8="Actuals + Projected",SUMIF('WW Spending Total'!$B$10:$B$49,'Summary TC'!$B88,'WW Spending Total'!AF$10:AF$49),0)</f>
        <v>0</v>
      </c>
      <c r="AH88" s="631">
        <f>IF($B$8="Actuals only",SUMIF('WW Spending Actual'!$B$10:$B$49,'Summary TC'!$B88,'WW Spending Actual'!AG$10:AG$49),0)+IF($B$8="Actuals + Projected",SUMIF('WW Spending Total'!$B$10:$B$49,'Summary TC'!$B88,'WW Spending Total'!AG$10:AG$49),0)</f>
        <v>0</v>
      </c>
      <c r="AI88" s="667">
        <f t="shared" si="21"/>
        <v>0</v>
      </c>
    </row>
    <row r="89" spans="2:35" ht="13" hidden="1" x14ac:dyDescent="0.3">
      <c r="B89" s="581"/>
      <c r="C89" s="618"/>
      <c r="D89" s="666"/>
      <c r="E89" s="507">
        <f>IF($B$8="Actuals only",SUMIF('WW Spending Actual'!$B$10:$B$49,'Summary TC'!$B89,'WW Spending Actual'!D$10:D$49),0)+IF($B$8="Actuals + Projected",SUMIF('WW Spending Total'!$B$10:$B$49,'Summary TC'!$B89,'WW Spending Total'!D$10:D$49),0)</f>
        <v>0</v>
      </c>
      <c r="F89" s="507">
        <f>IF($B$8="Actuals only",SUMIF('WW Spending Actual'!$B$10:$B$49,'Summary TC'!$B89,'WW Spending Actual'!E$10:E$49),0)+IF($B$8="Actuals + Projected",SUMIF('WW Spending Total'!$B$10:$B$49,'Summary TC'!$B89,'WW Spending Total'!E$10:E$49),0)</f>
        <v>0</v>
      </c>
      <c r="G89" s="507">
        <f>IF($B$8="Actuals only",SUMIF('WW Spending Actual'!$B$10:$B$49,'Summary TC'!$B89,'WW Spending Actual'!F$10:F$49),0)+IF($B$8="Actuals + Projected",SUMIF('WW Spending Total'!$B$10:$B$49,'Summary TC'!$B89,'WW Spending Total'!F$10:F$49),0)</f>
        <v>0</v>
      </c>
      <c r="H89" s="507">
        <f>IF($B$8="Actuals only",SUMIF('WW Spending Actual'!$B$10:$B$49,'Summary TC'!$B89,'WW Spending Actual'!G$10:G$49),0)+IF($B$8="Actuals + Projected",SUMIF('WW Spending Total'!$B$10:$B$49,'Summary TC'!$B89,'WW Spending Total'!G$10:G$49),0)</f>
        <v>0</v>
      </c>
      <c r="I89" s="507">
        <f>IF($B$8="Actuals only",SUMIF('WW Spending Actual'!$B$10:$B$49,'Summary TC'!$B89,'WW Spending Actual'!H$10:H$49),0)+IF($B$8="Actuals + Projected",SUMIF('WW Spending Total'!$B$10:$B$49,'Summary TC'!$B89,'WW Spending Total'!H$10:H$49),0)</f>
        <v>0</v>
      </c>
      <c r="J89" s="507">
        <f>IF($B$8="Actuals only",SUMIF('WW Spending Actual'!$B$10:$B$49,'Summary TC'!$B89,'WW Spending Actual'!I$10:I$49),0)+IF($B$8="Actuals + Projected",SUMIF('WW Spending Total'!$B$10:$B$49,'Summary TC'!$B89,'WW Spending Total'!I$10:I$49),0)</f>
        <v>0</v>
      </c>
      <c r="K89" s="507">
        <f>IF($B$8="Actuals only",SUMIF('WW Spending Actual'!$B$10:$B$49,'Summary TC'!$B89,'WW Spending Actual'!J$10:J$49),0)+IF($B$8="Actuals + Projected",SUMIF('WW Spending Total'!$B$10:$B$49,'Summary TC'!$B89,'WW Spending Total'!J$10:J$49),0)</f>
        <v>0</v>
      </c>
      <c r="L89" s="507">
        <f>IF($B$8="Actuals only",SUMIF('WW Spending Actual'!$B$10:$B$49,'Summary TC'!$B89,'WW Spending Actual'!K$10:K$49),0)+IF($B$8="Actuals + Projected",SUMIF('WW Spending Total'!$B$10:$B$49,'Summary TC'!$B89,'WW Spending Total'!K$10:K$49),0)</f>
        <v>0</v>
      </c>
      <c r="M89" s="507">
        <f>IF($B$8="Actuals only",SUMIF('WW Spending Actual'!$B$10:$B$49,'Summary TC'!$B89,'WW Spending Actual'!L$10:L$49),0)+IF($B$8="Actuals + Projected",SUMIF('WW Spending Total'!$B$10:$B$49,'Summary TC'!$B89,'WW Spending Total'!L$10:L$49),0)</f>
        <v>0</v>
      </c>
      <c r="N89" s="507">
        <f>IF($B$8="Actuals only",SUMIF('WW Spending Actual'!$B$10:$B$49,'Summary TC'!$B89,'WW Spending Actual'!M$10:M$49),0)+IF($B$8="Actuals + Projected",SUMIF('WW Spending Total'!$B$10:$B$49,'Summary TC'!$B89,'WW Spending Total'!M$10:M$49),0)</f>
        <v>0</v>
      </c>
      <c r="O89" s="507">
        <f>IF($B$8="Actuals only",SUMIF('WW Spending Actual'!$B$10:$B$49,'Summary TC'!$B89,'WW Spending Actual'!N$10:N$49),0)+IF($B$8="Actuals + Projected",SUMIF('WW Spending Total'!$B$10:$B$49,'Summary TC'!$B89,'WW Spending Total'!N$10:N$49),0)</f>
        <v>0</v>
      </c>
      <c r="P89" s="507">
        <f>IF($B$8="Actuals only",SUMIF('WW Spending Actual'!$B$10:$B$49,'Summary TC'!$B89,'WW Spending Actual'!O$10:O$49),0)+IF($B$8="Actuals + Projected",SUMIF('WW Spending Total'!$B$10:$B$49,'Summary TC'!$B89,'WW Spending Total'!O$10:O$49),0)</f>
        <v>0</v>
      </c>
      <c r="Q89" s="507">
        <f>IF($B$8="Actuals only",SUMIF('WW Spending Actual'!$B$10:$B$49,'Summary TC'!$B89,'WW Spending Actual'!P$10:P$49),0)+IF($B$8="Actuals + Projected",SUMIF('WW Spending Total'!$B$10:$B$49,'Summary TC'!$B89,'WW Spending Total'!P$10:P$49),0)</f>
        <v>0</v>
      </c>
      <c r="R89" s="507">
        <f>IF($B$8="Actuals only",SUMIF('WW Spending Actual'!$B$10:$B$49,'Summary TC'!$B89,'WW Spending Actual'!Q$10:Q$49),0)+IF($B$8="Actuals + Projected",SUMIF('WW Spending Total'!$B$10:$B$49,'Summary TC'!$B89,'WW Spending Total'!Q$10:Q$49),0)</f>
        <v>0</v>
      </c>
      <c r="S89" s="507">
        <f>IF($B$8="Actuals only",SUMIF('WW Spending Actual'!$B$10:$B$49,'Summary TC'!$B89,'WW Spending Actual'!R$10:R$49),0)+IF($B$8="Actuals + Projected",SUMIF('WW Spending Total'!$B$10:$B$49,'Summary TC'!$B89,'WW Spending Total'!R$10:R$49),0)</f>
        <v>0</v>
      </c>
      <c r="T89" s="507">
        <f>IF($B$8="Actuals only",SUMIF('WW Spending Actual'!$B$10:$B$49,'Summary TC'!$B89,'WW Spending Actual'!S$10:S$49),0)+IF($B$8="Actuals + Projected",SUMIF('WW Spending Total'!$B$10:$B$49,'Summary TC'!$B89,'WW Spending Total'!S$10:S$49),0)</f>
        <v>0</v>
      </c>
      <c r="U89" s="507">
        <f>IF($B$8="Actuals only",SUMIF('WW Spending Actual'!$B$10:$B$49,'Summary TC'!$B89,'WW Spending Actual'!T$10:T$49),0)+IF($B$8="Actuals + Projected",SUMIF('WW Spending Total'!$B$10:$B$49,'Summary TC'!$B89,'WW Spending Total'!T$10:T$49),0)</f>
        <v>0</v>
      </c>
      <c r="V89" s="507">
        <f>IF($B$8="Actuals only",SUMIF('WW Spending Actual'!$B$10:$B$49,'Summary TC'!$B89,'WW Spending Actual'!U$10:U$49),0)+IF($B$8="Actuals + Projected",SUMIF('WW Spending Total'!$B$10:$B$49,'Summary TC'!$B89,'WW Spending Total'!U$10:U$49),0)</f>
        <v>0</v>
      </c>
      <c r="W89" s="507">
        <f>IF($B$8="Actuals only",SUMIF('WW Spending Actual'!$B$10:$B$49,'Summary TC'!$B89,'WW Spending Actual'!V$10:V$49),0)+IF($B$8="Actuals + Projected",SUMIF('WW Spending Total'!$B$10:$B$49,'Summary TC'!$B89,'WW Spending Total'!V$10:V$49),0)</f>
        <v>0</v>
      </c>
      <c r="X89" s="507">
        <f>IF($B$8="Actuals only",SUMIF('WW Spending Actual'!$B$10:$B$49,'Summary TC'!$B89,'WW Spending Actual'!W$10:W$49),0)+IF($B$8="Actuals + Projected",SUMIF('WW Spending Total'!$B$10:$B$49,'Summary TC'!$B89,'WW Spending Total'!W$10:W$49),0)</f>
        <v>0</v>
      </c>
      <c r="Y89" s="507">
        <f>IF($B$8="Actuals only",SUMIF('WW Spending Actual'!$B$10:$B$49,'Summary TC'!$B89,'WW Spending Actual'!X$10:X$49),0)+IF($B$8="Actuals + Projected",SUMIF('WW Spending Total'!$B$10:$B$49,'Summary TC'!$B89,'WW Spending Total'!X$10:X$49),0)</f>
        <v>0</v>
      </c>
      <c r="Z89" s="507">
        <f>IF($B$8="Actuals only",SUMIF('WW Spending Actual'!$B$10:$B$49,'Summary TC'!$B89,'WW Spending Actual'!Y$10:Y$49),0)+IF($B$8="Actuals + Projected",SUMIF('WW Spending Total'!$B$10:$B$49,'Summary TC'!$B89,'WW Spending Total'!Y$10:Y$49),0)</f>
        <v>0</v>
      </c>
      <c r="AA89" s="507">
        <f>IF($B$8="Actuals only",SUMIF('WW Spending Actual'!$B$10:$B$49,'Summary TC'!$B89,'WW Spending Actual'!Z$10:Z$49),0)+IF($B$8="Actuals + Projected",SUMIF('WW Spending Total'!$B$10:$B$49,'Summary TC'!$B89,'WW Spending Total'!Z$10:Z$49),0)</f>
        <v>0</v>
      </c>
      <c r="AB89" s="507">
        <f>IF($B$8="Actuals only",SUMIF('WW Spending Actual'!$B$10:$B$49,'Summary TC'!$B89,'WW Spending Actual'!AA$10:AA$49),0)+IF($B$8="Actuals + Projected",SUMIF('WW Spending Total'!$B$10:$B$49,'Summary TC'!$B89,'WW Spending Total'!AA$10:AA$49),0)</f>
        <v>0</v>
      </c>
      <c r="AC89" s="507">
        <f>IF($B$8="Actuals only",SUMIF('WW Spending Actual'!$B$10:$B$49,'Summary TC'!$B89,'WW Spending Actual'!AB$10:AB$49),0)+IF($B$8="Actuals + Projected",SUMIF('WW Spending Total'!$B$10:$B$49,'Summary TC'!$B89,'WW Spending Total'!AB$10:AB$49),0)</f>
        <v>0</v>
      </c>
      <c r="AD89" s="507">
        <f>IF($B$8="Actuals only",SUMIF('WW Spending Actual'!$B$10:$B$49,'Summary TC'!$B89,'WW Spending Actual'!AC$10:AC$49),0)+IF($B$8="Actuals + Projected",SUMIF('WW Spending Total'!$B$10:$B$49,'Summary TC'!$B89,'WW Spending Total'!AC$10:AC$49),0)</f>
        <v>0</v>
      </c>
      <c r="AE89" s="507">
        <f>IF($B$8="Actuals only",SUMIF('WW Spending Actual'!$B$10:$B$49,'Summary TC'!$B89,'WW Spending Actual'!AD$10:AD$49),0)+IF($B$8="Actuals + Projected",SUMIF('WW Spending Total'!$B$10:$B$49,'Summary TC'!$B89,'WW Spending Total'!AD$10:AD$49),0)</f>
        <v>0</v>
      </c>
      <c r="AF89" s="507">
        <f>IF($B$8="Actuals only",SUMIF('WW Spending Actual'!$B$10:$B$49,'Summary TC'!$B89,'WW Spending Actual'!AE$10:AE$49),0)+IF($B$8="Actuals + Projected",SUMIF('WW Spending Total'!$B$10:$B$49,'Summary TC'!$B89,'WW Spending Total'!AE$10:AE$49),0)</f>
        <v>0</v>
      </c>
      <c r="AG89" s="507">
        <f>IF($B$8="Actuals only",SUMIF('WW Spending Actual'!$B$10:$B$49,'Summary TC'!$B89,'WW Spending Actual'!AF$10:AF$49),0)+IF($B$8="Actuals + Projected",SUMIF('WW Spending Total'!$B$10:$B$49,'Summary TC'!$B89,'WW Spending Total'!AF$10:AF$49),0)</f>
        <v>0</v>
      </c>
      <c r="AH89" s="507">
        <f>IF($B$8="Actuals only",SUMIF('WW Spending Actual'!$B$10:$B$49,'Summary TC'!$B89,'WW Spending Actual'!AG$10:AG$49),0)+IF($B$8="Actuals + Projected",SUMIF('WW Spending Total'!$B$10:$B$49,'Summary TC'!$B89,'WW Spending Total'!AG$10:AG$49),0)</f>
        <v>0</v>
      </c>
      <c r="AI89" s="667">
        <f t="shared" si="21"/>
        <v>0</v>
      </c>
    </row>
    <row r="90" spans="2:35" ht="13" hidden="1" x14ac:dyDescent="0.3">
      <c r="B90" s="540" t="s">
        <v>44</v>
      </c>
      <c r="C90" s="618"/>
      <c r="D90" s="666"/>
      <c r="E90" s="507">
        <f>IF($B$8="Actuals only",SUMIF('WW Spending Actual'!$B$10:$B$49,'Summary TC'!$B90,'WW Spending Actual'!D$10:D$49),0)+IF($B$8="Actuals + Projected",SUMIF('WW Spending Total'!$B$10:$B$49,'Summary TC'!$B90,'WW Spending Total'!D$10:D$49),0)</f>
        <v>0</v>
      </c>
      <c r="F90" s="507">
        <f>IF($B$8="Actuals only",SUMIF('WW Spending Actual'!$B$10:$B$49,'Summary TC'!$B90,'WW Spending Actual'!E$10:E$49),0)+IF($B$8="Actuals + Projected",SUMIF('WW Spending Total'!$B$10:$B$49,'Summary TC'!$B90,'WW Spending Total'!E$10:E$49),0)</f>
        <v>0</v>
      </c>
      <c r="G90" s="507">
        <f>IF($B$8="Actuals only",SUMIF('WW Spending Actual'!$B$10:$B$49,'Summary TC'!$B90,'WW Spending Actual'!F$10:F$49),0)+IF($B$8="Actuals + Projected",SUMIF('WW Spending Total'!$B$10:$B$49,'Summary TC'!$B90,'WW Spending Total'!F$10:F$49),0)</f>
        <v>0</v>
      </c>
      <c r="H90" s="507">
        <f>IF($B$8="Actuals only",SUMIF('WW Spending Actual'!$B$10:$B$49,'Summary TC'!$B90,'WW Spending Actual'!G$10:G$49),0)+IF($B$8="Actuals + Projected",SUMIF('WW Spending Total'!$B$10:$B$49,'Summary TC'!$B90,'WW Spending Total'!G$10:G$49),0)</f>
        <v>0</v>
      </c>
      <c r="I90" s="507">
        <f>IF($B$8="Actuals only",SUMIF('WW Spending Actual'!$B$10:$B$49,'Summary TC'!$B90,'WW Spending Actual'!H$10:H$49),0)+IF($B$8="Actuals + Projected",SUMIF('WW Spending Total'!$B$10:$B$49,'Summary TC'!$B90,'WW Spending Total'!H$10:H$49),0)</f>
        <v>0</v>
      </c>
      <c r="J90" s="507">
        <f>IF($B$8="Actuals only",SUMIF('WW Spending Actual'!$B$10:$B$49,'Summary TC'!$B90,'WW Spending Actual'!I$10:I$49),0)+IF($B$8="Actuals + Projected",SUMIF('WW Spending Total'!$B$10:$B$49,'Summary TC'!$B90,'WW Spending Total'!I$10:I$49),0)</f>
        <v>0</v>
      </c>
      <c r="K90" s="507">
        <f>IF($B$8="Actuals only",SUMIF('WW Spending Actual'!$B$10:$B$49,'Summary TC'!$B90,'WW Spending Actual'!J$10:J$49),0)+IF($B$8="Actuals + Projected",SUMIF('WW Spending Total'!$B$10:$B$49,'Summary TC'!$B90,'WW Spending Total'!J$10:J$49),0)</f>
        <v>0</v>
      </c>
      <c r="L90" s="507">
        <f>IF($B$8="Actuals only",SUMIF('WW Spending Actual'!$B$10:$B$49,'Summary TC'!$B90,'WW Spending Actual'!K$10:K$49),0)+IF($B$8="Actuals + Projected",SUMIF('WW Spending Total'!$B$10:$B$49,'Summary TC'!$B90,'WW Spending Total'!K$10:K$49),0)</f>
        <v>0</v>
      </c>
      <c r="M90" s="507">
        <f>IF($B$8="Actuals only",SUMIF('WW Spending Actual'!$B$10:$B$49,'Summary TC'!$B90,'WW Spending Actual'!L$10:L$49),0)+IF($B$8="Actuals + Projected",SUMIF('WW Spending Total'!$B$10:$B$49,'Summary TC'!$B90,'WW Spending Total'!L$10:L$49),0)</f>
        <v>0</v>
      </c>
      <c r="N90" s="507">
        <f>IF($B$8="Actuals only",SUMIF('WW Spending Actual'!$B$10:$B$49,'Summary TC'!$B90,'WW Spending Actual'!M$10:M$49),0)+IF($B$8="Actuals + Projected",SUMIF('WW Spending Total'!$B$10:$B$49,'Summary TC'!$B90,'WW Spending Total'!M$10:M$49),0)</f>
        <v>0</v>
      </c>
      <c r="O90" s="507">
        <f>IF($B$8="Actuals only",SUMIF('WW Spending Actual'!$B$10:$B$49,'Summary TC'!$B90,'WW Spending Actual'!N$10:N$49),0)+IF($B$8="Actuals + Projected",SUMIF('WW Spending Total'!$B$10:$B$49,'Summary TC'!$B90,'WW Spending Total'!N$10:N$49),0)</f>
        <v>0</v>
      </c>
      <c r="P90" s="507">
        <f>IF($B$8="Actuals only",SUMIF('WW Spending Actual'!$B$10:$B$49,'Summary TC'!$B90,'WW Spending Actual'!O$10:O$49),0)+IF($B$8="Actuals + Projected",SUMIF('WW Spending Total'!$B$10:$B$49,'Summary TC'!$B90,'WW Spending Total'!O$10:O$49),0)</f>
        <v>0</v>
      </c>
      <c r="Q90" s="507">
        <f>IF($B$8="Actuals only",SUMIF('WW Spending Actual'!$B$10:$B$49,'Summary TC'!$B90,'WW Spending Actual'!P$10:P$49),0)+IF($B$8="Actuals + Projected",SUMIF('WW Spending Total'!$B$10:$B$49,'Summary TC'!$B90,'WW Spending Total'!P$10:P$49),0)</f>
        <v>0</v>
      </c>
      <c r="R90" s="507">
        <f>IF($B$8="Actuals only",SUMIF('WW Spending Actual'!$B$10:$B$49,'Summary TC'!$B90,'WW Spending Actual'!Q$10:Q$49),0)+IF($B$8="Actuals + Projected",SUMIF('WW Spending Total'!$B$10:$B$49,'Summary TC'!$B90,'WW Spending Total'!Q$10:Q$49),0)</f>
        <v>0</v>
      </c>
      <c r="S90" s="507">
        <f>IF($B$8="Actuals only",SUMIF('WW Spending Actual'!$B$10:$B$49,'Summary TC'!$B90,'WW Spending Actual'!R$10:R$49),0)+IF($B$8="Actuals + Projected",SUMIF('WW Spending Total'!$B$10:$B$49,'Summary TC'!$B90,'WW Spending Total'!R$10:R$49),0)</f>
        <v>0</v>
      </c>
      <c r="T90" s="507">
        <f>IF($B$8="Actuals only",SUMIF('WW Spending Actual'!$B$10:$B$49,'Summary TC'!$B90,'WW Spending Actual'!S$10:S$49),0)+IF($B$8="Actuals + Projected",SUMIF('WW Spending Total'!$B$10:$B$49,'Summary TC'!$B90,'WW Spending Total'!S$10:S$49),0)</f>
        <v>0</v>
      </c>
      <c r="U90" s="507">
        <f>IF($B$8="Actuals only",SUMIF('WW Spending Actual'!$B$10:$B$49,'Summary TC'!$B90,'WW Spending Actual'!T$10:T$49),0)+IF($B$8="Actuals + Projected",SUMIF('WW Spending Total'!$B$10:$B$49,'Summary TC'!$B90,'WW Spending Total'!T$10:T$49),0)</f>
        <v>0</v>
      </c>
      <c r="V90" s="507">
        <f>IF($B$8="Actuals only",SUMIF('WW Spending Actual'!$B$10:$B$49,'Summary TC'!$B90,'WW Spending Actual'!U$10:U$49),0)+IF($B$8="Actuals + Projected",SUMIF('WW Spending Total'!$B$10:$B$49,'Summary TC'!$B90,'WW Spending Total'!U$10:U$49),0)</f>
        <v>0</v>
      </c>
      <c r="W90" s="507">
        <f>IF($B$8="Actuals only",SUMIF('WW Spending Actual'!$B$10:$B$49,'Summary TC'!$B90,'WW Spending Actual'!V$10:V$49),0)+IF($B$8="Actuals + Projected",SUMIF('WW Spending Total'!$B$10:$B$49,'Summary TC'!$B90,'WW Spending Total'!V$10:V$49),0)</f>
        <v>0</v>
      </c>
      <c r="X90" s="507">
        <f>IF($B$8="Actuals only",SUMIF('WW Spending Actual'!$B$10:$B$49,'Summary TC'!$B90,'WW Spending Actual'!W$10:W$49),0)+IF($B$8="Actuals + Projected",SUMIF('WW Spending Total'!$B$10:$B$49,'Summary TC'!$B90,'WW Spending Total'!W$10:W$49),0)</f>
        <v>0</v>
      </c>
      <c r="Y90" s="507">
        <f>IF($B$8="Actuals only",SUMIF('WW Spending Actual'!$B$10:$B$49,'Summary TC'!$B90,'WW Spending Actual'!X$10:X$49),0)+IF($B$8="Actuals + Projected",SUMIF('WW Spending Total'!$B$10:$B$49,'Summary TC'!$B90,'WW Spending Total'!X$10:X$49),0)</f>
        <v>0</v>
      </c>
      <c r="Z90" s="507">
        <f>IF($B$8="Actuals only",SUMIF('WW Spending Actual'!$B$10:$B$49,'Summary TC'!$B90,'WW Spending Actual'!Y$10:Y$49),0)+IF($B$8="Actuals + Projected",SUMIF('WW Spending Total'!$B$10:$B$49,'Summary TC'!$B90,'WW Spending Total'!Y$10:Y$49),0)</f>
        <v>0</v>
      </c>
      <c r="AA90" s="507">
        <f>IF($B$8="Actuals only",SUMIF('WW Spending Actual'!$B$10:$B$49,'Summary TC'!$B90,'WW Spending Actual'!Z$10:Z$49),0)+IF($B$8="Actuals + Projected",SUMIF('WW Spending Total'!$B$10:$B$49,'Summary TC'!$B90,'WW Spending Total'!Z$10:Z$49),0)</f>
        <v>0</v>
      </c>
      <c r="AB90" s="507">
        <f>IF($B$8="Actuals only",SUMIF('WW Spending Actual'!$B$10:$B$49,'Summary TC'!$B90,'WW Spending Actual'!AA$10:AA$49),0)+IF($B$8="Actuals + Projected",SUMIF('WW Spending Total'!$B$10:$B$49,'Summary TC'!$B90,'WW Spending Total'!AA$10:AA$49),0)</f>
        <v>0</v>
      </c>
      <c r="AC90" s="507">
        <f>IF($B$8="Actuals only",SUMIF('WW Spending Actual'!$B$10:$B$49,'Summary TC'!$B90,'WW Spending Actual'!AB$10:AB$49),0)+IF($B$8="Actuals + Projected",SUMIF('WW Spending Total'!$B$10:$B$49,'Summary TC'!$B90,'WW Spending Total'!AB$10:AB$49),0)</f>
        <v>0</v>
      </c>
      <c r="AD90" s="507">
        <f>IF($B$8="Actuals only",SUMIF('WW Spending Actual'!$B$10:$B$49,'Summary TC'!$B90,'WW Spending Actual'!AC$10:AC$49),0)+IF($B$8="Actuals + Projected",SUMIF('WW Spending Total'!$B$10:$B$49,'Summary TC'!$B90,'WW Spending Total'!AC$10:AC$49),0)</f>
        <v>0</v>
      </c>
      <c r="AE90" s="507">
        <f>IF($B$8="Actuals only",SUMIF('WW Spending Actual'!$B$10:$B$49,'Summary TC'!$B90,'WW Spending Actual'!AD$10:AD$49),0)+IF($B$8="Actuals + Projected",SUMIF('WW Spending Total'!$B$10:$B$49,'Summary TC'!$B90,'WW Spending Total'!AD$10:AD$49),0)</f>
        <v>0</v>
      </c>
      <c r="AF90" s="507">
        <f>IF($B$8="Actuals only",SUMIF('WW Spending Actual'!$B$10:$B$49,'Summary TC'!$B90,'WW Spending Actual'!AE$10:AE$49),0)+IF($B$8="Actuals + Projected",SUMIF('WW Spending Total'!$B$10:$B$49,'Summary TC'!$B90,'WW Spending Total'!AE$10:AE$49),0)</f>
        <v>0</v>
      </c>
      <c r="AG90" s="507">
        <f>IF($B$8="Actuals only",SUMIF('WW Spending Actual'!$B$10:$B$49,'Summary TC'!$B90,'WW Spending Actual'!AF$10:AF$49),0)+IF($B$8="Actuals + Projected",SUMIF('WW Spending Total'!$B$10:$B$49,'Summary TC'!$B90,'WW Spending Total'!AF$10:AF$49),0)</f>
        <v>0</v>
      </c>
      <c r="AH90" s="507">
        <f>IF($B$8="Actuals only",SUMIF('WW Spending Actual'!$B$10:$B$49,'Summary TC'!$B90,'WW Spending Actual'!AG$10:AG$49),0)+IF($B$8="Actuals + Projected",SUMIF('WW Spending Total'!$B$10:$B$49,'Summary TC'!$B90,'WW Spending Total'!AG$10:AG$49),0)</f>
        <v>0</v>
      </c>
      <c r="AI90" s="667">
        <f t="shared" si="21"/>
        <v>0</v>
      </c>
    </row>
    <row r="91" spans="2:35" ht="13" hidden="1" x14ac:dyDescent="0.3">
      <c r="B91" s="581" t="str">
        <f>IFERROR(VLOOKUP(C91,'MEG Def'!$A$35:$B$40,2),"")</f>
        <v/>
      </c>
      <c r="C91" s="628"/>
      <c r="D91" s="666"/>
      <c r="E91" s="630">
        <f>IF($B$8="Actuals only",SUMIF('WW Spending Actual'!$B$10:$B$49,'Summary TC'!$B91,'WW Spending Actual'!D$10:D$49),0)+IF($B$8="Actuals + Projected",SUMIF('WW Spending Total'!$B$10:$B$49,'Summary TC'!$B91,'WW Spending Total'!D$10:D$49),0)</f>
        <v>0</v>
      </c>
      <c r="F91" s="631">
        <f>IF($B$8="Actuals only",SUMIF('WW Spending Actual'!$B$10:$B$49,'Summary TC'!$B91,'WW Spending Actual'!E$10:E$49),0)+IF($B$8="Actuals + Projected",SUMIF('WW Spending Total'!$B$10:$B$49,'Summary TC'!$B91,'WW Spending Total'!E$10:E$49),0)</f>
        <v>0</v>
      </c>
      <c r="G91" s="631">
        <f>IF($B$8="Actuals only",SUMIF('WW Spending Actual'!$B$10:$B$49,'Summary TC'!$B91,'WW Spending Actual'!F$10:F$49),0)+IF($B$8="Actuals + Projected",SUMIF('WW Spending Total'!$B$10:$B$49,'Summary TC'!$B91,'WW Spending Total'!F$10:F$49),0)</f>
        <v>0</v>
      </c>
      <c r="H91" s="631">
        <f>IF($B$8="Actuals only",SUMIF('WW Spending Actual'!$B$10:$B$49,'Summary TC'!$B91,'WW Spending Actual'!G$10:G$49),0)+IF($B$8="Actuals + Projected",SUMIF('WW Spending Total'!$B$10:$B$49,'Summary TC'!$B91,'WW Spending Total'!G$10:G$49),0)</f>
        <v>0</v>
      </c>
      <c r="I91" s="631">
        <f>IF($B$8="Actuals only",SUMIF('WW Spending Actual'!$B$10:$B$49,'Summary TC'!$B91,'WW Spending Actual'!H$10:H$49),0)+IF($B$8="Actuals + Projected",SUMIF('WW Spending Total'!$B$10:$B$49,'Summary TC'!$B91,'WW Spending Total'!H$10:H$49),0)</f>
        <v>0</v>
      </c>
      <c r="J91" s="631">
        <f>IF($B$8="Actuals only",SUMIF('WW Spending Actual'!$B$10:$B$49,'Summary TC'!$B91,'WW Spending Actual'!I$10:I$49),0)+IF($B$8="Actuals + Projected",SUMIF('WW Spending Total'!$B$10:$B$49,'Summary TC'!$B91,'WW Spending Total'!I$10:I$49),0)</f>
        <v>0</v>
      </c>
      <c r="K91" s="631">
        <f>IF($B$8="Actuals only",SUMIF('WW Spending Actual'!$B$10:$B$49,'Summary TC'!$B91,'WW Spending Actual'!J$10:J$49),0)+IF($B$8="Actuals + Projected",SUMIF('WW Spending Total'!$B$10:$B$49,'Summary TC'!$B91,'WW Spending Total'!J$10:J$49),0)</f>
        <v>0</v>
      </c>
      <c r="L91" s="631">
        <f>IF($B$8="Actuals only",SUMIF('WW Spending Actual'!$B$10:$B$49,'Summary TC'!$B91,'WW Spending Actual'!K$10:K$49),0)+IF($B$8="Actuals + Projected",SUMIF('WW Spending Total'!$B$10:$B$49,'Summary TC'!$B91,'WW Spending Total'!K$10:K$49),0)</f>
        <v>0</v>
      </c>
      <c r="M91" s="631">
        <f>IF($B$8="Actuals only",SUMIF('WW Spending Actual'!$B$10:$B$49,'Summary TC'!$B91,'WW Spending Actual'!L$10:L$49),0)+IF($B$8="Actuals + Projected",SUMIF('WW Spending Total'!$B$10:$B$49,'Summary TC'!$B91,'WW Spending Total'!L$10:L$49),0)</f>
        <v>0</v>
      </c>
      <c r="N91" s="631">
        <f>IF($B$8="Actuals only",SUMIF('WW Spending Actual'!$B$10:$B$49,'Summary TC'!$B91,'WW Spending Actual'!M$10:M$49),0)+IF($B$8="Actuals + Projected",SUMIF('WW Spending Total'!$B$10:$B$49,'Summary TC'!$B91,'WW Spending Total'!M$10:M$49),0)</f>
        <v>0</v>
      </c>
      <c r="O91" s="631">
        <f>IF($B$8="Actuals only",SUMIF('WW Spending Actual'!$B$10:$B$49,'Summary TC'!$B91,'WW Spending Actual'!N$10:N$49),0)+IF($B$8="Actuals + Projected",SUMIF('WW Spending Total'!$B$10:$B$49,'Summary TC'!$B91,'WW Spending Total'!N$10:N$49),0)</f>
        <v>0</v>
      </c>
      <c r="P91" s="631">
        <f>IF($B$8="Actuals only",SUMIF('WW Spending Actual'!$B$10:$B$49,'Summary TC'!$B91,'WW Spending Actual'!O$10:O$49),0)+IF($B$8="Actuals + Projected",SUMIF('WW Spending Total'!$B$10:$B$49,'Summary TC'!$B91,'WW Spending Total'!O$10:O$49),0)</f>
        <v>0</v>
      </c>
      <c r="Q91" s="631">
        <f>IF($B$8="Actuals only",SUMIF('WW Spending Actual'!$B$10:$B$49,'Summary TC'!$B91,'WW Spending Actual'!P$10:P$49),0)+IF($B$8="Actuals + Projected",SUMIF('WW Spending Total'!$B$10:$B$49,'Summary TC'!$B91,'WW Spending Total'!P$10:P$49),0)</f>
        <v>0</v>
      </c>
      <c r="R91" s="631">
        <f>IF($B$8="Actuals only",SUMIF('WW Spending Actual'!$B$10:$B$49,'Summary TC'!$B91,'WW Spending Actual'!Q$10:Q$49),0)+IF($B$8="Actuals + Projected",SUMIF('WW Spending Total'!$B$10:$B$49,'Summary TC'!$B91,'WW Spending Total'!Q$10:Q$49),0)</f>
        <v>0</v>
      </c>
      <c r="S91" s="631">
        <f>IF($B$8="Actuals only",SUMIF('WW Spending Actual'!$B$10:$B$49,'Summary TC'!$B91,'WW Spending Actual'!R$10:R$49),0)+IF($B$8="Actuals + Projected",SUMIF('WW Spending Total'!$B$10:$B$49,'Summary TC'!$B91,'WW Spending Total'!R$10:R$49),0)</f>
        <v>0</v>
      </c>
      <c r="T91" s="631">
        <f>IF($B$8="Actuals only",SUMIF('WW Spending Actual'!$B$10:$B$49,'Summary TC'!$B91,'WW Spending Actual'!S$10:S$49),0)+IF($B$8="Actuals + Projected",SUMIF('WW Spending Total'!$B$10:$B$49,'Summary TC'!$B91,'WW Spending Total'!S$10:S$49),0)</f>
        <v>0</v>
      </c>
      <c r="U91" s="631">
        <f>IF($B$8="Actuals only",SUMIF('WW Spending Actual'!$B$10:$B$49,'Summary TC'!$B91,'WW Spending Actual'!T$10:T$49),0)+IF($B$8="Actuals + Projected",SUMIF('WW Spending Total'!$B$10:$B$49,'Summary TC'!$B91,'WW Spending Total'!T$10:T$49),0)</f>
        <v>0</v>
      </c>
      <c r="V91" s="631">
        <f>IF($B$8="Actuals only",SUMIF('WW Spending Actual'!$B$10:$B$49,'Summary TC'!$B91,'WW Spending Actual'!U$10:U$49),0)+IF($B$8="Actuals + Projected",SUMIF('WW Spending Total'!$B$10:$B$49,'Summary TC'!$B91,'WW Spending Total'!U$10:U$49),0)</f>
        <v>0</v>
      </c>
      <c r="W91" s="631">
        <f>IF($B$8="Actuals only",SUMIF('WW Spending Actual'!$B$10:$B$49,'Summary TC'!$B91,'WW Spending Actual'!V$10:V$49),0)+IF($B$8="Actuals + Projected",SUMIF('WW Spending Total'!$B$10:$B$49,'Summary TC'!$B91,'WW Spending Total'!V$10:V$49),0)</f>
        <v>0</v>
      </c>
      <c r="X91" s="631">
        <f>IF($B$8="Actuals only",SUMIF('WW Spending Actual'!$B$10:$B$49,'Summary TC'!$B91,'WW Spending Actual'!W$10:W$49),0)+IF($B$8="Actuals + Projected",SUMIF('WW Spending Total'!$B$10:$B$49,'Summary TC'!$B91,'WW Spending Total'!W$10:W$49),0)</f>
        <v>0</v>
      </c>
      <c r="Y91" s="631">
        <f>IF($B$8="Actuals only",SUMIF('WW Spending Actual'!$B$10:$B$49,'Summary TC'!$B91,'WW Spending Actual'!X$10:X$49),0)+IF($B$8="Actuals + Projected",SUMIF('WW Spending Total'!$B$10:$B$49,'Summary TC'!$B91,'WW Spending Total'!X$10:X$49),0)</f>
        <v>0</v>
      </c>
      <c r="Z91" s="631">
        <f>IF($B$8="Actuals only",SUMIF('WW Spending Actual'!$B$10:$B$49,'Summary TC'!$B91,'WW Spending Actual'!Y$10:Y$49),0)+IF($B$8="Actuals + Projected",SUMIF('WW Spending Total'!$B$10:$B$49,'Summary TC'!$B91,'WW Spending Total'!Y$10:Y$49),0)</f>
        <v>0</v>
      </c>
      <c r="AA91" s="631">
        <f>IF($B$8="Actuals only",SUMIF('WW Spending Actual'!$B$10:$B$49,'Summary TC'!$B91,'WW Spending Actual'!Z$10:Z$49),0)+IF($B$8="Actuals + Projected",SUMIF('WW Spending Total'!$B$10:$B$49,'Summary TC'!$B91,'WW Spending Total'!Z$10:Z$49),0)</f>
        <v>0</v>
      </c>
      <c r="AB91" s="631">
        <f>IF($B$8="Actuals only",SUMIF('WW Spending Actual'!$B$10:$B$49,'Summary TC'!$B91,'WW Spending Actual'!AA$10:AA$49),0)+IF($B$8="Actuals + Projected",SUMIF('WW Spending Total'!$B$10:$B$49,'Summary TC'!$B91,'WW Spending Total'!AA$10:AA$49),0)</f>
        <v>0</v>
      </c>
      <c r="AC91" s="631">
        <f>IF($B$8="Actuals only",SUMIF('WW Spending Actual'!$B$10:$B$49,'Summary TC'!$B91,'WW Spending Actual'!AB$10:AB$49),0)+IF($B$8="Actuals + Projected",SUMIF('WW Spending Total'!$B$10:$B$49,'Summary TC'!$B91,'WW Spending Total'!AB$10:AB$49),0)</f>
        <v>0</v>
      </c>
      <c r="AD91" s="631">
        <f>IF($B$8="Actuals only",SUMIF('WW Spending Actual'!$B$10:$B$49,'Summary TC'!$B91,'WW Spending Actual'!AC$10:AC$49),0)+IF($B$8="Actuals + Projected",SUMIF('WW Spending Total'!$B$10:$B$49,'Summary TC'!$B91,'WW Spending Total'!AC$10:AC$49),0)</f>
        <v>0</v>
      </c>
      <c r="AE91" s="631">
        <f>IF($B$8="Actuals only",SUMIF('WW Spending Actual'!$B$10:$B$49,'Summary TC'!$B91,'WW Spending Actual'!AD$10:AD$49),0)+IF($B$8="Actuals + Projected",SUMIF('WW Spending Total'!$B$10:$B$49,'Summary TC'!$B91,'WW Spending Total'!AD$10:AD$49),0)</f>
        <v>0</v>
      </c>
      <c r="AF91" s="631">
        <f>IF($B$8="Actuals only",SUMIF('WW Spending Actual'!$B$10:$B$49,'Summary TC'!$B91,'WW Spending Actual'!AE$10:AE$49),0)+IF($B$8="Actuals + Projected",SUMIF('WW Spending Total'!$B$10:$B$49,'Summary TC'!$B91,'WW Spending Total'!AE$10:AE$49),0)</f>
        <v>0</v>
      </c>
      <c r="AG91" s="631">
        <f>IF($B$8="Actuals only",SUMIF('WW Spending Actual'!$B$10:$B$49,'Summary TC'!$B91,'WW Spending Actual'!AF$10:AF$49),0)+IF($B$8="Actuals + Projected",SUMIF('WW Spending Total'!$B$10:$B$49,'Summary TC'!$B91,'WW Spending Total'!AF$10:AF$49),0)</f>
        <v>0</v>
      </c>
      <c r="AH91" s="631">
        <f>IF($B$8="Actuals only",SUMIF('WW Spending Actual'!$B$10:$B$49,'Summary TC'!$B91,'WW Spending Actual'!AG$10:AG$49),0)+IF($B$8="Actuals + Projected",SUMIF('WW Spending Total'!$B$10:$B$49,'Summary TC'!$B91,'WW Spending Total'!AG$10:AG$49),0)</f>
        <v>0</v>
      </c>
      <c r="AI91" s="667">
        <f t="shared" si="21"/>
        <v>0</v>
      </c>
    </row>
    <row r="92" spans="2:35" ht="13" hidden="1" x14ac:dyDescent="0.3">
      <c r="B92" s="581" t="str">
        <f>IFERROR(VLOOKUP(C92,'MEG Def'!$A$35:$B$40,2),"")</f>
        <v/>
      </c>
      <c r="C92" s="628"/>
      <c r="D92" s="666"/>
      <c r="E92" s="630">
        <f>IF($B$8="Actuals only",SUMIF('WW Spending Actual'!$B$10:$B$49,'Summary TC'!$B92,'WW Spending Actual'!D$10:D$49),0)+IF($B$8="Actuals + Projected",SUMIF('WW Spending Total'!$B$10:$B$49,'Summary TC'!$B92,'WW Spending Total'!D$10:D$49),0)</f>
        <v>0</v>
      </c>
      <c r="F92" s="631">
        <f>IF($B$8="Actuals only",SUMIF('WW Spending Actual'!$B$10:$B$49,'Summary TC'!$B92,'WW Spending Actual'!E$10:E$49),0)+IF($B$8="Actuals + Projected",SUMIF('WW Spending Total'!$B$10:$B$49,'Summary TC'!$B92,'WW Spending Total'!E$10:E$49),0)</f>
        <v>0</v>
      </c>
      <c r="G92" s="631">
        <f>IF($B$8="Actuals only",SUMIF('WW Spending Actual'!$B$10:$B$49,'Summary TC'!$B92,'WW Spending Actual'!F$10:F$49),0)+IF($B$8="Actuals + Projected",SUMIF('WW Spending Total'!$B$10:$B$49,'Summary TC'!$B92,'WW Spending Total'!F$10:F$49),0)</f>
        <v>0</v>
      </c>
      <c r="H92" s="631">
        <f>IF($B$8="Actuals only",SUMIF('WW Spending Actual'!$B$10:$B$49,'Summary TC'!$B92,'WW Spending Actual'!G$10:G$49),0)+IF($B$8="Actuals + Projected",SUMIF('WW Spending Total'!$B$10:$B$49,'Summary TC'!$B92,'WW Spending Total'!G$10:G$49),0)</f>
        <v>0</v>
      </c>
      <c r="I92" s="631">
        <f>IF($B$8="Actuals only",SUMIF('WW Spending Actual'!$B$10:$B$49,'Summary TC'!$B92,'WW Spending Actual'!H$10:H$49),0)+IF($B$8="Actuals + Projected",SUMIF('WW Spending Total'!$B$10:$B$49,'Summary TC'!$B92,'WW Spending Total'!H$10:H$49),0)</f>
        <v>0</v>
      </c>
      <c r="J92" s="631">
        <f>IF($B$8="Actuals only",SUMIF('WW Spending Actual'!$B$10:$B$49,'Summary TC'!$B92,'WW Spending Actual'!I$10:I$49),0)+IF($B$8="Actuals + Projected",SUMIF('WW Spending Total'!$B$10:$B$49,'Summary TC'!$B92,'WW Spending Total'!I$10:I$49),0)</f>
        <v>0</v>
      </c>
      <c r="K92" s="631">
        <f>IF($B$8="Actuals only",SUMIF('WW Spending Actual'!$B$10:$B$49,'Summary TC'!$B92,'WW Spending Actual'!J$10:J$49),0)+IF($B$8="Actuals + Projected",SUMIF('WW Spending Total'!$B$10:$B$49,'Summary TC'!$B92,'WW Spending Total'!J$10:J$49),0)</f>
        <v>0</v>
      </c>
      <c r="L92" s="631">
        <f>IF($B$8="Actuals only",SUMIF('WW Spending Actual'!$B$10:$B$49,'Summary TC'!$B92,'WW Spending Actual'!K$10:K$49),0)+IF($B$8="Actuals + Projected",SUMIF('WW Spending Total'!$B$10:$B$49,'Summary TC'!$B92,'WW Spending Total'!K$10:K$49),0)</f>
        <v>0</v>
      </c>
      <c r="M92" s="631">
        <f>IF($B$8="Actuals only",SUMIF('WW Spending Actual'!$B$10:$B$49,'Summary TC'!$B92,'WW Spending Actual'!L$10:L$49),0)+IF($B$8="Actuals + Projected",SUMIF('WW Spending Total'!$B$10:$B$49,'Summary TC'!$B92,'WW Spending Total'!L$10:L$49),0)</f>
        <v>0</v>
      </c>
      <c r="N92" s="631">
        <f>IF($B$8="Actuals only",SUMIF('WW Spending Actual'!$B$10:$B$49,'Summary TC'!$B92,'WW Spending Actual'!M$10:M$49),0)+IF($B$8="Actuals + Projected",SUMIF('WW Spending Total'!$B$10:$B$49,'Summary TC'!$B92,'WW Spending Total'!M$10:M$49),0)</f>
        <v>0</v>
      </c>
      <c r="O92" s="631">
        <f>IF($B$8="Actuals only",SUMIF('WW Spending Actual'!$B$10:$B$49,'Summary TC'!$B92,'WW Spending Actual'!N$10:N$49),0)+IF($B$8="Actuals + Projected",SUMIF('WW Spending Total'!$B$10:$B$49,'Summary TC'!$B92,'WW Spending Total'!N$10:N$49),0)</f>
        <v>0</v>
      </c>
      <c r="P92" s="631">
        <f>IF($B$8="Actuals only",SUMIF('WW Spending Actual'!$B$10:$B$49,'Summary TC'!$B92,'WW Spending Actual'!O$10:O$49),0)+IF($B$8="Actuals + Projected",SUMIF('WW Spending Total'!$B$10:$B$49,'Summary TC'!$B92,'WW Spending Total'!O$10:O$49),0)</f>
        <v>0</v>
      </c>
      <c r="Q92" s="631">
        <f>IF($B$8="Actuals only",SUMIF('WW Spending Actual'!$B$10:$B$49,'Summary TC'!$B92,'WW Spending Actual'!P$10:P$49),0)+IF($B$8="Actuals + Projected",SUMIF('WW Spending Total'!$B$10:$B$49,'Summary TC'!$B92,'WW Spending Total'!P$10:P$49),0)</f>
        <v>0</v>
      </c>
      <c r="R92" s="631">
        <f>IF($B$8="Actuals only",SUMIF('WW Spending Actual'!$B$10:$B$49,'Summary TC'!$B92,'WW Spending Actual'!Q$10:Q$49),0)+IF($B$8="Actuals + Projected",SUMIF('WW Spending Total'!$B$10:$B$49,'Summary TC'!$B92,'WW Spending Total'!Q$10:Q$49),0)</f>
        <v>0</v>
      </c>
      <c r="S92" s="631">
        <f>IF($B$8="Actuals only",SUMIF('WW Spending Actual'!$B$10:$B$49,'Summary TC'!$B92,'WW Spending Actual'!R$10:R$49),0)+IF($B$8="Actuals + Projected",SUMIF('WW Spending Total'!$B$10:$B$49,'Summary TC'!$B92,'WW Spending Total'!R$10:R$49),0)</f>
        <v>0</v>
      </c>
      <c r="T92" s="631">
        <f>IF($B$8="Actuals only",SUMIF('WW Spending Actual'!$B$10:$B$49,'Summary TC'!$B92,'WW Spending Actual'!S$10:S$49),0)+IF($B$8="Actuals + Projected",SUMIF('WW Spending Total'!$B$10:$B$49,'Summary TC'!$B92,'WW Spending Total'!S$10:S$49),0)</f>
        <v>0</v>
      </c>
      <c r="U92" s="631">
        <f>IF($B$8="Actuals only",SUMIF('WW Spending Actual'!$B$10:$B$49,'Summary TC'!$B92,'WW Spending Actual'!T$10:T$49),0)+IF($B$8="Actuals + Projected",SUMIF('WW Spending Total'!$B$10:$B$49,'Summary TC'!$B92,'WW Spending Total'!T$10:T$49),0)</f>
        <v>0</v>
      </c>
      <c r="V92" s="631">
        <f>IF($B$8="Actuals only",SUMIF('WW Spending Actual'!$B$10:$B$49,'Summary TC'!$B92,'WW Spending Actual'!U$10:U$49),0)+IF($B$8="Actuals + Projected",SUMIF('WW Spending Total'!$B$10:$B$49,'Summary TC'!$B92,'WW Spending Total'!U$10:U$49),0)</f>
        <v>0</v>
      </c>
      <c r="W92" s="631">
        <f>IF($B$8="Actuals only",SUMIF('WW Spending Actual'!$B$10:$B$49,'Summary TC'!$B92,'WW Spending Actual'!V$10:V$49),0)+IF($B$8="Actuals + Projected",SUMIF('WW Spending Total'!$B$10:$B$49,'Summary TC'!$B92,'WW Spending Total'!V$10:V$49),0)</f>
        <v>0</v>
      </c>
      <c r="X92" s="631">
        <f>IF($B$8="Actuals only",SUMIF('WW Spending Actual'!$B$10:$B$49,'Summary TC'!$B92,'WW Spending Actual'!W$10:W$49),0)+IF($B$8="Actuals + Projected",SUMIF('WW Spending Total'!$B$10:$B$49,'Summary TC'!$B92,'WW Spending Total'!W$10:W$49),0)</f>
        <v>0</v>
      </c>
      <c r="Y92" s="631">
        <f>IF($B$8="Actuals only",SUMIF('WW Spending Actual'!$B$10:$B$49,'Summary TC'!$B92,'WW Spending Actual'!X$10:X$49),0)+IF($B$8="Actuals + Projected",SUMIF('WW Spending Total'!$B$10:$B$49,'Summary TC'!$B92,'WW Spending Total'!X$10:X$49),0)</f>
        <v>0</v>
      </c>
      <c r="Z92" s="631">
        <f>IF($B$8="Actuals only",SUMIF('WW Spending Actual'!$B$10:$B$49,'Summary TC'!$B92,'WW Spending Actual'!Y$10:Y$49),0)+IF($B$8="Actuals + Projected",SUMIF('WW Spending Total'!$B$10:$B$49,'Summary TC'!$B92,'WW Spending Total'!Y$10:Y$49),0)</f>
        <v>0</v>
      </c>
      <c r="AA92" s="631">
        <f>IF($B$8="Actuals only",SUMIF('WW Spending Actual'!$B$10:$B$49,'Summary TC'!$B92,'WW Spending Actual'!Z$10:Z$49),0)+IF($B$8="Actuals + Projected",SUMIF('WW Spending Total'!$B$10:$B$49,'Summary TC'!$B92,'WW Spending Total'!Z$10:Z$49),0)</f>
        <v>0</v>
      </c>
      <c r="AB92" s="631">
        <f>IF($B$8="Actuals only",SUMIF('WW Spending Actual'!$B$10:$B$49,'Summary TC'!$B92,'WW Spending Actual'!AA$10:AA$49),0)+IF($B$8="Actuals + Projected",SUMIF('WW Spending Total'!$B$10:$B$49,'Summary TC'!$B92,'WW Spending Total'!AA$10:AA$49),0)</f>
        <v>0</v>
      </c>
      <c r="AC92" s="631">
        <f>IF($B$8="Actuals only",SUMIF('WW Spending Actual'!$B$10:$B$49,'Summary TC'!$B92,'WW Spending Actual'!AB$10:AB$49),0)+IF($B$8="Actuals + Projected",SUMIF('WW Spending Total'!$B$10:$B$49,'Summary TC'!$B92,'WW Spending Total'!AB$10:AB$49),0)</f>
        <v>0</v>
      </c>
      <c r="AD92" s="631">
        <f>IF($B$8="Actuals only",SUMIF('WW Spending Actual'!$B$10:$B$49,'Summary TC'!$B92,'WW Spending Actual'!AC$10:AC$49),0)+IF($B$8="Actuals + Projected",SUMIF('WW Spending Total'!$B$10:$B$49,'Summary TC'!$B92,'WW Spending Total'!AC$10:AC$49),0)</f>
        <v>0</v>
      </c>
      <c r="AE92" s="631">
        <f>IF($B$8="Actuals only",SUMIF('WW Spending Actual'!$B$10:$B$49,'Summary TC'!$B92,'WW Spending Actual'!AD$10:AD$49),0)+IF($B$8="Actuals + Projected",SUMIF('WW Spending Total'!$B$10:$B$49,'Summary TC'!$B92,'WW Spending Total'!AD$10:AD$49),0)</f>
        <v>0</v>
      </c>
      <c r="AF92" s="631">
        <f>IF($B$8="Actuals only",SUMIF('WW Spending Actual'!$B$10:$B$49,'Summary TC'!$B92,'WW Spending Actual'!AE$10:AE$49),0)+IF($B$8="Actuals + Projected",SUMIF('WW Spending Total'!$B$10:$B$49,'Summary TC'!$B92,'WW Spending Total'!AE$10:AE$49),0)</f>
        <v>0</v>
      </c>
      <c r="AG92" s="631">
        <f>IF($B$8="Actuals only",SUMIF('WW Spending Actual'!$B$10:$B$49,'Summary TC'!$B92,'WW Spending Actual'!AF$10:AF$49),0)+IF($B$8="Actuals + Projected",SUMIF('WW Spending Total'!$B$10:$B$49,'Summary TC'!$B92,'WW Spending Total'!AF$10:AF$49),0)</f>
        <v>0</v>
      </c>
      <c r="AH92" s="631">
        <f>IF($B$8="Actuals only",SUMIF('WW Spending Actual'!$B$10:$B$49,'Summary TC'!$B92,'WW Spending Actual'!AG$10:AG$49),0)+IF($B$8="Actuals + Projected",SUMIF('WW Spending Total'!$B$10:$B$49,'Summary TC'!$B92,'WW Spending Total'!AG$10:AG$49),0)</f>
        <v>0</v>
      </c>
      <c r="AI92" s="667">
        <f t="shared" si="21"/>
        <v>0</v>
      </c>
    </row>
    <row r="93" spans="2:35" ht="13" hidden="1" x14ac:dyDescent="0.3">
      <c r="B93" s="581" t="str">
        <f>IFERROR(VLOOKUP(C93,'MEG Def'!$A$35:$B$40,2),"")</f>
        <v/>
      </c>
      <c r="C93" s="628"/>
      <c r="D93" s="666"/>
      <c r="E93" s="630">
        <f>IF($B$8="Actuals only",SUMIF('WW Spending Actual'!$B$10:$B$49,'Summary TC'!$B93,'WW Spending Actual'!D$10:D$49),0)+IF($B$8="Actuals + Projected",SUMIF('WW Spending Total'!$B$10:$B$49,'Summary TC'!$B93,'WW Spending Total'!D$10:D$49),0)</f>
        <v>0</v>
      </c>
      <c r="F93" s="631">
        <f>IF($B$8="Actuals only",SUMIF('WW Spending Actual'!$B$10:$B$49,'Summary TC'!$B93,'WW Spending Actual'!E$10:E$49),0)+IF($B$8="Actuals + Projected",SUMIF('WW Spending Total'!$B$10:$B$49,'Summary TC'!$B93,'WW Spending Total'!E$10:E$49),0)</f>
        <v>0</v>
      </c>
      <c r="G93" s="631">
        <f>IF($B$8="Actuals only",SUMIF('WW Spending Actual'!$B$10:$B$49,'Summary TC'!$B93,'WW Spending Actual'!F$10:F$49),0)+IF($B$8="Actuals + Projected",SUMIF('WW Spending Total'!$B$10:$B$49,'Summary TC'!$B93,'WW Spending Total'!F$10:F$49),0)</f>
        <v>0</v>
      </c>
      <c r="H93" s="631">
        <f>IF($B$8="Actuals only",SUMIF('WW Spending Actual'!$B$10:$B$49,'Summary TC'!$B93,'WW Spending Actual'!G$10:G$49),0)+IF($B$8="Actuals + Projected",SUMIF('WW Spending Total'!$B$10:$B$49,'Summary TC'!$B93,'WW Spending Total'!G$10:G$49),0)</f>
        <v>0</v>
      </c>
      <c r="I93" s="631">
        <f>IF($B$8="Actuals only",SUMIF('WW Spending Actual'!$B$10:$B$49,'Summary TC'!$B93,'WW Spending Actual'!H$10:H$49),0)+IF($B$8="Actuals + Projected",SUMIF('WW Spending Total'!$B$10:$B$49,'Summary TC'!$B93,'WW Spending Total'!H$10:H$49),0)</f>
        <v>0</v>
      </c>
      <c r="J93" s="631">
        <f>IF($B$8="Actuals only",SUMIF('WW Spending Actual'!$B$10:$B$49,'Summary TC'!$B93,'WW Spending Actual'!I$10:I$49),0)+IF($B$8="Actuals + Projected",SUMIF('WW Spending Total'!$B$10:$B$49,'Summary TC'!$B93,'WW Spending Total'!I$10:I$49),0)</f>
        <v>0</v>
      </c>
      <c r="K93" s="631">
        <f>IF($B$8="Actuals only",SUMIF('WW Spending Actual'!$B$10:$B$49,'Summary TC'!$B93,'WW Spending Actual'!J$10:J$49),0)+IF($B$8="Actuals + Projected",SUMIF('WW Spending Total'!$B$10:$B$49,'Summary TC'!$B93,'WW Spending Total'!J$10:J$49),0)</f>
        <v>0</v>
      </c>
      <c r="L93" s="631">
        <f>IF($B$8="Actuals only",SUMIF('WW Spending Actual'!$B$10:$B$49,'Summary TC'!$B93,'WW Spending Actual'!K$10:K$49),0)+IF($B$8="Actuals + Projected",SUMIF('WW Spending Total'!$B$10:$B$49,'Summary TC'!$B93,'WW Spending Total'!K$10:K$49),0)</f>
        <v>0</v>
      </c>
      <c r="M93" s="631">
        <f>IF($B$8="Actuals only",SUMIF('WW Spending Actual'!$B$10:$B$49,'Summary TC'!$B93,'WW Spending Actual'!L$10:L$49),0)+IF($B$8="Actuals + Projected",SUMIF('WW Spending Total'!$B$10:$B$49,'Summary TC'!$B93,'WW Spending Total'!L$10:L$49),0)</f>
        <v>0</v>
      </c>
      <c r="N93" s="631">
        <f>IF($B$8="Actuals only",SUMIF('WW Spending Actual'!$B$10:$B$49,'Summary TC'!$B93,'WW Spending Actual'!M$10:M$49),0)+IF($B$8="Actuals + Projected",SUMIF('WW Spending Total'!$B$10:$B$49,'Summary TC'!$B93,'WW Spending Total'!M$10:M$49),0)</f>
        <v>0</v>
      </c>
      <c r="O93" s="631">
        <f>IF($B$8="Actuals only",SUMIF('WW Spending Actual'!$B$10:$B$49,'Summary TC'!$B93,'WW Spending Actual'!N$10:N$49),0)+IF($B$8="Actuals + Projected",SUMIF('WW Spending Total'!$B$10:$B$49,'Summary TC'!$B93,'WW Spending Total'!N$10:N$49),0)</f>
        <v>0</v>
      </c>
      <c r="P93" s="631">
        <f>IF($B$8="Actuals only",SUMIF('WW Spending Actual'!$B$10:$B$49,'Summary TC'!$B93,'WW Spending Actual'!O$10:O$49),0)+IF($B$8="Actuals + Projected",SUMIF('WW Spending Total'!$B$10:$B$49,'Summary TC'!$B93,'WW Spending Total'!O$10:O$49),0)</f>
        <v>0</v>
      </c>
      <c r="Q93" s="631">
        <f>IF($B$8="Actuals only",SUMIF('WW Spending Actual'!$B$10:$B$49,'Summary TC'!$B93,'WW Spending Actual'!P$10:P$49),0)+IF($B$8="Actuals + Projected",SUMIF('WW Spending Total'!$B$10:$B$49,'Summary TC'!$B93,'WW Spending Total'!P$10:P$49),0)</f>
        <v>0</v>
      </c>
      <c r="R93" s="631">
        <f>IF($B$8="Actuals only",SUMIF('WW Spending Actual'!$B$10:$B$49,'Summary TC'!$B93,'WW Spending Actual'!Q$10:Q$49),0)+IF($B$8="Actuals + Projected",SUMIF('WW Spending Total'!$B$10:$B$49,'Summary TC'!$B93,'WW Spending Total'!Q$10:Q$49),0)</f>
        <v>0</v>
      </c>
      <c r="S93" s="631">
        <f>IF($B$8="Actuals only",SUMIF('WW Spending Actual'!$B$10:$B$49,'Summary TC'!$B93,'WW Spending Actual'!R$10:R$49),0)+IF($B$8="Actuals + Projected",SUMIF('WW Spending Total'!$B$10:$B$49,'Summary TC'!$B93,'WW Spending Total'!R$10:R$49),0)</f>
        <v>0</v>
      </c>
      <c r="T93" s="631">
        <f>IF($B$8="Actuals only",SUMIF('WW Spending Actual'!$B$10:$B$49,'Summary TC'!$B93,'WW Spending Actual'!S$10:S$49),0)+IF($B$8="Actuals + Projected",SUMIF('WW Spending Total'!$B$10:$B$49,'Summary TC'!$B93,'WW Spending Total'!S$10:S$49),0)</f>
        <v>0</v>
      </c>
      <c r="U93" s="631">
        <f>IF($B$8="Actuals only",SUMIF('WW Spending Actual'!$B$10:$B$49,'Summary TC'!$B93,'WW Spending Actual'!T$10:T$49),0)+IF($B$8="Actuals + Projected",SUMIF('WW Spending Total'!$B$10:$B$49,'Summary TC'!$B93,'WW Spending Total'!T$10:T$49),0)</f>
        <v>0</v>
      </c>
      <c r="V93" s="631">
        <f>IF($B$8="Actuals only",SUMIF('WW Spending Actual'!$B$10:$B$49,'Summary TC'!$B93,'WW Spending Actual'!U$10:U$49),0)+IF($B$8="Actuals + Projected",SUMIF('WW Spending Total'!$B$10:$B$49,'Summary TC'!$B93,'WW Spending Total'!U$10:U$49),0)</f>
        <v>0</v>
      </c>
      <c r="W93" s="631">
        <f>IF($B$8="Actuals only",SUMIF('WW Spending Actual'!$B$10:$B$49,'Summary TC'!$B93,'WW Spending Actual'!V$10:V$49),0)+IF($B$8="Actuals + Projected",SUMIF('WW Spending Total'!$B$10:$B$49,'Summary TC'!$B93,'WW Spending Total'!V$10:V$49),0)</f>
        <v>0</v>
      </c>
      <c r="X93" s="631">
        <f>IF($B$8="Actuals only",SUMIF('WW Spending Actual'!$B$10:$B$49,'Summary TC'!$B93,'WW Spending Actual'!W$10:W$49),0)+IF($B$8="Actuals + Projected",SUMIF('WW Spending Total'!$B$10:$B$49,'Summary TC'!$B93,'WW Spending Total'!W$10:W$49),0)</f>
        <v>0</v>
      </c>
      <c r="Y93" s="631">
        <f>IF($B$8="Actuals only",SUMIF('WW Spending Actual'!$B$10:$B$49,'Summary TC'!$B93,'WW Spending Actual'!X$10:X$49),0)+IF($B$8="Actuals + Projected",SUMIF('WW Spending Total'!$B$10:$B$49,'Summary TC'!$B93,'WW Spending Total'!X$10:X$49),0)</f>
        <v>0</v>
      </c>
      <c r="Z93" s="631">
        <f>IF($B$8="Actuals only",SUMIF('WW Spending Actual'!$B$10:$B$49,'Summary TC'!$B93,'WW Spending Actual'!Y$10:Y$49),0)+IF($B$8="Actuals + Projected",SUMIF('WW Spending Total'!$B$10:$B$49,'Summary TC'!$B93,'WW Spending Total'!Y$10:Y$49),0)</f>
        <v>0</v>
      </c>
      <c r="AA93" s="631">
        <f>IF($B$8="Actuals only",SUMIF('WW Spending Actual'!$B$10:$B$49,'Summary TC'!$B93,'WW Spending Actual'!Z$10:Z$49),0)+IF($B$8="Actuals + Projected",SUMIF('WW Spending Total'!$B$10:$B$49,'Summary TC'!$B93,'WW Spending Total'!Z$10:Z$49),0)</f>
        <v>0</v>
      </c>
      <c r="AB93" s="631">
        <f>IF($B$8="Actuals only",SUMIF('WW Spending Actual'!$B$10:$B$49,'Summary TC'!$B93,'WW Spending Actual'!AA$10:AA$49),0)+IF($B$8="Actuals + Projected",SUMIF('WW Spending Total'!$B$10:$B$49,'Summary TC'!$B93,'WW Spending Total'!AA$10:AA$49),0)</f>
        <v>0</v>
      </c>
      <c r="AC93" s="631">
        <f>IF($B$8="Actuals only",SUMIF('WW Spending Actual'!$B$10:$B$49,'Summary TC'!$B93,'WW Spending Actual'!AB$10:AB$49),0)+IF($B$8="Actuals + Projected",SUMIF('WW Spending Total'!$B$10:$B$49,'Summary TC'!$B93,'WW Spending Total'!AB$10:AB$49),0)</f>
        <v>0</v>
      </c>
      <c r="AD93" s="631">
        <f>IF($B$8="Actuals only",SUMIF('WW Spending Actual'!$B$10:$B$49,'Summary TC'!$B93,'WW Spending Actual'!AC$10:AC$49),0)+IF($B$8="Actuals + Projected",SUMIF('WW Spending Total'!$B$10:$B$49,'Summary TC'!$B93,'WW Spending Total'!AC$10:AC$49),0)</f>
        <v>0</v>
      </c>
      <c r="AE93" s="631">
        <f>IF($B$8="Actuals only",SUMIF('WW Spending Actual'!$B$10:$B$49,'Summary TC'!$B93,'WW Spending Actual'!AD$10:AD$49),0)+IF($B$8="Actuals + Projected",SUMIF('WW Spending Total'!$B$10:$B$49,'Summary TC'!$B93,'WW Spending Total'!AD$10:AD$49),0)</f>
        <v>0</v>
      </c>
      <c r="AF93" s="631">
        <f>IF($B$8="Actuals only",SUMIF('WW Spending Actual'!$B$10:$B$49,'Summary TC'!$B93,'WW Spending Actual'!AE$10:AE$49),0)+IF($B$8="Actuals + Projected",SUMIF('WW Spending Total'!$B$10:$B$49,'Summary TC'!$B93,'WW Spending Total'!AE$10:AE$49),0)</f>
        <v>0</v>
      </c>
      <c r="AG93" s="631">
        <f>IF($B$8="Actuals only",SUMIF('WW Spending Actual'!$B$10:$B$49,'Summary TC'!$B93,'WW Spending Actual'!AF$10:AF$49),0)+IF($B$8="Actuals + Projected",SUMIF('WW Spending Total'!$B$10:$B$49,'Summary TC'!$B93,'WW Spending Total'!AF$10:AF$49),0)</f>
        <v>0</v>
      </c>
      <c r="AH93" s="631">
        <f>IF($B$8="Actuals only",SUMIF('WW Spending Actual'!$B$10:$B$49,'Summary TC'!$B93,'WW Spending Actual'!AG$10:AG$49),0)+IF($B$8="Actuals + Projected",SUMIF('WW Spending Total'!$B$10:$B$49,'Summary TC'!$B93,'WW Spending Total'!AG$10:AG$49),0)</f>
        <v>0</v>
      </c>
      <c r="AI93" s="667">
        <f t="shared" si="21"/>
        <v>0</v>
      </c>
    </row>
    <row r="94" spans="2:35" ht="13" hidden="1" x14ac:dyDescent="0.3">
      <c r="B94" s="581" t="str">
        <f>IFERROR(VLOOKUP(C94,'MEG Def'!$A$35:$B$40,2),"")</f>
        <v/>
      </c>
      <c r="C94" s="628"/>
      <c r="D94" s="666"/>
      <c r="E94" s="630">
        <f>IF($B$8="Actuals only",SUMIF('WW Spending Actual'!$B$10:$B$49,'Summary TC'!$B94,'WW Spending Actual'!D$10:D$49),0)+IF($B$8="Actuals + Projected",SUMIF('WW Spending Total'!$B$10:$B$49,'Summary TC'!$B94,'WW Spending Total'!D$10:D$49),0)</f>
        <v>0</v>
      </c>
      <c r="F94" s="631">
        <f>IF($B$8="Actuals only",SUMIF('WW Spending Actual'!$B$10:$B$49,'Summary TC'!$B94,'WW Spending Actual'!E$10:E$49),0)+IF($B$8="Actuals + Projected",SUMIF('WW Spending Total'!$B$10:$B$49,'Summary TC'!$B94,'WW Spending Total'!E$10:E$49),0)</f>
        <v>0</v>
      </c>
      <c r="G94" s="631">
        <f>IF($B$8="Actuals only",SUMIF('WW Spending Actual'!$B$10:$B$49,'Summary TC'!$B94,'WW Spending Actual'!F$10:F$49),0)+IF($B$8="Actuals + Projected",SUMIF('WW Spending Total'!$B$10:$B$49,'Summary TC'!$B94,'WW Spending Total'!F$10:F$49),0)</f>
        <v>0</v>
      </c>
      <c r="H94" s="631">
        <f>IF($B$8="Actuals only",SUMIF('WW Spending Actual'!$B$10:$B$49,'Summary TC'!$B94,'WW Spending Actual'!G$10:G$49),0)+IF($B$8="Actuals + Projected",SUMIF('WW Spending Total'!$B$10:$B$49,'Summary TC'!$B94,'WW Spending Total'!G$10:G$49),0)</f>
        <v>0</v>
      </c>
      <c r="I94" s="631">
        <f>IF($B$8="Actuals only",SUMIF('WW Spending Actual'!$B$10:$B$49,'Summary TC'!$B94,'WW Spending Actual'!H$10:H$49),0)+IF($B$8="Actuals + Projected",SUMIF('WW Spending Total'!$B$10:$B$49,'Summary TC'!$B94,'WW Spending Total'!H$10:H$49),0)</f>
        <v>0</v>
      </c>
      <c r="J94" s="631">
        <f>IF($B$8="Actuals only",SUMIF('WW Spending Actual'!$B$10:$B$49,'Summary TC'!$B94,'WW Spending Actual'!I$10:I$49),0)+IF($B$8="Actuals + Projected",SUMIF('WW Spending Total'!$B$10:$B$49,'Summary TC'!$B94,'WW Spending Total'!I$10:I$49),0)</f>
        <v>0</v>
      </c>
      <c r="K94" s="631">
        <f>IF($B$8="Actuals only",SUMIF('WW Spending Actual'!$B$10:$B$49,'Summary TC'!$B94,'WW Spending Actual'!J$10:J$49),0)+IF($B$8="Actuals + Projected",SUMIF('WW Spending Total'!$B$10:$B$49,'Summary TC'!$B94,'WW Spending Total'!J$10:J$49),0)</f>
        <v>0</v>
      </c>
      <c r="L94" s="631">
        <f>IF($B$8="Actuals only",SUMIF('WW Spending Actual'!$B$10:$B$49,'Summary TC'!$B94,'WW Spending Actual'!K$10:K$49),0)+IF($B$8="Actuals + Projected",SUMIF('WW Spending Total'!$B$10:$B$49,'Summary TC'!$B94,'WW Spending Total'!K$10:K$49),0)</f>
        <v>0</v>
      </c>
      <c r="M94" s="631">
        <f>IF($B$8="Actuals only",SUMIF('WW Spending Actual'!$B$10:$B$49,'Summary TC'!$B94,'WW Spending Actual'!L$10:L$49),0)+IF($B$8="Actuals + Projected",SUMIF('WW Spending Total'!$B$10:$B$49,'Summary TC'!$B94,'WW Spending Total'!L$10:L$49),0)</f>
        <v>0</v>
      </c>
      <c r="N94" s="631">
        <f>IF($B$8="Actuals only",SUMIF('WW Spending Actual'!$B$10:$B$49,'Summary TC'!$B94,'WW Spending Actual'!M$10:M$49),0)+IF($B$8="Actuals + Projected",SUMIF('WW Spending Total'!$B$10:$B$49,'Summary TC'!$B94,'WW Spending Total'!M$10:M$49),0)</f>
        <v>0</v>
      </c>
      <c r="O94" s="631">
        <f>IF($B$8="Actuals only",SUMIF('WW Spending Actual'!$B$10:$B$49,'Summary TC'!$B94,'WW Spending Actual'!N$10:N$49),0)+IF($B$8="Actuals + Projected",SUMIF('WW Spending Total'!$B$10:$B$49,'Summary TC'!$B94,'WW Spending Total'!N$10:N$49),0)</f>
        <v>0</v>
      </c>
      <c r="P94" s="631">
        <f>IF($B$8="Actuals only",SUMIF('WW Spending Actual'!$B$10:$B$49,'Summary TC'!$B94,'WW Spending Actual'!O$10:O$49),0)+IF($B$8="Actuals + Projected",SUMIF('WW Spending Total'!$B$10:$B$49,'Summary TC'!$B94,'WW Spending Total'!O$10:O$49),0)</f>
        <v>0</v>
      </c>
      <c r="Q94" s="631">
        <f>IF($B$8="Actuals only",SUMIF('WW Spending Actual'!$B$10:$B$49,'Summary TC'!$B94,'WW Spending Actual'!P$10:P$49),0)+IF($B$8="Actuals + Projected",SUMIF('WW Spending Total'!$B$10:$B$49,'Summary TC'!$B94,'WW Spending Total'!P$10:P$49),0)</f>
        <v>0</v>
      </c>
      <c r="R94" s="631">
        <f>IF($B$8="Actuals only",SUMIF('WW Spending Actual'!$B$10:$B$49,'Summary TC'!$B94,'WW Spending Actual'!Q$10:Q$49),0)+IF($B$8="Actuals + Projected",SUMIF('WW Spending Total'!$B$10:$B$49,'Summary TC'!$B94,'WW Spending Total'!Q$10:Q$49),0)</f>
        <v>0</v>
      </c>
      <c r="S94" s="631">
        <f>IF($B$8="Actuals only",SUMIF('WW Spending Actual'!$B$10:$B$49,'Summary TC'!$B94,'WW Spending Actual'!R$10:R$49),0)+IF($B$8="Actuals + Projected",SUMIF('WW Spending Total'!$B$10:$B$49,'Summary TC'!$B94,'WW Spending Total'!R$10:R$49),0)</f>
        <v>0</v>
      </c>
      <c r="T94" s="631">
        <f>IF($B$8="Actuals only",SUMIF('WW Spending Actual'!$B$10:$B$49,'Summary TC'!$B94,'WW Spending Actual'!S$10:S$49),0)+IF($B$8="Actuals + Projected",SUMIF('WW Spending Total'!$B$10:$B$49,'Summary TC'!$B94,'WW Spending Total'!S$10:S$49),0)</f>
        <v>0</v>
      </c>
      <c r="U94" s="631">
        <f>IF($B$8="Actuals only",SUMIF('WW Spending Actual'!$B$10:$B$49,'Summary TC'!$B94,'WW Spending Actual'!T$10:T$49),0)+IF($B$8="Actuals + Projected",SUMIF('WW Spending Total'!$B$10:$B$49,'Summary TC'!$B94,'WW Spending Total'!T$10:T$49),0)</f>
        <v>0</v>
      </c>
      <c r="V94" s="631">
        <f>IF($B$8="Actuals only",SUMIF('WW Spending Actual'!$B$10:$B$49,'Summary TC'!$B94,'WW Spending Actual'!U$10:U$49),0)+IF($B$8="Actuals + Projected",SUMIF('WW Spending Total'!$B$10:$B$49,'Summary TC'!$B94,'WW Spending Total'!U$10:U$49),0)</f>
        <v>0</v>
      </c>
      <c r="W94" s="631">
        <f>IF($B$8="Actuals only",SUMIF('WW Spending Actual'!$B$10:$B$49,'Summary TC'!$B94,'WW Spending Actual'!V$10:V$49),0)+IF($B$8="Actuals + Projected",SUMIF('WW Spending Total'!$B$10:$B$49,'Summary TC'!$B94,'WW Spending Total'!V$10:V$49),0)</f>
        <v>0</v>
      </c>
      <c r="X94" s="631">
        <f>IF($B$8="Actuals only",SUMIF('WW Spending Actual'!$B$10:$B$49,'Summary TC'!$B94,'WW Spending Actual'!W$10:W$49),0)+IF($B$8="Actuals + Projected",SUMIF('WW Spending Total'!$B$10:$B$49,'Summary TC'!$B94,'WW Spending Total'!W$10:W$49),0)</f>
        <v>0</v>
      </c>
      <c r="Y94" s="631">
        <f>IF($B$8="Actuals only",SUMIF('WW Spending Actual'!$B$10:$B$49,'Summary TC'!$B94,'WW Spending Actual'!X$10:X$49),0)+IF($B$8="Actuals + Projected",SUMIF('WW Spending Total'!$B$10:$B$49,'Summary TC'!$B94,'WW Spending Total'!X$10:X$49),0)</f>
        <v>0</v>
      </c>
      <c r="Z94" s="631">
        <f>IF($B$8="Actuals only",SUMIF('WW Spending Actual'!$B$10:$B$49,'Summary TC'!$B94,'WW Spending Actual'!Y$10:Y$49),0)+IF($B$8="Actuals + Projected",SUMIF('WW Spending Total'!$B$10:$B$49,'Summary TC'!$B94,'WW Spending Total'!Y$10:Y$49),0)</f>
        <v>0</v>
      </c>
      <c r="AA94" s="631">
        <f>IF($B$8="Actuals only",SUMIF('WW Spending Actual'!$B$10:$B$49,'Summary TC'!$B94,'WW Spending Actual'!Z$10:Z$49),0)+IF($B$8="Actuals + Projected",SUMIF('WW Spending Total'!$B$10:$B$49,'Summary TC'!$B94,'WW Spending Total'!Z$10:Z$49),0)</f>
        <v>0</v>
      </c>
      <c r="AB94" s="631">
        <f>IF($B$8="Actuals only",SUMIF('WW Spending Actual'!$B$10:$B$49,'Summary TC'!$B94,'WW Spending Actual'!AA$10:AA$49),0)+IF($B$8="Actuals + Projected",SUMIF('WW Spending Total'!$B$10:$B$49,'Summary TC'!$B94,'WW Spending Total'!AA$10:AA$49),0)</f>
        <v>0</v>
      </c>
      <c r="AC94" s="631">
        <f>IF($B$8="Actuals only",SUMIF('WW Spending Actual'!$B$10:$B$49,'Summary TC'!$B94,'WW Spending Actual'!AB$10:AB$49),0)+IF($B$8="Actuals + Projected",SUMIF('WW Spending Total'!$B$10:$B$49,'Summary TC'!$B94,'WW Spending Total'!AB$10:AB$49),0)</f>
        <v>0</v>
      </c>
      <c r="AD94" s="631">
        <f>IF($B$8="Actuals only",SUMIF('WW Spending Actual'!$B$10:$B$49,'Summary TC'!$B94,'WW Spending Actual'!AC$10:AC$49),0)+IF($B$8="Actuals + Projected",SUMIF('WW Spending Total'!$B$10:$B$49,'Summary TC'!$B94,'WW Spending Total'!AC$10:AC$49),0)</f>
        <v>0</v>
      </c>
      <c r="AE94" s="631">
        <f>IF($B$8="Actuals only",SUMIF('WW Spending Actual'!$B$10:$B$49,'Summary TC'!$B94,'WW Spending Actual'!AD$10:AD$49),0)+IF($B$8="Actuals + Projected",SUMIF('WW Spending Total'!$B$10:$B$49,'Summary TC'!$B94,'WW Spending Total'!AD$10:AD$49),0)</f>
        <v>0</v>
      </c>
      <c r="AF94" s="631">
        <f>IF($B$8="Actuals only",SUMIF('WW Spending Actual'!$B$10:$B$49,'Summary TC'!$B94,'WW Spending Actual'!AE$10:AE$49),0)+IF($B$8="Actuals + Projected",SUMIF('WW Spending Total'!$B$10:$B$49,'Summary TC'!$B94,'WW Spending Total'!AE$10:AE$49),0)</f>
        <v>0</v>
      </c>
      <c r="AG94" s="631">
        <f>IF($B$8="Actuals only",SUMIF('WW Spending Actual'!$B$10:$B$49,'Summary TC'!$B94,'WW Spending Actual'!AF$10:AF$49),0)+IF($B$8="Actuals + Projected",SUMIF('WW Spending Total'!$B$10:$B$49,'Summary TC'!$B94,'WW Spending Total'!AF$10:AF$49),0)</f>
        <v>0</v>
      </c>
      <c r="AH94" s="631">
        <f>IF($B$8="Actuals only",SUMIF('WW Spending Actual'!$B$10:$B$49,'Summary TC'!$B94,'WW Spending Actual'!AG$10:AG$49),0)+IF($B$8="Actuals + Projected",SUMIF('WW Spending Total'!$B$10:$B$49,'Summary TC'!$B94,'WW Spending Total'!AG$10:AG$49),0)</f>
        <v>0</v>
      </c>
      <c r="AI94" s="667">
        <f t="shared" si="21"/>
        <v>0</v>
      </c>
    </row>
    <row r="95" spans="2:35" ht="13" hidden="1" x14ac:dyDescent="0.3">
      <c r="B95" s="581" t="str">
        <f>IFERROR(VLOOKUP(C95,'MEG Def'!$A$35:$B$39,2),"")</f>
        <v/>
      </c>
      <c r="C95" s="628"/>
      <c r="D95" s="666"/>
      <c r="E95" s="630">
        <f>IF($B$8="Actuals only",SUMIF('WW Spending Actual'!$B$10:$B$49,'Summary TC'!$B95,'WW Spending Actual'!D$10:D$49),0)+IF($B$8="Actuals + Projected",SUMIF('WW Spending Total'!$B$10:$B$49,'Summary TC'!$B95,'WW Spending Total'!D$10:D$49),0)</f>
        <v>0</v>
      </c>
      <c r="F95" s="631">
        <f>IF($B$8="Actuals only",SUMIF('WW Spending Actual'!$B$10:$B$49,'Summary TC'!$B95,'WW Spending Actual'!E$10:E$49),0)+IF($B$8="Actuals + Projected",SUMIF('WW Spending Total'!$B$10:$B$49,'Summary TC'!$B95,'WW Spending Total'!E$10:E$49),0)</f>
        <v>0</v>
      </c>
      <c r="G95" s="631">
        <f>IF($B$8="Actuals only",SUMIF('WW Spending Actual'!$B$10:$B$49,'Summary TC'!$B95,'WW Spending Actual'!F$10:F$49),0)+IF($B$8="Actuals + Projected",SUMIF('WW Spending Total'!$B$10:$B$49,'Summary TC'!$B95,'WW Spending Total'!F$10:F$49),0)</f>
        <v>0</v>
      </c>
      <c r="H95" s="631">
        <f>IF($B$8="Actuals only",SUMIF('WW Spending Actual'!$B$10:$B$49,'Summary TC'!$B95,'WW Spending Actual'!G$10:G$49),0)+IF($B$8="Actuals + Projected",SUMIF('WW Spending Total'!$B$10:$B$49,'Summary TC'!$B95,'WW Spending Total'!G$10:G$49),0)</f>
        <v>0</v>
      </c>
      <c r="I95" s="631">
        <f>IF($B$8="Actuals only",SUMIF('WW Spending Actual'!$B$10:$B$49,'Summary TC'!$B95,'WW Spending Actual'!H$10:H$49),0)+IF($B$8="Actuals + Projected",SUMIF('WW Spending Total'!$B$10:$B$49,'Summary TC'!$B95,'WW Spending Total'!H$10:H$49),0)</f>
        <v>0</v>
      </c>
      <c r="J95" s="631">
        <f>IF($B$8="Actuals only",SUMIF('WW Spending Actual'!$B$10:$B$49,'Summary TC'!$B95,'WW Spending Actual'!I$10:I$49),0)+IF($B$8="Actuals + Projected",SUMIF('WW Spending Total'!$B$10:$B$49,'Summary TC'!$B95,'WW Spending Total'!I$10:I$49),0)</f>
        <v>0</v>
      </c>
      <c r="K95" s="631">
        <f>IF($B$8="Actuals only",SUMIF('WW Spending Actual'!$B$10:$B$49,'Summary TC'!$B95,'WW Spending Actual'!J$10:J$49),0)+IF($B$8="Actuals + Projected",SUMIF('WW Spending Total'!$B$10:$B$49,'Summary TC'!$B95,'WW Spending Total'!J$10:J$49),0)</f>
        <v>0</v>
      </c>
      <c r="L95" s="631">
        <f>IF($B$8="Actuals only",SUMIF('WW Spending Actual'!$B$10:$B$49,'Summary TC'!$B95,'WW Spending Actual'!K$10:K$49),0)+IF($B$8="Actuals + Projected",SUMIF('WW Spending Total'!$B$10:$B$49,'Summary TC'!$B95,'WW Spending Total'!K$10:K$49),0)</f>
        <v>0</v>
      </c>
      <c r="M95" s="631">
        <f>IF($B$8="Actuals only",SUMIF('WW Spending Actual'!$B$10:$B$49,'Summary TC'!$B95,'WW Spending Actual'!L$10:L$49),0)+IF($B$8="Actuals + Projected",SUMIF('WW Spending Total'!$B$10:$B$49,'Summary TC'!$B95,'WW Spending Total'!L$10:L$49),0)</f>
        <v>0</v>
      </c>
      <c r="N95" s="631">
        <f>IF($B$8="Actuals only",SUMIF('WW Spending Actual'!$B$10:$B$49,'Summary TC'!$B95,'WW Spending Actual'!M$10:M$49),0)+IF($B$8="Actuals + Projected",SUMIF('WW Spending Total'!$B$10:$B$49,'Summary TC'!$B95,'WW Spending Total'!M$10:M$49),0)</f>
        <v>0</v>
      </c>
      <c r="O95" s="631">
        <f>IF($B$8="Actuals only",SUMIF('WW Spending Actual'!$B$10:$B$49,'Summary TC'!$B95,'WW Spending Actual'!N$10:N$49),0)+IF($B$8="Actuals + Projected",SUMIF('WW Spending Total'!$B$10:$B$49,'Summary TC'!$B95,'WW Spending Total'!N$10:N$49),0)</f>
        <v>0</v>
      </c>
      <c r="P95" s="631">
        <f>IF($B$8="Actuals only",SUMIF('WW Spending Actual'!$B$10:$B$49,'Summary TC'!$B95,'WW Spending Actual'!O$10:O$49),0)+IF($B$8="Actuals + Projected",SUMIF('WW Spending Total'!$B$10:$B$49,'Summary TC'!$B95,'WW Spending Total'!O$10:O$49),0)</f>
        <v>0</v>
      </c>
      <c r="Q95" s="631">
        <f>IF($B$8="Actuals only",SUMIF('WW Spending Actual'!$B$10:$B$49,'Summary TC'!$B95,'WW Spending Actual'!P$10:P$49),0)+IF($B$8="Actuals + Projected",SUMIF('WW Spending Total'!$B$10:$B$49,'Summary TC'!$B95,'WW Spending Total'!P$10:P$49),0)</f>
        <v>0</v>
      </c>
      <c r="R95" s="631">
        <f>IF($B$8="Actuals only",SUMIF('WW Spending Actual'!$B$10:$B$49,'Summary TC'!$B95,'WW Spending Actual'!Q$10:Q$49),0)+IF($B$8="Actuals + Projected",SUMIF('WW Spending Total'!$B$10:$B$49,'Summary TC'!$B95,'WW Spending Total'!Q$10:Q$49),0)</f>
        <v>0</v>
      </c>
      <c r="S95" s="631">
        <f>IF($B$8="Actuals only",SUMIF('WW Spending Actual'!$B$10:$B$49,'Summary TC'!$B95,'WW Spending Actual'!R$10:R$49),0)+IF($B$8="Actuals + Projected",SUMIF('WW Spending Total'!$B$10:$B$49,'Summary TC'!$B95,'WW Spending Total'!R$10:R$49),0)</f>
        <v>0</v>
      </c>
      <c r="T95" s="631">
        <f>IF($B$8="Actuals only",SUMIF('WW Spending Actual'!$B$10:$B$49,'Summary TC'!$B95,'WW Spending Actual'!S$10:S$49),0)+IF($B$8="Actuals + Projected",SUMIF('WW Spending Total'!$B$10:$B$49,'Summary TC'!$B95,'WW Spending Total'!S$10:S$49),0)</f>
        <v>0</v>
      </c>
      <c r="U95" s="631">
        <f>IF($B$8="Actuals only",SUMIF('WW Spending Actual'!$B$10:$B$49,'Summary TC'!$B95,'WW Spending Actual'!T$10:T$49),0)+IF($B$8="Actuals + Projected",SUMIF('WW Spending Total'!$B$10:$B$49,'Summary TC'!$B95,'WW Spending Total'!T$10:T$49),0)</f>
        <v>0</v>
      </c>
      <c r="V95" s="631">
        <f>IF($B$8="Actuals only",SUMIF('WW Spending Actual'!$B$10:$B$49,'Summary TC'!$B95,'WW Spending Actual'!U$10:U$49),0)+IF($B$8="Actuals + Projected",SUMIF('WW Spending Total'!$B$10:$B$49,'Summary TC'!$B95,'WW Spending Total'!U$10:U$49),0)</f>
        <v>0</v>
      </c>
      <c r="W95" s="631">
        <f>IF($B$8="Actuals only",SUMIF('WW Spending Actual'!$B$10:$B$49,'Summary TC'!$B95,'WW Spending Actual'!V$10:V$49),0)+IF($B$8="Actuals + Projected",SUMIF('WW Spending Total'!$B$10:$B$49,'Summary TC'!$B95,'WW Spending Total'!V$10:V$49),0)</f>
        <v>0</v>
      </c>
      <c r="X95" s="631">
        <f>IF($B$8="Actuals only",SUMIF('WW Spending Actual'!$B$10:$B$49,'Summary TC'!$B95,'WW Spending Actual'!W$10:W$49),0)+IF($B$8="Actuals + Projected",SUMIF('WW Spending Total'!$B$10:$B$49,'Summary TC'!$B95,'WW Spending Total'!W$10:W$49),0)</f>
        <v>0</v>
      </c>
      <c r="Y95" s="631">
        <f>IF($B$8="Actuals only",SUMIF('WW Spending Actual'!$B$10:$B$49,'Summary TC'!$B95,'WW Spending Actual'!X$10:X$49),0)+IF($B$8="Actuals + Projected",SUMIF('WW Spending Total'!$B$10:$B$49,'Summary TC'!$B95,'WW Spending Total'!X$10:X$49),0)</f>
        <v>0</v>
      </c>
      <c r="Z95" s="631">
        <f>IF($B$8="Actuals only",SUMIF('WW Spending Actual'!$B$10:$B$49,'Summary TC'!$B95,'WW Spending Actual'!Y$10:Y$49),0)+IF($B$8="Actuals + Projected",SUMIF('WW Spending Total'!$B$10:$B$49,'Summary TC'!$B95,'WW Spending Total'!Y$10:Y$49),0)</f>
        <v>0</v>
      </c>
      <c r="AA95" s="631">
        <f>IF($B$8="Actuals only",SUMIF('WW Spending Actual'!$B$10:$B$49,'Summary TC'!$B95,'WW Spending Actual'!Z$10:Z$49),0)+IF($B$8="Actuals + Projected",SUMIF('WW Spending Total'!$B$10:$B$49,'Summary TC'!$B95,'WW Spending Total'!Z$10:Z$49),0)</f>
        <v>0</v>
      </c>
      <c r="AB95" s="631">
        <f>IF($B$8="Actuals only",SUMIF('WW Spending Actual'!$B$10:$B$49,'Summary TC'!$B95,'WW Spending Actual'!AA$10:AA$49),0)+IF($B$8="Actuals + Projected",SUMIF('WW Spending Total'!$B$10:$B$49,'Summary TC'!$B95,'WW Spending Total'!AA$10:AA$49),0)</f>
        <v>0</v>
      </c>
      <c r="AC95" s="631">
        <f>IF($B$8="Actuals only",SUMIF('WW Spending Actual'!$B$10:$B$49,'Summary TC'!$B95,'WW Spending Actual'!AB$10:AB$49),0)+IF($B$8="Actuals + Projected",SUMIF('WW Spending Total'!$B$10:$B$49,'Summary TC'!$B95,'WW Spending Total'!AB$10:AB$49),0)</f>
        <v>0</v>
      </c>
      <c r="AD95" s="631">
        <f>IF($B$8="Actuals only",SUMIF('WW Spending Actual'!$B$10:$B$49,'Summary TC'!$B95,'WW Spending Actual'!AC$10:AC$49),0)+IF($B$8="Actuals + Projected",SUMIF('WW Spending Total'!$B$10:$B$49,'Summary TC'!$B95,'WW Spending Total'!AC$10:AC$49),0)</f>
        <v>0</v>
      </c>
      <c r="AE95" s="631">
        <f>IF($B$8="Actuals only",SUMIF('WW Spending Actual'!$B$10:$B$49,'Summary TC'!$B95,'WW Spending Actual'!AD$10:AD$49),0)+IF($B$8="Actuals + Projected",SUMIF('WW Spending Total'!$B$10:$B$49,'Summary TC'!$B95,'WW Spending Total'!AD$10:AD$49),0)</f>
        <v>0</v>
      </c>
      <c r="AF95" s="631">
        <f>IF($B$8="Actuals only",SUMIF('WW Spending Actual'!$B$10:$B$49,'Summary TC'!$B95,'WW Spending Actual'!AE$10:AE$49),0)+IF($B$8="Actuals + Projected",SUMIF('WW Spending Total'!$B$10:$B$49,'Summary TC'!$B95,'WW Spending Total'!AE$10:AE$49),0)</f>
        <v>0</v>
      </c>
      <c r="AG95" s="631">
        <f>IF($B$8="Actuals only",SUMIF('WW Spending Actual'!$B$10:$B$49,'Summary TC'!$B95,'WW Spending Actual'!AF$10:AF$49),0)+IF($B$8="Actuals + Projected",SUMIF('WW Spending Total'!$B$10:$B$49,'Summary TC'!$B95,'WW Spending Total'!AF$10:AF$49),0)</f>
        <v>0</v>
      </c>
      <c r="AH95" s="631">
        <f>IF($B$8="Actuals only",SUMIF('WW Spending Actual'!$B$10:$B$49,'Summary TC'!$B95,'WW Spending Actual'!AG$10:AG$49),0)+IF($B$8="Actuals + Projected",SUMIF('WW Spending Total'!$B$10:$B$49,'Summary TC'!$B95,'WW Spending Total'!AG$10:AG$49),0)</f>
        <v>0</v>
      </c>
      <c r="AI95" s="667">
        <f t="shared" si="21"/>
        <v>0</v>
      </c>
    </row>
    <row r="96" spans="2:35" ht="13.5" hidden="1" thickBot="1" x14ac:dyDescent="0.35">
      <c r="B96" s="581"/>
      <c r="C96" s="628"/>
      <c r="D96" s="666"/>
      <c r="E96" s="507">
        <f>IF($B$8="Actuals only",SUMIF('WW Spending Actual'!$B$10:$B$49,'Summary TC'!$B96,'WW Spending Actual'!D$10:D$49),0)+IF($B$8="Actuals + Projected",SUMIF('WW Spending Total'!$B$10:$B$49,'Summary TC'!$B96,'WW Spending Total'!D$10:D$49),0)</f>
        <v>0</v>
      </c>
      <c r="F96" s="507">
        <f>IF($B$8="Actuals only",SUMIF('WW Spending Actual'!$B$10:$B$49,'Summary TC'!$B96,'WW Spending Actual'!E$10:E$49),0)+IF($B$8="Actuals + Projected",SUMIF('WW Spending Total'!$B$10:$B$49,'Summary TC'!$B96,'WW Spending Total'!E$10:E$49),0)</f>
        <v>0</v>
      </c>
      <c r="G96" s="507">
        <f>IF($B$8="Actuals only",SUMIF('WW Spending Actual'!$B$10:$B$49,'Summary TC'!$B96,'WW Spending Actual'!F$10:F$49),0)+IF($B$8="Actuals + Projected",SUMIF('WW Spending Total'!$B$10:$B$49,'Summary TC'!$B96,'WW Spending Total'!F$10:F$49),0)</f>
        <v>0</v>
      </c>
      <c r="H96" s="507">
        <f>IF($B$8="Actuals only",SUMIF('WW Spending Actual'!$B$10:$B$49,'Summary TC'!$B96,'WW Spending Actual'!G$10:G$49),0)+IF($B$8="Actuals + Projected",SUMIF('WW Spending Total'!$B$10:$B$49,'Summary TC'!$B96,'WW Spending Total'!G$10:G$49),0)</f>
        <v>0</v>
      </c>
      <c r="I96" s="507">
        <f>IF($B$8="Actuals only",SUMIF('WW Spending Actual'!$B$10:$B$49,'Summary TC'!$B96,'WW Spending Actual'!H$10:H$49),0)+IF($B$8="Actuals + Projected",SUMIF('WW Spending Total'!$B$10:$B$49,'Summary TC'!$B96,'WW Spending Total'!H$10:H$49),0)</f>
        <v>0</v>
      </c>
      <c r="J96" s="507">
        <f>IF($B$8="Actuals only",SUMIF('WW Spending Actual'!$B$10:$B$49,'Summary TC'!$B96,'WW Spending Actual'!I$10:I$49),0)+IF($B$8="Actuals + Projected",SUMIF('WW Spending Total'!$B$10:$B$49,'Summary TC'!$B96,'WW Spending Total'!I$10:I$49),0)</f>
        <v>0</v>
      </c>
      <c r="K96" s="507">
        <f>IF($B$8="Actuals only",SUMIF('WW Spending Actual'!$B$10:$B$49,'Summary TC'!$B96,'WW Spending Actual'!J$10:J$49),0)+IF($B$8="Actuals + Projected",SUMIF('WW Spending Total'!$B$10:$B$49,'Summary TC'!$B96,'WW Spending Total'!J$10:J$49),0)</f>
        <v>0</v>
      </c>
      <c r="L96" s="507">
        <f>IF($B$8="Actuals only",SUMIF('WW Spending Actual'!$B$10:$B$49,'Summary TC'!$B96,'WW Spending Actual'!K$10:K$49),0)+IF($B$8="Actuals + Projected",SUMIF('WW Spending Total'!$B$10:$B$49,'Summary TC'!$B96,'WW Spending Total'!K$10:K$49),0)</f>
        <v>0</v>
      </c>
      <c r="M96" s="507">
        <f>IF($B$8="Actuals only",SUMIF('WW Spending Actual'!$B$10:$B$49,'Summary TC'!$B96,'WW Spending Actual'!L$10:L$49),0)+IF($B$8="Actuals + Projected",SUMIF('WW Spending Total'!$B$10:$B$49,'Summary TC'!$B96,'WW Spending Total'!L$10:L$49),0)</f>
        <v>0</v>
      </c>
      <c r="N96" s="507">
        <f>IF($B$8="Actuals only",SUMIF('WW Spending Actual'!$B$10:$B$49,'Summary TC'!$B96,'WW Spending Actual'!M$10:M$49),0)+IF($B$8="Actuals + Projected",SUMIF('WW Spending Total'!$B$10:$B$49,'Summary TC'!$B96,'WW Spending Total'!M$10:M$49),0)</f>
        <v>0</v>
      </c>
      <c r="O96" s="507">
        <f>IF($B$8="Actuals only",SUMIF('WW Spending Actual'!$B$10:$B$49,'Summary TC'!$B96,'WW Spending Actual'!N$10:N$49),0)+IF($B$8="Actuals + Projected",SUMIF('WW Spending Total'!$B$10:$B$49,'Summary TC'!$B96,'WW Spending Total'!N$10:N$49),0)</f>
        <v>0</v>
      </c>
      <c r="P96" s="507">
        <f>IF($B$8="Actuals only",SUMIF('WW Spending Actual'!$B$10:$B$49,'Summary TC'!$B96,'WW Spending Actual'!O$10:O$49),0)+IF($B$8="Actuals + Projected",SUMIF('WW Spending Total'!$B$10:$B$49,'Summary TC'!$B96,'WW Spending Total'!O$10:O$49),0)</f>
        <v>0</v>
      </c>
      <c r="Q96" s="507">
        <f>IF($B$8="Actuals only",SUMIF('WW Spending Actual'!$B$10:$B$49,'Summary TC'!$B96,'WW Spending Actual'!P$10:P$49),0)+IF($B$8="Actuals + Projected",SUMIF('WW Spending Total'!$B$10:$B$49,'Summary TC'!$B96,'WW Spending Total'!P$10:P$49),0)</f>
        <v>0</v>
      </c>
      <c r="R96" s="507">
        <f>IF($B$8="Actuals only",SUMIF('WW Spending Actual'!$B$10:$B$49,'Summary TC'!$B96,'WW Spending Actual'!Q$10:Q$49),0)+IF($B$8="Actuals + Projected",SUMIF('WW Spending Total'!$B$10:$B$49,'Summary TC'!$B96,'WW Spending Total'!Q$10:Q$49),0)</f>
        <v>0</v>
      </c>
      <c r="S96" s="507">
        <f>IF($B$8="Actuals only",SUMIF('WW Spending Actual'!$B$10:$B$49,'Summary TC'!$B96,'WW Spending Actual'!R$10:R$49),0)+IF($B$8="Actuals + Projected",SUMIF('WW Spending Total'!$B$10:$B$49,'Summary TC'!$B96,'WW Spending Total'!R$10:R$49),0)</f>
        <v>0</v>
      </c>
      <c r="T96" s="507">
        <f>IF($B$8="Actuals only",SUMIF('WW Spending Actual'!$B$10:$B$49,'Summary TC'!$B96,'WW Spending Actual'!S$10:S$49),0)+IF($B$8="Actuals + Projected",SUMIF('WW Spending Total'!$B$10:$B$49,'Summary TC'!$B96,'WW Spending Total'!S$10:S$49),0)</f>
        <v>0</v>
      </c>
      <c r="U96" s="507">
        <f>IF($B$8="Actuals only",SUMIF('WW Spending Actual'!$B$10:$B$49,'Summary TC'!$B96,'WW Spending Actual'!T$10:T$49),0)+IF($B$8="Actuals + Projected",SUMIF('WW Spending Total'!$B$10:$B$49,'Summary TC'!$B96,'WW Spending Total'!T$10:T$49),0)</f>
        <v>0</v>
      </c>
      <c r="V96" s="507">
        <f>IF($B$8="Actuals only",SUMIF('WW Spending Actual'!$B$10:$B$49,'Summary TC'!$B96,'WW Spending Actual'!U$10:U$49),0)+IF($B$8="Actuals + Projected",SUMIF('WW Spending Total'!$B$10:$B$49,'Summary TC'!$B96,'WW Spending Total'!U$10:U$49),0)</f>
        <v>0</v>
      </c>
      <c r="W96" s="507">
        <f>IF($B$8="Actuals only",SUMIF('WW Spending Actual'!$B$10:$B$49,'Summary TC'!$B96,'WW Spending Actual'!V$10:V$49),0)+IF($B$8="Actuals + Projected",SUMIF('WW Spending Total'!$B$10:$B$49,'Summary TC'!$B96,'WW Spending Total'!V$10:V$49),0)</f>
        <v>0</v>
      </c>
      <c r="X96" s="507">
        <f>IF($B$8="Actuals only",SUMIF('WW Spending Actual'!$B$10:$B$49,'Summary TC'!$B96,'WW Spending Actual'!W$10:W$49),0)+IF($B$8="Actuals + Projected",SUMIF('WW Spending Total'!$B$10:$B$49,'Summary TC'!$B96,'WW Spending Total'!W$10:W$49),0)</f>
        <v>0</v>
      </c>
      <c r="Y96" s="507">
        <f>IF($B$8="Actuals only",SUMIF('WW Spending Actual'!$B$10:$B$49,'Summary TC'!$B96,'WW Spending Actual'!X$10:X$49),0)+IF($B$8="Actuals + Projected",SUMIF('WW Spending Total'!$B$10:$B$49,'Summary TC'!$B96,'WW Spending Total'!X$10:X$49),0)</f>
        <v>0</v>
      </c>
      <c r="Z96" s="507">
        <f>IF($B$8="Actuals only",SUMIF('WW Spending Actual'!$B$10:$B$49,'Summary TC'!$B96,'WW Spending Actual'!Y$10:Y$49),0)+IF($B$8="Actuals + Projected",SUMIF('WW Spending Total'!$B$10:$B$49,'Summary TC'!$B96,'WW Spending Total'!Y$10:Y$49),0)</f>
        <v>0</v>
      </c>
      <c r="AA96" s="507">
        <f>IF($B$8="Actuals only",SUMIF('WW Spending Actual'!$B$10:$B$49,'Summary TC'!$B96,'WW Spending Actual'!Z$10:Z$49),0)+IF($B$8="Actuals + Projected",SUMIF('WW Spending Total'!$B$10:$B$49,'Summary TC'!$B96,'WW Spending Total'!Z$10:Z$49),0)</f>
        <v>0</v>
      </c>
      <c r="AB96" s="507">
        <f>IF($B$8="Actuals only",SUMIF('WW Spending Actual'!$B$10:$B$49,'Summary TC'!$B96,'WW Spending Actual'!AA$10:AA$49),0)+IF($B$8="Actuals + Projected",SUMIF('WW Spending Total'!$B$10:$B$49,'Summary TC'!$B96,'WW Spending Total'!AA$10:AA$49),0)</f>
        <v>0</v>
      </c>
      <c r="AC96" s="507">
        <f>IF($B$8="Actuals only",SUMIF('WW Spending Actual'!$B$10:$B$49,'Summary TC'!$B96,'WW Spending Actual'!AB$10:AB$49),0)+IF($B$8="Actuals + Projected",SUMIF('WW Spending Total'!$B$10:$B$49,'Summary TC'!$B96,'WW Spending Total'!AB$10:AB$49),0)</f>
        <v>0</v>
      </c>
      <c r="AD96" s="507">
        <f>IF($B$8="Actuals only",SUMIF('WW Spending Actual'!$B$10:$B$49,'Summary TC'!$B96,'WW Spending Actual'!AC$10:AC$49),0)+IF($B$8="Actuals + Projected",SUMIF('WW Spending Total'!$B$10:$B$49,'Summary TC'!$B96,'WW Spending Total'!AC$10:AC$49),0)</f>
        <v>0</v>
      </c>
      <c r="AE96" s="507">
        <f>IF($B$8="Actuals only",SUMIF('WW Spending Actual'!$B$10:$B$49,'Summary TC'!$B96,'WW Spending Actual'!AD$10:AD$49),0)+IF($B$8="Actuals + Projected",SUMIF('WW Spending Total'!$B$10:$B$49,'Summary TC'!$B96,'WW Spending Total'!AD$10:AD$49),0)</f>
        <v>0</v>
      </c>
      <c r="AF96" s="507">
        <f>IF($B$8="Actuals only",SUMIF('WW Spending Actual'!$B$10:$B$49,'Summary TC'!$B96,'WW Spending Actual'!AE$10:AE$49),0)+IF($B$8="Actuals + Projected",SUMIF('WW Spending Total'!$B$10:$B$49,'Summary TC'!$B96,'WW Spending Total'!AE$10:AE$49),0)</f>
        <v>0</v>
      </c>
      <c r="AG96" s="507">
        <f>IF($B$8="Actuals only",SUMIF('WW Spending Actual'!$B$10:$B$49,'Summary TC'!$B96,'WW Spending Actual'!AF$10:AF$49),0)+IF($B$8="Actuals + Projected",SUMIF('WW Spending Total'!$B$10:$B$49,'Summary TC'!$B96,'WW Spending Total'!AF$10:AF$49),0)</f>
        <v>0</v>
      </c>
      <c r="AH96" s="507">
        <f>IF($B$8="Actuals only",SUMIF('WW Spending Actual'!$B$10:$B$49,'Summary TC'!$B96,'WW Spending Actual'!AG$10:AG$49),0)+IF($B$8="Actuals + Projected",SUMIF('WW Spending Total'!$B$10:$B$49,'Summary TC'!$B96,'WW Spending Total'!AG$10:AG$49),0)</f>
        <v>0</v>
      </c>
      <c r="AI96" s="667"/>
    </row>
    <row r="97" spans="2:35" ht="13.5" hidden="1" thickBot="1" x14ac:dyDescent="0.35">
      <c r="B97" s="659" t="s">
        <v>4</v>
      </c>
      <c r="C97" s="669"/>
      <c r="D97" s="659"/>
      <c r="E97" s="670">
        <f>IF(AND(E$12&gt;='Summary TC'!$C4, E$12&lt;='Summary TC'!$C5), SUM(E76:E96),0)</f>
        <v>0</v>
      </c>
      <c r="F97" s="670">
        <f>IF(AND(F$12&gt;='Summary TC'!$C4, F$12&lt;='Summary TC'!$C5), SUM(F76:F96),0)</f>
        <v>0</v>
      </c>
      <c r="G97" s="670">
        <f>IF(AND(G$12&gt;='Summary TC'!$C4, G$12&lt;='Summary TC'!$C5), SUM(G76:G96),0)</f>
        <v>0</v>
      </c>
      <c r="H97" s="670">
        <f>IF(AND(H$12&gt;='Summary TC'!$C4, H$12&lt;='Summary TC'!$C5), SUM(H76:H96),0)</f>
        <v>0</v>
      </c>
      <c r="I97" s="670">
        <f>IF(AND(I$12&gt;='Summary TC'!$C4, I$12&lt;='Summary TC'!$C5), SUM(I76:I96),0)</f>
        <v>0</v>
      </c>
      <c r="J97" s="670">
        <f>IF(AND(J$12&gt;='Summary TC'!$C4, J$12&lt;='Summary TC'!$C5), SUM(J76:J96),0)</f>
        <v>0</v>
      </c>
      <c r="K97" s="670">
        <f>IF(AND(K$12&gt;='Summary TC'!$C4, K$12&lt;='Summary TC'!$C5), SUM(K76:K96),0)</f>
        <v>0</v>
      </c>
      <c r="L97" s="670">
        <f>IF(AND(L$12&gt;='Summary TC'!$C4, L$12&lt;='Summary TC'!$C5), SUM(L76:L96),0)</f>
        <v>0</v>
      </c>
      <c r="M97" s="670">
        <f>IF(AND(M$12&gt;='Summary TC'!$C4, M$12&lt;='Summary TC'!$C5), SUM(M76:M96),0)</f>
        <v>0</v>
      </c>
      <c r="N97" s="670">
        <f>IF(AND(N$12&gt;='Summary TC'!$C4, N$12&lt;='Summary TC'!$C5), SUM(N76:N96),0)</f>
        <v>0</v>
      </c>
      <c r="O97" s="670">
        <f>IF(AND(O$12&gt;='Summary TC'!$C4, O$12&lt;='Summary TC'!$C5), SUM(O76:O96),0)</f>
        <v>0</v>
      </c>
      <c r="P97" s="670">
        <f>IF(AND(P$12&gt;='Summary TC'!$C4, P$12&lt;='Summary TC'!$C5), SUM(P76:P96),0)</f>
        <v>0</v>
      </c>
      <c r="Q97" s="670">
        <f>IF(AND(Q$12&gt;='Summary TC'!$C4, Q$12&lt;='Summary TC'!$C5), SUM(Q76:Q96),0)</f>
        <v>0</v>
      </c>
      <c r="R97" s="670">
        <f>IF(AND(R$12&gt;='Summary TC'!$C4, R$12&lt;='Summary TC'!$C5), SUM(R76:R96),0)</f>
        <v>0</v>
      </c>
      <c r="S97" s="670">
        <f>IF(AND(S$12&gt;='Summary TC'!$C4, S$12&lt;='Summary TC'!$C5), SUM(S76:S96),0)</f>
        <v>0</v>
      </c>
      <c r="T97" s="670">
        <f>IF(AND(T$12&gt;='Summary TC'!$C4, T$12&lt;='Summary TC'!$C5), SUM(T76:T96),0)</f>
        <v>0</v>
      </c>
      <c r="U97" s="670">
        <f>IF(AND(U$12&gt;='Summary TC'!$C4, U$12&lt;='Summary TC'!$C5), SUM(U76:U96),0)</f>
        <v>0</v>
      </c>
      <c r="V97" s="670">
        <f>IF(AND(V$12&gt;='Summary TC'!$C4, V$12&lt;='Summary TC'!$C5), SUM(V76:V96),0)</f>
        <v>0</v>
      </c>
      <c r="W97" s="670">
        <f>IF(AND(W$12&gt;='Summary TC'!$C4, W$12&lt;='Summary TC'!$C5), SUM(W76:W96),0)</f>
        <v>0</v>
      </c>
      <c r="X97" s="670">
        <f>IF(AND(X$12&gt;='Summary TC'!$C4, X$12&lt;='Summary TC'!$C5), SUM(X76:X96),0)</f>
        <v>0</v>
      </c>
      <c r="Y97" s="670">
        <f>IF(AND(Y$12&gt;='Summary TC'!$C4, Y$12&lt;='Summary TC'!$C5), SUM(Y76:Y96),0)</f>
        <v>0</v>
      </c>
      <c r="Z97" s="670">
        <f>IF(AND(Z$12&gt;='Summary TC'!$C4, Z$12&lt;='Summary TC'!$C5), SUM(Z76:Z96),0)</f>
        <v>0</v>
      </c>
      <c r="AA97" s="670">
        <f>IF(AND(AA$12&gt;='Summary TC'!$C4, AA$12&lt;='Summary TC'!$C5), SUM(AA76:AA96),0)</f>
        <v>0</v>
      </c>
      <c r="AB97" s="670">
        <f>IF(AND(AB$12&gt;='Summary TC'!$C4, AB$12&lt;='Summary TC'!$C5), SUM(AB76:AB96),0)</f>
        <v>0</v>
      </c>
      <c r="AC97" s="670">
        <f>IF(AND(AC$12&gt;='Summary TC'!$C4, AC$12&lt;='Summary TC'!$C5), SUM(AC76:AC96),0)</f>
        <v>0</v>
      </c>
      <c r="AD97" s="670">
        <f>IF(AND(AD$12&gt;='Summary TC'!$C4, AD$12&lt;='Summary TC'!$C5), SUM(AD76:AD96),0)</f>
        <v>0</v>
      </c>
      <c r="AE97" s="670">
        <f>IF(AND(AE$12&gt;='Summary TC'!$C4, AE$12&lt;='Summary TC'!$C5), SUM(AE76:AE96),0)</f>
        <v>0</v>
      </c>
      <c r="AF97" s="670">
        <f>IF(AND(AF$12&gt;='Summary TC'!$C4, AF$12&lt;='Summary TC'!$C5), SUM(AF76:AF96),0)</f>
        <v>0</v>
      </c>
      <c r="AG97" s="670">
        <f>IF(AND(AG$12&gt;='Summary TC'!$C4, AG$12&lt;='Summary TC'!$C5), SUM(AG76:AG96),0)</f>
        <v>0</v>
      </c>
      <c r="AH97" s="670">
        <f>IF(AND(AH$12&gt;='Summary TC'!$C4, AH$12&lt;='Summary TC'!$C5), SUM(AH76:AH96),0)</f>
        <v>0</v>
      </c>
      <c r="AI97" s="662">
        <f>SUM(E97:AH97)</f>
        <v>0</v>
      </c>
    </row>
    <row r="98" spans="2:35" hidden="1" x14ac:dyDescent="0.25">
      <c r="B98" s="413"/>
    </row>
    <row r="99" spans="2:35" ht="13.5" hidden="1" thickBot="1" x14ac:dyDescent="0.35">
      <c r="B99" s="437" t="s">
        <v>8</v>
      </c>
      <c r="C99" s="612"/>
      <c r="D99" s="437"/>
    </row>
    <row r="100" spans="2:35" ht="13" hidden="1" x14ac:dyDescent="0.3">
      <c r="B100" s="519"/>
      <c r="C100" s="671"/>
      <c r="D100" s="568"/>
      <c r="E100" s="521" t="s">
        <v>0</v>
      </c>
      <c r="F100" s="425"/>
      <c r="G100" s="49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622" t="s">
        <v>1</v>
      </c>
    </row>
    <row r="101" spans="2:35" ht="14.5" hidden="1" thickBot="1" x14ac:dyDescent="0.35">
      <c r="B101" s="672" t="s">
        <v>84</v>
      </c>
      <c r="C101" s="673"/>
      <c r="D101" s="614"/>
      <c r="E101" s="524">
        <f>'DY Def'!B$5</f>
        <v>1</v>
      </c>
      <c r="F101" s="498">
        <f>'DY Def'!C$5</f>
        <v>2</v>
      </c>
      <c r="G101" s="498">
        <f>'DY Def'!D$5</f>
        <v>3</v>
      </c>
      <c r="H101" s="498">
        <f>'DY Def'!E$5</f>
        <v>4</v>
      </c>
      <c r="I101" s="498">
        <f>'DY Def'!F$5</f>
        <v>5</v>
      </c>
      <c r="J101" s="498">
        <f>'DY Def'!G$5</f>
        <v>6</v>
      </c>
      <c r="K101" s="498">
        <f>'DY Def'!H$5</f>
        <v>7</v>
      </c>
      <c r="L101" s="498">
        <f>'DY Def'!I$5</f>
        <v>8</v>
      </c>
      <c r="M101" s="498">
        <f>'DY Def'!J$5</f>
        <v>9</v>
      </c>
      <c r="N101" s="498">
        <f>'DY Def'!K$5</f>
        <v>10</v>
      </c>
      <c r="O101" s="498">
        <f>'DY Def'!L$5</f>
        <v>11</v>
      </c>
      <c r="P101" s="498">
        <f>'DY Def'!M$5</f>
        <v>12</v>
      </c>
      <c r="Q101" s="498">
        <f>'DY Def'!N$5</f>
        <v>13</v>
      </c>
      <c r="R101" s="498">
        <f>'DY Def'!O$5</f>
        <v>14</v>
      </c>
      <c r="S101" s="498">
        <f>'DY Def'!P$5</f>
        <v>15</v>
      </c>
      <c r="T101" s="498">
        <f>'DY Def'!Q$5</f>
        <v>16</v>
      </c>
      <c r="U101" s="498">
        <f>'DY Def'!R$5</f>
        <v>17</v>
      </c>
      <c r="V101" s="498">
        <f>'DY Def'!S$5</f>
        <v>18</v>
      </c>
      <c r="W101" s="498">
        <f>'DY Def'!T$5</f>
        <v>19</v>
      </c>
      <c r="X101" s="498">
        <f>'DY Def'!U$5</f>
        <v>20</v>
      </c>
      <c r="Y101" s="498">
        <f>'DY Def'!V$5</f>
        <v>21</v>
      </c>
      <c r="Z101" s="498">
        <f>'DY Def'!W$5</f>
        <v>22</v>
      </c>
      <c r="AA101" s="498">
        <f>'DY Def'!X$5</f>
        <v>23</v>
      </c>
      <c r="AB101" s="498">
        <f>'DY Def'!Y$5</f>
        <v>24</v>
      </c>
      <c r="AC101" s="498">
        <f>'DY Def'!Z$5</f>
        <v>25</v>
      </c>
      <c r="AD101" s="498">
        <f>'DY Def'!AA$5</f>
        <v>26</v>
      </c>
      <c r="AE101" s="498">
        <f>'DY Def'!AB$5</f>
        <v>27</v>
      </c>
      <c r="AF101" s="498">
        <f>'DY Def'!AC$5</f>
        <v>28</v>
      </c>
      <c r="AG101" s="498">
        <f>'DY Def'!AD$5</f>
        <v>29</v>
      </c>
      <c r="AH101" s="498">
        <f>'DY Def'!AE$5</f>
        <v>30</v>
      </c>
      <c r="AI101" s="674"/>
    </row>
    <row r="102" spans="2:35" ht="13" hidden="1" x14ac:dyDescent="0.3">
      <c r="B102" s="675"/>
      <c r="C102" s="676"/>
      <c r="D102" s="668">
        <f>'MEG Def'!$H7</f>
        <v>0</v>
      </c>
      <c r="E102" s="677"/>
      <c r="F102" s="677"/>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c r="AC102" s="677"/>
      <c r="AD102" s="677"/>
      <c r="AE102" s="677"/>
      <c r="AF102" s="677"/>
      <c r="AG102" s="677"/>
      <c r="AH102" s="677"/>
      <c r="AI102" s="678"/>
    </row>
    <row r="103" spans="2:35" s="532" customFormat="1" ht="13" hidden="1" x14ac:dyDescent="0.3">
      <c r="B103" s="581" t="str">
        <f>IFERROR(VLOOKUP(C103,'MEG Def'!$A$7:$B$12,2),"")</f>
        <v/>
      </c>
      <c r="C103" s="628"/>
      <c r="D103" s="679" t="s">
        <v>56</v>
      </c>
      <c r="E103" s="631" t="str">
        <f>IF($D102="Savings Phase-Down",E15," ")</f>
        <v xml:space="preserve"> </v>
      </c>
      <c r="F103" s="631" t="str">
        <f t="shared" ref="F103:AC103" si="22">IF($D102="Savings Phase-Down",F15," ")</f>
        <v xml:space="preserve"> </v>
      </c>
      <c r="G103" s="631" t="str">
        <f t="shared" si="22"/>
        <v xml:space="preserve"> </v>
      </c>
      <c r="H103" s="631" t="str">
        <f t="shared" si="22"/>
        <v xml:space="preserve"> </v>
      </c>
      <c r="I103" s="631" t="str">
        <f t="shared" si="22"/>
        <v xml:space="preserve"> </v>
      </c>
      <c r="J103" s="631" t="str">
        <f t="shared" si="22"/>
        <v xml:space="preserve"> </v>
      </c>
      <c r="K103" s="631" t="str">
        <f t="shared" si="22"/>
        <v xml:space="preserve"> </v>
      </c>
      <c r="L103" s="631" t="str">
        <f t="shared" si="22"/>
        <v xml:space="preserve"> </v>
      </c>
      <c r="M103" s="631" t="str">
        <f t="shared" si="22"/>
        <v xml:space="preserve"> </v>
      </c>
      <c r="N103" s="631" t="str">
        <f t="shared" si="22"/>
        <v xml:space="preserve"> </v>
      </c>
      <c r="O103" s="631" t="str">
        <f t="shared" si="22"/>
        <v xml:space="preserve"> </v>
      </c>
      <c r="P103" s="631" t="str">
        <f t="shared" si="22"/>
        <v xml:space="preserve"> </v>
      </c>
      <c r="Q103" s="631" t="str">
        <f t="shared" si="22"/>
        <v xml:space="preserve"> </v>
      </c>
      <c r="R103" s="631" t="str">
        <f t="shared" si="22"/>
        <v xml:space="preserve"> </v>
      </c>
      <c r="S103" s="631" t="str">
        <f t="shared" si="22"/>
        <v xml:space="preserve"> </v>
      </c>
      <c r="T103" s="631" t="str">
        <f t="shared" si="22"/>
        <v xml:space="preserve"> </v>
      </c>
      <c r="U103" s="631" t="str">
        <f t="shared" si="22"/>
        <v xml:space="preserve"> </v>
      </c>
      <c r="V103" s="631" t="str">
        <f t="shared" si="22"/>
        <v xml:space="preserve"> </v>
      </c>
      <c r="W103" s="631" t="str">
        <f t="shared" si="22"/>
        <v xml:space="preserve"> </v>
      </c>
      <c r="X103" s="631" t="str">
        <f t="shared" si="22"/>
        <v xml:space="preserve"> </v>
      </c>
      <c r="Y103" s="631" t="str">
        <f t="shared" si="22"/>
        <v xml:space="preserve"> </v>
      </c>
      <c r="Z103" s="631" t="str">
        <f t="shared" si="22"/>
        <v xml:space="preserve"> </v>
      </c>
      <c r="AA103" s="631" t="str">
        <f t="shared" si="22"/>
        <v xml:space="preserve"> </v>
      </c>
      <c r="AB103" s="631" t="str">
        <f t="shared" si="22"/>
        <v xml:space="preserve"> </v>
      </c>
      <c r="AC103" s="631" t="str">
        <f t="shared" si="22"/>
        <v xml:space="preserve"> </v>
      </c>
      <c r="AD103" s="631" t="str">
        <f t="shared" ref="AD103:AH103" si="23">IF($D102="Savings Phase-Down",AD15," ")</f>
        <v xml:space="preserve"> </v>
      </c>
      <c r="AE103" s="631" t="str">
        <f t="shared" si="23"/>
        <v xml:space="preserve"> </v>
      </c>
      <c r="AF103" s="631" t="str">
        <f t="shared" si="23"/>
        <v xml:space="preserve"> </v>
      </c>
      <c r="AG103" s="631" t="str">
        <f t="shared" si="23"/>
        <v xml:space="preserve"> </v>
      </c>
      <c r="AH103" s="631" t="str">
        <f t="shared" si="23"/>
        <v xml:space="preserve"> </v>
      </c>
      <c r="AI103" s="667"/>
    </row>
    <row r="104" spans="2:35" s="532" customFormat="1" ht="13" hidden="1" x14ac:dyDescent="0.3">
      <c r="B104" s="581"/>
      <c r="C104" s="680"/>
      <c r="D104" s="679" t="s">
        <v>57</v>
      </c>
      <c r="E104" s="631" t="str">
        <f>IF($D102="Savings Phase-Down",E77," ")</f>
        <v xml:space="preserve"> </v>
      </c>
      <c r="F104" s="631" t="str">
        <f t="shared" ref="F104:AC104" si="24">IF($D102="Savings Phase-Down",F77," ")</f>
        <v xml:space="preserve"> </v>
      </c>
      <c r="G104" s="631" t="str">
        <f t="shared" si="24"/>
        <v xml:space="preserve"> </v>
      </c>
      <c r="H104" s="631" t="str">
        <f t="shared" si="24"/>
        <v xml:space="preserve"> </v>
      </c>
      <c r="I104" s="631" t="str">
        <f t="shared" si="24"/>
        <v xml:space="preserve"> </v>
      </c>
      <c r="J104" s="631" t="str">
        <f t="shared" si="24"/>
        <v xml:space="preserve"> </v>
      </c>
      <c r="K104" s="631" t="str">
        <f t="shared" si="24"/>
        <v xml:space="preserve"> </v>
      </c>
      <c r="L104" s="631" t="str">
        <f t="shared" si="24"/>
        <v xml:space="preserve"> </v>
      </c>
      <c r="M104" s="631" t="str">
        <f t="shared" si="24"/>
        <v xml:space="preserve"> </v>
      </c>
      <c r="N104" s="631" t="str">
        <f t="shared" si="24"/>
        <v xml:space="preserve"> </v>
      </c>
      <c r="O104" s="631" t="str">
        <f t="shared" si="24"/>
        <v xml:space="preserve"> </v>
      </c>
      <c r="P104" s="631" t="str">
        <f t="shared" si="24"/>
        <v xml:space="preserve"> </v>
      </c>
      <c r="Q104" s="631" t="str">
        <f t="shared" si="24"/>
        <v xml:space="preserve"> </v>
      </c>
      <c r="R104" s="631" t="str">
        <f t="shared" si="24"/>
        <v xml:space="preserve"> </v>
      </c>
      <c r="S104" s="631" t="str">
        <f t="shared" si="24"/>
        <v xml:space="preserve"> </v>
      </c>
      <c r="T104" s="631" t="str">
        <f t="shared" si="24"/>
        <v xml:space="preserve"> </v>
      </c>
      <c r="U104" s="631" t="str">
        <f t="shared" si="24"/>
        <v xml:space="preserve"> </v>
      </c>
      <c r="V104" s="631" t="str">
        <f t="shared" si="24"/>
        <v xml:space="preserve"> </v>
      </c>
      <c r="W104" s="631" t="str">
        <f t="shared" si="24"/>
        <v xml:space="preserve"> </v>
      </c>
      <c r="X104" s="631" t="str">
        <f t="shared" si="24"/>
        <v xml:space="preserve"> </v>
      </c>
      <c r="Y104" s="631" t="str">
        <f t="shared" si="24"/>
        <v xml:space="preserve"> </v>
      </c>
      <c r="Z104" s="631" t="str">
        <f t="shared" si="24"/>
        <v xml:space="preserve"> </v>
      </c>
      <c r="AA104" s="631" t="str">
        <f t="shared" si="24"/>
        <v xml:space="preserve"> </v>
      </c>
      <c r="AB104" s="631" t="str">
        <f t="shared" si="24"/>
        <v xml:space="preserve"> </v>
      </c>
      <c r="AC104" s="631" t="str">
        <f t="shared" si="24"/>
        <v xml:space="preserve"> </v>
      </c>
      <c r="AD104" s="631" t="str">
        <f t="shared" ref="AD104:AH104" si="25">IF($D102="Savings Phase-Down",AD77," ")</f>
        <v xml:space="preserve"> </v>
      </c>
      <c r="AE104" s="631" t="str">
        <f t="shared" si="25"/>
        <v xml:space="preserve"> </v>
      </c>
      <c r="AF104" s="631" t="str">
        <f t="shared" si="25"/>
        <v xml:space="preserve"> </v>
      </c>
      <c r="AG104" s="631" t="str">
        <f t="shared" si="25"/>
        <v xml:space="preserve"> </v>
      </c>
      <c r="AH104" s="631" t="str">
        <f t="shared" si="25"/>
        <v xml:space="preserve"> </v>
      </c>
      <c r="AI104" s="667"/>
    </row>
    <row r="105" spans="2:35" s="532" customFormat="1" ht="13" hidden="1" x14ac:dyDescent="0.3">
      <c r="B105" s="681" t="s">
        <v>138</v>
      </c>
      <c r="C105" s="680"/>
      <c r="D105" s="679"/>
      <c r="E105" s="631">
        <f>IFERROR(E103-E104,0)</f>
        <v>0</v>
      </c>
      <c r="F105" s="631">
        <f t="shared" ref="F105:AC105" si="26">IFERROR(F103-F104,0)</f>
        <v>0</v>
      </c>
      <c r="G105" s="631">
        <f t="shared" si="26"/>
        <v>0</v>
      </c>
      <c r="H105" s="631">
        <f t="shared" si="26"/>
        <v>0</v>
      </c>
      <c r="I105" s="631">
        <f t="shared" si="26"/>
        <v>0</v>
      </c>
      <c r="J105" s="631">
        <f t="shared" si="26"/>
        <v>0</v>
      </c>
      <c r="K105" s="631">
        <f t="shared" si="26"/>
        <v>0</v>
      </c>
      <c r="L105" s="631">
        <f t="shared" si="26"/>
        <v>0</v>
      </c>
      <c r="M105" s="631">
        <f t="shared" si="26"/>
        <v>0</v>
      </c>
      <c r="N105" s="631">
        <f t="shared" si="26"/>
        <v>0</v>
      </c>
      <c r="O105" s="631">
        <f t="shared" si="26"/>
        <v>0</v>
      </c>
      <c r="P105" s="631">
        <f t="shared" si="26"/>
        <v>0</v>
      </c>
      <c r="Q105" s="631">
        <f t="shared" si="26"/>
        <v>0</v>
      </c>
      <c r="R105" s="631">
        <f t="shared" si="26"/>
        <v>0</v>
      </c>
      <c r="S105" s="631">
        <f t="shared" si="26"/>
        <v>0</v>
      </c>
      <c r="T105" s="631">
        <f t="shared" si="26"/>
        <v>0</v>
      </c>
      <c r="U105" s="631">
        <f t="shared" si="26"/>
        <v>0</v>
      </c>
      <c r="V105" s="631">
        <f t="shared" si="26"/>
        <v>0</v>
      </c>
      <c r="W105" s="631">
        <f t="shared" si="26"/>
        <v>0</v>
      </c>
      <c r="X105" s="631">
        <f t="shared" si="26"/>
        <v>0</v>
      </c>
      <c r="Y105" s="631">
        <f t="shared" si="26"/>
        <v>0</v>
      </c>
      <c r="Z105" s="631">
        <f t="shared" si="26"/>
        <v>0</v>
      </c>
      <c r="AA105" s="631">
        <f t="shared" si="26"/>
        <v>0</v>
      </c>
      <c r="AB105" s="631">
        <f t="shared" si="26"/>
        <v>0</v>
      </c>
      <c r="AC105" s="631">
        <f t="shared" si="26"/>
        <v>0</v>
      </c>
      <c r="AD105" s="631">
        <f t="shared" ref="AD105:AH105" si="27">IFERROR(AD103-AD104,0)</f>
        <v>0</v>
      </c>
      <c r="AE105" s="631">
        <f t="shared" si="27"/>
        <v>0</v>
      </c>
      <c r="AF105" s="631">
        <f t="shared" si="27"/>
        <v>0</v>
      </c>
      <c r="AG105" s="631">
        <f t="shared" si="27"/>
        <v>0</v>
      </c>
      <c r="AH105" s="631">
        <f t="shared" si="27"/>
        <v>0</v>
      </c>
      <c r="AI105" s="667"/>
    </row>
    <row r="106" spans="2:35" ht="13" hidden="1" x14ac:dyDescent="0.3">
      <c r="B106" s="601" t="s">
        <v>139</v>
      </c>
      <c r="C106" s="676"/>
      <c r="D106" s="52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3"/>
    </row>
    <row r="107" spans="2:35" s="647" customFormat="1" ht="13" hidden="1" x14ac:dyDescent="0.3">
      <c r="B107" s="684" t="s">
        <v>10</v>
      </c>
      <c r="C107" s="676"/>
      <c r="D107" s="684"/>
      <c r="E107" s="631">
        <f>IF((E105&gt;0),(1-E106)*E105,0)</f>
        <v>0</v>
      </c>
      <c r="F107" s="631">
        <f>IF((F105&gt;0),(1-F106)*F105,0)</f>
        <v>0</v>
      </c>
      <c r="G107" s="631">
        <f>IF((G105&gt;0),(1-G106)*G105,0)</f>
        <v>0</v>
      </c>
      <c r="H107" s="631">
        <f>IF((H105&gt;0),(1-H106)*H105,0)</f>
        <v>0</v>
      </c>
      <c r="I107" s="631">
        <f>IF((I105&gt;0),(1-I106)*I105,0)</f>
        <v>0</v>
      </c>
      <c r="J107" s="631">
        <f t="shared" ref="J107:AC107" si="28">IF((J105&gt;0),(1-J106)*J105,0)</f>
        <v>0</v>
      </c>
      <c r="K107" s="631">
        <f t="shared" si="28"/>
        <v>0</v>
      </c>
      <c r="L107" s="631">
        <f t="shared" si="28"/>
        <v>0</v>
      </c>
      <c r="M107" s="631">
        <f t="shared" si="28"/>
        <v>0</v>
      </c>
      <c r="N107" s="631">
        <f t="shared" si="28"/>
        <v>0</v>
      </c>
      <c r="O107" s="631">
        <f t="shared" si="28"/>
        <v>0</v>
      </c>
      <c r="P107" s="631">
        <f t="shared" si="28"/>
        <v>0</v>
      </c>
      <c r="Q107" s="631">
        <f t="shared" si="28"/>
        <v>0</v>
      </c>
      <c r="R107" s="631">
        <f t="shared" si="28"/>
        <v>0</v>
      </c>
      <c r="S107" s="631">
        <f t="shared" si="28"/>
        <v>0</v>
      </c>
      <c r="T107" s="631">
        <f t="shared" si="28"/>
        <v>0</v>
      </c>
      <c r="U107" s="631">
        <f t="shared" si="28"/>
        <v>0</v>
      </c>
      <c r="V107" s="631">
        <f t="shared" si="28"/>
        <v>0</v>
      </c>
      <c r="W107" s="631">
        <f t="shared" si="28"/>
        <v>0</v>
      </c>
      <c r="X107" s="631">
        <f t="shared" si="28"/>
        <v>0</v>
      </c>
      <c r="Y107" s="631">
        <f t="shared" si="28"/>
        <v>0</v>
      </c>
      <c r="Z107" s="631">
        <f t="shared" si="28"/>
        <v>0</v>
      </c>
      <c r="AA107" s="631">
        <f t="shared" si="28"/>
        <v>0</v>
      </c>
      <c r="AB107" s="631">
        <f t="shared" si="28"/>
        <v>0</v>
      </c>
      <c r="AC107" s="631">
        <f t="shared" si="28"/>
        <v>0</v>
      </c>
      <c r="AD107" s="631">
        <f t="shared" ref="AD107:AH107" si="29">IF((AD105&gt;0),(1-AD106)*AD105,0)</f>
        <v>0</v>
      </c>
      <c r="AE107" s="631">
        <f t="shared" si="29"/>
        <v>0</v>
      </c>
      <c r="AF107" s="631">
        <f t="shared" si="29"/>
        <v>0</v>
      </c>
      <c r="AG107" s="631">
        <f t="shared" si="29"/>
        <v>0</v>
      </c>
      <c r="AH107" s="631">
        <f t="shared" si="29"/>
        <v>0</v>
      </c>
      <c r="AI107" s="685"/>
    </row>
    <row r="108" spans="2:35" ht="13" hidden="1" x14ac:dyDescent="0.3">
      <c r="B108" s="581"/>
      <c r="C108" s="680"/>
      <c r="D108" s="668">
        <f>'MEG Def'!$H8</f>
        <v>0</v>
      </c>
      <c r="E108" s="677"/>
      <c r="F108" s="677"/>
      <c r="G108" s="677"/>
      <c r="H108" s="677"/>
      <c r="I108" s="677"/>
      <c r="J108" s="677"/>
      <c r="K108" s="677"/>
      <c r="L108" s="677"/>
      <c r="M108" s="677"/>
      <c r="N108" s="677"/>
      <c r="O108" s="677"/>
      <c r="P108" s="677"/>
      <c r="Q108" s="677"/>
      <c r="R108" s="677"/>
      <c r="S108" s="677"/>
      <c r="T108" s="677"/>
      <c r="U108" s="677"/>
      <c r="V108" s="677"/>
      <c r="W108" s="677"/>
      <c r="X108" s="677"/>
      <c r="Y108" s="677"/>
      <c r="Z108" s="677"/>
      <c r="AA108" s="677"/>
      <c r="AB108" s="677"/>
      <c r="AC108" s="677"/>
      <c r="AD108" s="677"/>
      <c r="AE108" s="677"/>
      <c r="AF108" s="677"/>
      <c r="AG108" s="677"/>
      <c r="AH108" s="677"/>
      <c r="AI108" s="678"/>
    </row>
    <row r="109" spans="2:35" ht="13" hidden="1" x14ac:dyDescent="0.3">
      <c r="B109" s="581" t="str">
        <f>IFERROR(VLOOKUP(C109,'MEG Def'!$A$7:$B$12,2),"")</f>
        <v/>
      </c>
      <c r="C109" s="628"/>
      <c r="D109" s="589" t="s">
        <v>56</v>
      </c>
      <c r="E109" s="631" t="str">
        <f>IF($D108="Savings Phase-Down",E19," ")</f>
        <v xml:space="preserve"> </v>
      </c>
      <c r="F109" s="631" t="str">
        <f t="shared" ref="F109:AC109" si="30">IF($D108="Savings Phase-Down",F19," ")</f>
        <v xml:space="preserve"> </v>
      </c>
      <c r="G109" s="631" t="str">
        <f t="shared" si="30"/>
        <v xml:space="preserve"> </v>
      </c>
      <c r="H109" s="631" t="str">
        <f t="shared" si="30"/>
        <v xml:space="preserve"> </v>
      </c>
      <c r="I109" s="631" t="str">
        <f t="shared" si="30"/>
        <v xml:space="preserve"> </v>
      </c>
      <c r="J109" s="631" t="str">
        <f t="shared" si="30"/>
        <v xml:space="preserve"> </v>
      </c>
      <c r="K109" s="631" t="str">
        <f t="shared" si="30"/>
        <v xml:space="preserve"> </v>
      </c>
      <c r="L109" s="631" t="str">
        <f t="shared" si="30"/>
        <v xml:space="preserve"> </v>
      </c>
      <c r="M109" s="631" t="str">
        <f t="shared" si="30"/>
        <v xml:space="preserve"> </v>
      </c>
      <c r="N109" s="631" t="str">
        <f t="shared" si="30"/>
        <v xml:space="preserve"> </v>
      </c>
      <c r="O109" s="631" t="str">
        <f t="shared" si="30"/>
        <v xml:space="preserve"> </v>
      </c>
      <c r="P109" s="631" t="str">
        <f t="shared" si="30"/>
        <v xml:space="preserve"> </v>
      </c>
      <c r="Q109" s="631" t="str">
        <f t="shared" si="30"/>
        <v xml:space="preserve"> </v>
      </c>
      <c r="R109" s="631" t="str">
        <f t="shared" si="30"/>
        <v xml:space="preserve"> </v>
      </c>
      <c r="S109" s="631" t="str">
        <f t="shared" si="30"/>
        <v xml:space="preserve"> </v>
      </c>
      <c r="T109" s="631" t="str">
        <f t="shared" si="30"/>
        <v xml:space="preserve"> </v>
      </c>
      <c r="U109" s="631" t="str">
        <f t="shared" si="30"/>
        <v xml:space="preserve"> </v>
      </c>
      <c r="V109" s="631" t="str">
        <f t="shared" si="30"/>
        <v xml:space="preserve"> </v>
      </c>
      <c r="W109" s="631" t="str">
        <f t="shared" si="30"/>
        <v xml:space="preserve"> </v>
      </c>
      <c r="X109" s="631" t="str">
        <f t="shared" si="30"/>
        <v xml:space="preserve"> </v>
      </c>
      <c r="Y109" s="631" t="str">
        <f t="shared" si="30"/>
        <v xml:space="preserve"> </v>
      </c>
      <c r="Z109" s="631" t="str">
        <f t="shared" si="30"/>
        <v xml:space="preserve"> </v>
      </c>
      <c r="AA109" s="631" t="str">
        <f t="shared" si="30"/>
        <v xml:space="preserve"> </v>
      </c>
      <c r="AB109" s="631" t="str">
        <f t="shared" si="30"/>
        <v xml:space="preserve"> </v>
      </c>
      <c r="AC109" s="631" t="str">
        <f t="shared" si="30"/>
        <v xml:space="preserve"> </v>
      </c>
      <c r="AD109" s="631" t="str">
        <f t="shared" ref="AD109:AH109" si="31">IF($D108="Savings Phase-Down",AD19," ")</f>
        <v xml:space="preserve"> </v>
      </c>
      <c r="AE109" s="631" t="str">
        <f t="shared" si="31"/>
        <v xml:space="preserve"> </v>
      </c>
      <c r="AF109" s="631" t="str">
        <f t="shared" si="31"/>
        <v xml:space="preserve"> </v>
      </c>
      <c r="AG109" s="631" t="str">
        <f t="shared" si="31"/>
        <v xml:space="preserve"> </v>
      </c>
      <c r="AH109" s="631" t="str">
        <f t="shared" si="31"/>
        <v xml:space="preserve"> </v>
      </c>
      <c r="AI109" s="686"/>
    </row>
    <row r="110" spans="2:35" ht="13" hidden="1" x14ac:dyDescent="0.3">
      <c r="B110" s="581"/>
      <c r="C110" s="680"/>
      <c r="D110" s="589" t="s">
        <v>57</v>
      </c>
      <c r="E110" s="631" t="str">
        <f>IF($D108="Savings Phase-Down",E78," ")</f>
        <v xml:space="preserve"> </v>
      </c>
      <c r="F110" s="631" t="str">
        <f t="shared" ref="F110:AC110" si="32">IF($D108="Savings Phase-Down",F78," ")</f>
        <v xml:space="preserve"> </v>
      </c>
      <c r="G110" s="631" t="str">
        <f t="shared" si="32"/>
        <v xml:space="preserve"> </v>
      </c>
      <c r="H110" s="631" t="str">
        <f t="shared" si="32"/>
        <v xml:space="preserve"> </v>
      </c>
      <c r="I110" s="631" t="str">
        <f t="shared" si="32"/>
        <v xml:space="preserve"> </v>
      </c>
      <c r="J110" s="631" t="str">
        <f t="shared" si="32"/>
        <v xml:space="preserve"> </v>
      </c>
      <c r="K110" s="631" t="str">
        <f t="shared" si="32"/>
        <v xml:space="preserve"> </v>
      </c>
      <c r="L110" s="631" t="str">
        <f t="shared" si="32"/>
        <v xml:space="preserve"> </v>
      </c>
      <c r="M110" s="631" t="str">
        <f t="shared" si="32"/>
        <v xml:space="preserve"> </v>
      </c>
      <c r="N110" s="631" t="str">
        <f t="shared" si="32"/>
        <v xml:space="preserve"> </v>
      </c>
      <c r="O110" s="631" t="str">
        <f t="shared" si="32"/>
        <v xml:space="preserve"> </v>
      </c>
      <c r="P110" s="631" t="str">
        <f t="shared" si="32"/>
        <v xml:space="preserve"> </v>
      </c>
      <c r="Q110" s="631" t="str">
        <f t="shared" si="32"/>
        <v xml:space="preserve"> </v>
      </c>
      <c r="R110" s="631" t="str">
        <f t="shared" si="32"/>
        <v xml:space="preserve"> </v>
      </c>
      <c r="S110" s="631" t="str">
        <f t="shared" si="32"/>
        <v xml:space="preserve"> </v>
      </c>
      <c r="T110" s="631" t="str">
        <f t="shared" si="32"/>
        <v xml:space="preserve"> </v>
      </c>
      <c r="U110" s="631" t="str">
        <f t="shared" si="32"/>
        <v xml:space="preserve"> </v>
      </c>
      <c r="V110" s="631" t="str">
        <f t="shared" si="32"/>
        <v xml:space="preserve"> </v>
      </c>
      <c r="W110" s="631" t="str">
        <f t="shared" si="32"/>
        <v xml:space="preserve"> </v>
      </c>
      <c r="X110" s="631" t="str">
        <f t="shared" si="32"/>
        <v xml:space="preserve"> </v>
      </c>
      <c r="Y110" s="631" t="str">
        <f t="shared" si="32"/>
        <v xml:space="preserve"> </v>
      </c>
      <c r="Z110" s="631" t="str">
        <f t="shared" si="32"/>
        <v xml:space="preserve"> </v>
      </c>
      <c r="AA110" s="631" t="str">
        <f t="shared" si="32"/>
        <v xml:space="preserve"> </v>
      </c>
      <c r="AB110" s="631" t="str">
        <f t="shared" si="32"/>
        <v xml:space="preserve"> </v>
      </c>
      <c r="AC110" s="631" t="str">
        <f t="shared" si="32"/>
        <v xml:space="preserve"> </v>
      </c>
      <c r="AD110" s="631" t="str">
        <f t="shared" ref="AD110:AH110" si="33">IF($D108="Savings Phase-Down",AD78," ")</f>
        <v xml:space="preserve"> </v>
      </c>
      <c r="AE110" s="631" t="str">
        <f t="shared" si="33"/>
        <v xml:space="preserve"> </v>
      </c>
      <c r="AF110" s="631" t="str">
        <f t="shared" si="33"/>
        <v xml:space="preserve"> </v>
      </c>
      <c r="AG110" s="631" t="str">
        <f t="shared" si="33"/>
        <v xml:space="preserve"> </v>
      </c>
      <c r="AH110" s="631" t="str">
        <f t="shared" si="33"/>
        <v xml:space="preserve"> </v>
      </c>
      <c r="AI110" s="686"/>
    </row>
    <row r="111" spans="2:35" ht="13" hidden="1" x14ac:dyDescent="0.3">
      <c r="B111" s="681" t="s">
        <v>138</v>
      </c>
      <c r="C111" s="680"/>
      <c r="D111" s="522"/>
      <c r="E111" s="631">
        <f>IFERROR(E109-E110,0)</f>
        <v>0</v>
      </c>
      <c r="F111" s="631">
        <f t="shared" ref="F111:AC111" si="34">IFERROR(F109-F110,0)</f>
        <v>0</v>
      </c>
      <c r="G111" s="631">
        <f t="shared" si="34"/>
        <v>0</v>
      </c>
      <c r="H111" s="631">
        <f t="shared" si="34"/>
        <v>0</v>
      </c>
      <c r="I111" s="631">
        <f t="shared" si="34"/>
        <v>0</v>
      </c>
      <c r="J111" s="631">
        <f t="shared" si="34"/>
        <v>0</v>
      </c>
      <c r="K111" s="631">
        <f t="shared" si="34"/>
        <v>0</v>
      </c>
      <c r="L111" s="631">
        <f t="shared" si="34"/>
        <v>0</v>
      </c>
      <c r="M111" s="631">
        <f t="shared" si="34"/>
        <v>0</v>
      </c>
      <c r="N111" s="631">
        <f t="shared" si="34"/>
        <v>0</v>
      </c>
      <c r="O111" s="631">
        <f t="shared" si="34"/>
        <v>0</v>
      </c>
      <c r="P111" s="631">
        <f t="shared" si="34"/>
        <v>0</v>
      </c>
      <c r="Q111" s="631">
        <f t="shared" si="34"/>
        <v>0</v>
      </c>
      <c r="R111" s="631">
        <f t="shared" si="34"/>
        <v>0</v>
      </c>
      <c r="S111" s="631">
        <f t="shared" si="34"/>
        <v>0</v>
      </c>
      <c r="T111" s="631">
        <f t="shared" si="34"/>
        <v>0</v>
      </c>
      <c r="U111" s="631">
        <f t="shared" si="34"/>
        <v>0</v>
      </c>
      <c r="V111" s="631">
        <f t="shared" si="34"/>
        <v>0</v>
      </c>
      <c r="W111" s="631">
        <f t="shared" si="34"/>
        <v>0</v>
      </c>
      <c r="X111" s="631">
        <f t="shared" si="34"/>
        <v>0</v>
      </c>
      <c r="Y111" s="631">
        <f t="shared" si="34"/>
        <v>0</v>
      </c>
      <c r="Z111" s="631">
        <f t="shared" si="34"/>
        <v>0</v>
      </c>
      <c r="AA111" s="631">
        <f t="shared" si="34"/>
        <v>0</v>
      </c>
      <c r="AB111" s="631">
        <f t="shared" si="34"/>
        <v>0</v>
      </c>
      <c r="AC111" s="631">
        <f t="shared" si="34"/>
        <v>0</v>
      </c>
      <c r="AD111" s="631">
        <f t="shared" ref="AD111:AH111" si="35">IFERROR(AD109-AD110,0)</f>
        <v>0</v>
      </c>
      <c r="AE111" s="631">
        <f t="shared" si="35"/>
        <v>0</v>
      </c>
      <c r="AF111" s="631">
        <f t="shared" si="35"/>
        <v>0</v>
      </c>
      <c r="AG111" s="631">
        <f t="shared" si="35"/>
        <v>0</v>
      </c>
      <c r="AH111" s="631">
        <f t="shared" si="35"/>
        <v>0</v>
      </c>
      <c r="AI111" s="686"/>
    </row>
    <row r="112" spans="2:35" ht="13" hidden="1" x14ac:dyDescent="0.3">
      <c r="B112" s="601" t="s">
        <v>139</v>
      </c>
      <c r="C112" s="680"/>
      <c r="D112" s="52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2"/>
      <c r="AI112" s="686"/>
    </row>
    <row r="113" spans="2:35" s="647" customFormat="1" ht="13" hidden="1" x14ac:dyDescent="0.3">
      <c r="B113" s="684" t="s">
        <v>10</v>
      </c>
      <c r="C113" s="676"/>
      <c r="D113" s="684"/>
      <c r="E113" s="631">
        <f t="shared" ref="E113:AC113" si="36">IF((E111&gt;0),(1-E112)*E111,0)</f>
        <v>0</v>
      </c>
      <c r="F113" s="631">
        <f t="shared" si="36"/>
        <v>0</v>
      </c>
      <c r="G113" s="631">
        <f t="shared" si="36"/>
        <v>0</v>
      </c>
      <c r="H113" s="631">
        <f t="shared" si="36"/>
        <v>0</v>
      </c>
      <c r="I113" s="631">
        <f t="shared" si="36"/>
        <v>0</v>
      </c>
      <c r="J113" s="631">
        <f t="shared" si="36"/>
        <v>0</v>
      </c>
      <c r="K113" s="631">
        <f t="shared" si="36"/>
        <v>0</v>
      </c>
      <c r="L113" s="631">
        <f t="shared" si="36"/>
        <v>0</v>
      </c>
      <c r="M113" s="631">
        <f t="shared" si="36"/>
        <v>0</v>
      </c>
      <c r="N113" s="631">
        <f t="shared" si="36"/>
        <v>0</v>
      </c>
      <c r="O113" s="631">
        <f t="shared" si="36"/>
        <v>0</v>
      </c>
      <c r="P113" s="631">
        <f t="shared" si="36"/>
        <v>0</v>
      </c>
      <c r="Q113" s="631">
        <f t="shared" si="36"/>
        <v>0</v>
      </c>
      <c r="R113" s="631">
        <f t="shared" si="36"/>
        <v>0</v>
      </c>
      <c r="S113" s="631">
        <f t="shared" si="36"/>
        <v>0</v>
      </c>
      <c r="T113" s="631">
        <f t="shared" si="36"/>
        <v>0</v>
      </c>
      <c r="U113" s="631">
        <f t="shared" si="36"/>
        <v>0</v>
      </c>
      <c r="V113" s="631">
        <f t="shared" si="36"/>
        <v>0</v>
      </c>
      <c r="W113" s="631">
        <f t="shared" si="36"/>
        <v>0</v>
      </c>
      <c r="X113" s="631">
        <f t="shared" si="36"/>
        <v>0</v>
      </c>
      <c r="Y113" s="631">
        <f t="shared" si="36"/>
        <v>0</v>
      </c>
      <c r="Z113" s="631">
        <f t="shared" si="36"/>
        <v>0</v>
      </c>
      <c r="AA113" s="631">
        <f t="shared" si="36"/>
        <v>0</v>
      </c>
      <c r="AB113" s="631">
        <f t="shared" si="36"/>
        <v>0</v>
      </c>
      <c r="AC113" s="631">
        <f t="shared" si="36"/>
        <v>0</v>
      </c>
      <c r="AD113" s="631">
        <f t="shared" ref="AD113:AH113" si="37">IF((AD111&gt;0),(1-AD112)*AD111,0)</f>
        <v>0</v>
      </c>
      <c r="AE113" s="631">
        <f t="shared" si="37"/>
        <v>0</v>
      </c>
      <c r="AF113" s="631">
        <f t="shared" si="37"/>
        <v>0</v>
      </c>
      <c r="AG113" s="631">
        <f t="shared" si="37"/>
        <v>0</v>
      </c>
      <c r="AH113" s="631">
        <f t="shared" si="37"/>
        <v>0</v>
      </c>
      <c r="AI113" s="685"/>
    </row>
    <row r="114" spans="2:35" ht="13" hidden="1" x14ac:dyDescent="0.3">
      <c r="B114" s="581"/>
      <c r="C114" s="680"/>
      <c r="D114" s="668">
        <f>'MEG Def'!$H9</f>
        <v>0</v>
      </c>
      <c r="E114" s="677"/>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86"/>
    </row>
    <row r="115" spans="2:35" ht="13" hidden="1" x14ac:dyDescent="0.3">
      <c r="B115" s="581" t="str">
        <f>IFERROR(VLOOKUP(C115,'MEG Def'!$A$7:$B$12,2),"")</f>
        <v/>
      </c>
      <c r="C115" s="628"/>
      <c r="D115" s="589" t="s">
        <v>56</v>
      </c>
      <c r="E115" s="631" t="str">
        <f>IF($D114="Savings Phase-Down",E23," ")</f>
        <v xml:space="preserve"> </v>
      </c>
      <c r="F115" s="631" t="str">
        <f t="shared" ref="F115:AC115" si="38">IF($D114="Savings Phase-Down",F23," ")</f>
        <v xml:space="preserve"> </v>
      </c>
      <c r="G115" s="631" t="str">
        <f t="shared" si="38"/>
        <v xml:space="preserve"> </v>
      </c>
      <c r="H115" s="631" t="str">
        <f t="shared" si="38"/>
        <v xml:space="preserve"> </v>
      </c>
      <c r="I115" s="631" t="str">
        <f t="shared" si="38"/>
        <v xml:space="preserve"> </v>
      </c>
      <c r="J115" s="631" t="str">
        <f t="shared" si="38"/>
        <v xml:space="preserve"> </v>
      </c>
      <c r="K115" s="631" t="str">
        <f t="shared" si="38"/>
        <v xml:space="preserve"> </v>
      </c>
      <c r="L115" s="631" t="str">
        <f t="shared" si="38"/>
        <v xml:space="preserve"> </v>
      </c>
      <c r="M115" s="631" t="str">
        <f t="shared" si="38"/>
        <v xml:space="preserve"> </v>
      </c>
      <c r="N115" s="631" t="str">
        <f t="shared" si="38"/>
        <v xml:space="preserve"> </v>
      </c>
      <c r="O115" s="631" t="str">
        <f t="shared" si="38"/>
        <v xml:space="preserve"> </v>
      </c>
      <c r="P115" s="631" t="str">
        <f t="shared" si="38"/>
        <v xml:space="preserve"> </v>
      </c>
      <c r="Q115" s="631" t="str">
        <f t="shared" si="38"/>
        <v xml:space="preserve"> </v>
      </c>
      <c r="R115" s="631" t="str">
        <f t="shared" si="38"/>
        <v xml:space="preserve"> </v>
      </c>
      <c r="S115" s="631" t="str">
        <f t="shared" si="38"/>
        <v xml:space="preserve"> </v>
      </c>
      <c r="T115" s="631" t="str">
        <f t="shared" si="38"/>
        <v xml:space="preserve"> </v>
      </c>
      <c r="U115" s="631" t="str">
        <f t="shared" si="38"/>
        <v xml:space="preserve"> </v>
      </c>
      <c r="V115" s="631" t="str">
        <f t="shared" si="38"/>
        <v xml:space="preserve"> </v>
      </c>
      <c r="W115" s="631" t="str">
        <f t="shared" si="38"/>
        <v xml:space="preserve"> </v>
      </c>
      <c r="X115" s="631" t="str">
        <f t="shared" si="38"/>
        <v xml:space="preserve"> </v>
      </c>
      <c r="Y115" s="631" t="str">
        <f t="shared" si="38"/>
        <v xml:space="preserve"> </v>
      </c>
      <c r="Z115" s="631" t="str">
        <f t="shared" si="38"/>
        <v xml:space="preserve"> </v>
      </c>
      <c r="AA115" s="631" t="str">
        <f t="shared" si="38"/>
        <v xml:space="preserve"> </v>
      </c>
      <c r="AB115" s="631" t="str">
        <f t="shared" si="38"/>
        <v xml:space="preserve"> </v>
      </c>
      <c r="AC115" s="631" t="str">
        <f t="shared" si="38"/>
        <v xml:space="preserve"> </v>
      </c>
      <c r="AD115" s="631" t="str">
        <f t="shared" ref="AD115:AH115" si="39">IF($D114="Savings Phase-Down",AD23," ")</f>
        <v xml:space="preserve"> </v>
      </c>
      <c r="AE115" s="631" t="str">
        <f t="shared" si="39"/>
        <v xml:space="preserve"> </v>
      </c>
      <c r="AF115" s="631" t="str">
        <f t="shared" si="39"/>
        <v xml:space="preserve"> </v>
      </c>
      <c r="AG115" s="631" t="str">
        <f t="shared" si="39"/>
        <v xml:space="preserve"> </v>
      </c>
      <c r="AH115" s="631" t="str">
        <f t="shared" si="39"/>
        <v xml:space="preserve"> </v>
      </c>
      <c r="AI115" s="686"/>
    </row>
    <row r="116" spans="2:35" ht="13" hidden="1" x14ac:dyDescent="0.3">
      <c r="B116" s="581"/>
      <c r="C116" s="680"/>
      <c r="D116" s="589" t="s">
        <v>57</v>
      </c>
      <c r="E116" s="631" t="str">
        <f>IF($D114="Savings Phase-Down",E79," ")</f>
        <v xml:space="preserve"> </v>
      </c>
      <c r="F116" s="631" t="str">
        <f t="shared" ref="F116:AC116" si="40">IF($D114="Savings Phase-Down",F79," ")</f>
        <v xml:space="preserve"> </v>
      </c>
      <c r="G116" s="631" t="str">
        <f t="shared" si="40"/>
        <v xml:space="preserve"> </v>
      </c>
      <c r="H116" s="631" t="str">
        <f t="shared" si="40"/>
        <v xml:space="preserve"> </v>
      </c>
      <c r="I116" s="631" t="str">
        <f t="shared" si="40"/>
        <v xml:space="preserve"> </v>
      </c>
      <c r="J116" s="631" t="str">
        <f t="shared" si="40"/>
        <v xml:space="preserve"> </v>
      </c>
      <c r="K116" s="631" t="str">
        <f t="shared" si="40"/>
        <v xml:space="preserve"> </v>
      </c>
      <c r="L116" s="631" t="str">
        <f t="shared" si="40"/>
        <v xml:space="preserve"> </v>
      </c>
      <c r="M116" s="631" t="str">
        <f t="shared" si="40"/>
        <v xml:space="preserve"> </v>
      </c>
      <c r="N116" s="631" t="str">
        <f t="shared" si="40"/>
        <v xml:space="preserve"> </v>
      </c>
      <c r="O116" s="631" t="str">
        <f t="shared" si="40"/>
        <v xml:space="preserve"> </v>
      </c>
      <c r="P116" s="631" t="str">
        <f t="shared" si="40"/>
        <v xml:space="preserve"> </v>
      </c>
      <c r="Q116" s="631" t="str">
        <f t="shared" si="40"/>
        <v xml:space="preserve"> </v>
      </c>
      <c r="R116" s="631" t="str">
        <f t="shared" si="40"/>
        <v xml:space="preserve"> </v>
      </c>
      <c r="S116" s="631" t="str">
        <f t="shared" si="40"/>
        <v xml:space="preserve"> </v>
      </c>
      <c r="T116" s="631" t="str">
        <f t="shared" si="40"/>
        <v xml:space="preserve"> </v>
      </c>
      <c r="U116" s="631" t="str">
        <f t="shared" si="40"/>
        <v xml:space="preserve"> </v>
      </c>
      <c r="V116" s="631" t="str">
        <f t="shared" si="40"/>
        <v xml:space="preserve"> </v>
      </c>
      <c r="W116" s="631" t="str">
        <f t="shared" si="40"/>
        <v xml:space="preserve"> </v>
      </c>
      <c r="X116" s="631" t="str">
        <f t="shared" si="40"/>
        <v xml:space="preserve"> </v>
      </c>
      <c r="Y116" s="631" t="str">
        <f t="shared" si="40"/>
        <v xml:space="preserve"> </v>
      </c>
      <c r="Z116" s="631" t="str">
        <f t="shared" si="40"/>
        <v xml:space="preserve"> </v>
      </c>
      <c r="AA116" s="631" t="str">
        <f t="shared" si="40"/>
        <v xml:space="preserve"> </v>
      </c>
      <c r="AB116" s="631" t="str">
        <f t="shared" si="40"/>
        <v xml:space="preserve"> </v>
      </c>
      <c r="AC116" s="631" t="str">
        <f t="shared" si="40"/>
        <v xml:space="preserve"> </v>
      </c>
      <c r="AD116" s="631" t="str">
        <f t="shared" ref="AD116:AH116" si="41">IF($D114="Savings Phase-Down",AD79," ")</f>
        <v xml:space="preserve"> </v>
      </c>
      <c r="AE116" s="631" t="str">
        <f t="shared" si="41"/>
        <v xml:space="preserve"> </v>
      </c>
      <c r="AF116" s="631" t="str">
        <f t="shared" si="41"/>
        <v xml:space="preserve"> </v>
      </c>
      <c r="AG116" s="631" t="str">
        <f t="shared" si="41"/>
        <v xml:space="preserve"> </v>
      </c>
      <c r="AH116" s="631" t="str">
        <f t="shared" si="41"/>
        <v xml:space="preserve"> </v>
      </c>
      <c r="AI116" s="686"/>
    </row>
    <row r="117" spans="2:35" ht="13" hidden="1" x14ac:dyDescent="0.3">
      <c r="B117" s="681" t="s">
        <v>138</v>
      </c>
      <c r="C117" s="680"/>
      <c r="D117" s="522"/>
      <c r="E117" s="631">
        <f t="shared" ref="E117:AC117" si="42">IFERROR(E115-E116,0)</f>
        <v>0</v>
      </c>
      <c r="F117" s="631">
        <f t="shared" si="42"/>
        <v>0</v>
      </c>
      <c r="G117" s="631">
        <f t="shared" si="42"/>
        <v>0</v>
      </c>
      <c r="H117" s="631">
        <f t="shared" si="42"/>
        <v>0</v>
      </c>
      <c r="I117" s="631">
        <f t="shared" si="42"/>
        <v>0</v>
      </c>
      <c r="J117" s="631">
        <f t="shared" si="42"/>
        <v>0</v>
      </c>
      <c r="K117" s="631">
        <f t="shared" si="42"/>
        <v>0</v>
      </c>
      <c r="L117" s="631">
        <f t="shared" si="42"/>
        <v>0</v>
      </c>
      <c r="M117" s="631">
        <f t="shared" si="42"/>
        <v>0</v>
      </c>
      <c r="N117" s="631">
        <f t="shared" si="42"/>
        <v>0</v>
      </c>
      <c r="O117" s="631">
        <f t="shared" si="42"/>
        <v>0</v>
      </c>
      <c r="P117" s="631">
        <f t="shared" si="42"/>
        <v>0</v>
      </c>
      <c r="Q117" s="631">
        <f t="shared" si="42"/>
        <v>0</v>
      </c>
      <c r="R117" s="631">
        <f t="shared" si="42"/>
        <v>0</v>
      </c>
      <c r="S117" s="631">
        <f t="shared" si="42"/>
        <v>0</v>
      </c>
      <c r="T117" s="631">
        <f t="shared" si="42"/>
        <v>0</v>
      </c>
      <c r="U117" s="631">
        <f t="shared" si="42"/>
        <v>0</v>
      </c>
      <c r="V117" s="631">
        <f t="shared" si="42"/>
        <v>0</v>
      </c>
      <c r="W117" s="631">
        <f t="shared" si="42"/>
        <v>0</v>
      </c>
      <c r="X117" s="631">
        <f t="shared" si="42"/>
        <v>0</v>
      </c>
      <c r="Y117" s="631">
        <f t="shared" si="42"/>
        <v>0</v>
      </c>
      <c r="Z117" s="631">
        <f t="shared" si="42"/>
        <v>0</v>
      </c>
      <c r="AA117" s="631">
        <f t="shared" si="42"/>
        <v>0</v>
      </c>
      <c r="AB117" s="631">
        <f t="shared" si="42"/>
        <v>0</v>
      </c>
      <c r="AC117" s="631">
        <f t="shared" si="42"/>
        <v>0</v>
      </c>
      <c r="AD117" s="631">
        <f t="shared" ref="AD117:AH117" si="43">IFERROR(AD115-AD116,0)</f>
        <v>0</v>
      </c>
      <c r="AE117" s="631">
        <f t="shared" si="43"/>
        <v>0</v>
      </c>
      <c r="AF117" s="631">
        <f t="shared" si="43"/>
        <v>0</v>
      </c>
      <c r="AG117" s="631">
        <f t="shared" si="43"/>
        <v>0</v>
      </c>
      <c r="AH117" s="631">
        <f t="shared" si="43"/>
        <v>0</v>
      </c>
      <c r="AI117" s="686"/>
    </row>
    <row r="118" spans="2:35" ht="13" hidden="1" x14ac:dyDescent="0.3">
      <c r="B118" s="601" t="s">
        <v>139</v>
      </c>
      <c r="C118" s="680"/>
      <c r="D118" s="52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6"/>
    </row>
    <row r="119" spans="2:35" ht="13" hidden="1" x14ac:dyDescent="0.3">
      <c r="B119" s="684" t="s">
        <v>10</v>
      </c>
      <c r="C119" s="676"/>
      <c r="D119" s="684"/>
      <c r="E119" s="631">
        <f t="shared" ref="E119:AC119" si="44">IF((E117&gt;0),(1-E118)*E117,0)</f>
        <v>0</v>
      </c>
      <c r="F119" s="631">
        <f t="shared" si="44"/>
        <v>0</v>
      </c>
      <c r="G119" s="631">
        <f t="shared" si="44"/>
        <v>0</v>
      </c>
      <c r="H119" s="631">
        <f t="shared" si="44"/>
        <v>0</v>
      </c>
      <c r="I119" s="631">
        <f t="shared" si="44"/>
        <v>0</v>
      </c>
      <c r="J119" s="631">
        <f t="shared" si="44"/>
        <v>0</v>
      </c>
      <c r="K119" s="631">
        <f t="shared" si="44"/>
        <v>0</v>
      </c>
      <c r="L119" s="631">
        <f t="shared" si="44"/>
        <v>0</v>
      </c>
      <c r="M119" s="631">
        <f t="shared" si="44"/>
        <v>0</v>
      </c>
      <c r="N119" s="631">
        <f t="shared" si="44"/>
        <v>0</v>
      </c>
      <c r="O119" s="631">
        <f t="shared" si="44"/>
        <v>0</v>
      </c>
      <c r="P119" s="631">
        <f t="shared" si="44"/>
        <v>0</v>
      </c>
      <c r="Q119" s="631">
        <f t="shared" si="44"/>
        <v>0</v>
      </c>
      <c r="R119" s="631">
        <f t="shared" si="44"/>
        <v>0</v>
      </c>
      <c r="S119" s="631">
        <f t="shared" si="44"/>
        <v>0</v>
      </c>
      <c r="T119" s="631">
        <f t="shared" si="44"/>
        <v>0</v>
      </c>
      <c r="U119" s="631">
        <f t="shared" si="44"/>
        <v>0</v>
      </c>
      <c r="V119" s="631">
        <f t="shared" si="44"/>
        <v>0</v>
      </c>
      <c r="W119" s="631">
        <f t="shared" si="44"/>
        <v>0</v>
      </c>
      <c r="X119" s="631">
        <f t="shared" si="44"/>
        <v>0</v>
      </c>
      <c r="Y119" s="631">
        <f t="shared" si="44"/>
        <v>0</v>
      </c>
      <c r="Z119" s="631">
        <f t="shared" si="44"/>
        <v>0</v>
      </c>
      <c r="AA119" s="631">
        <f t="shared" si="44"/>
        <v>0</v>
      </c>
      <c r="AB119" s="631">
        <f t="shared" si="44"/>
        <v>0</v>
      </c>
      <c r="AC119" s="631">
        <f t="shared" si="44"/>
        <v>0</v>
      </c>
      <c r="AD119" s="631">
        <f t="shared" ref="AD119:AH119" si="45">IF((AD117&gt;0),(1-AD118)*AD117,0)</f>
        <v>0</v>
      </c>
      <c r="AE119" s="631">
        <f t="shared" si="45"/>
        <v>0</v>
      </c>
      <c r="AF119" s="631">
        <f t="shared" si="45"/>
        <v>0</v>
      </c>
      <c r="AG119" s="631">
        <f t="shared" si="45"/>
        <v>0</v>
      </c>
      <c r="AH119" s="631">
        <f t="shared" si="45"/>
        <v>0</v>
      </c>
      <c r="AI119" s="686"/>
    </row>
    <row r="120" spans="2:35" ht="13" hidden="1" x14ac:dyDescent="0.3">
      <c r="B120" s="581"/>
      <c r="C120" s="680"/>
      <c r="D120" s="668">
        <f>'MEG Def'!$H10</f>
        <v>0</v>
      </c>
      <c r="E120" s="677"/>
      <c r="F120" s="677"/>
      <c r="G120" s="677"/>
      <c r="H120" s="677"/>
      <c r="I120" s="677"/>
      <c r="J120" s="677"/>
      <c r="K120" s="677"/>
      <c r="L120" s="677"/>
      <c r="M120" s="677"/>
      <c r="N120" s="677"/>
      <c r="O120" s="677"/>
      <c r="P120" s="677"/>
      <c r="Q120" s="677"/>
      <c r="R120" s="677"/>
      <c r="S120" s="677"/>
      <c r="T120" s="677"/>
      <c r="U120" s="677"/>
      <c r="V120" s="677"/>
      <c r="W120" s="677"/>
      <c r="X120" s="677"/>
      <c r="Y120" s="677"/>
      <c r="Z120" s="677"/>
      <c r="AA120" s="677"/>
      <c r="AB120" s="677"/>
      <c r="AC120" s="677"/>
      <c r="AD120" s="677"/>
      <c r="AE120" s="677"/>
      <c r="AF120" s="677"/>
      <c r="AG120" s="677"/>
      <c r="AH120" s="677"/>
      <c r="AI120" s="686"/>
    </row>
    <row r="121" spans="2:35" ht="13" hidden="1" x14ac:dyDescent="0.3">
      <c r="B121" s="581" t="str">
        <f>IFERROR(VLOOKUP(C121,'MEG Def'!$A$7:$B$12,2),"")</f>
        <v/>
      </c>
      <c r="C121" s="628"/>
      <c r="D121" s="589" t="s">
        <v>56</v>
      </c>
      <c r="E121" s="631" t="str">
        <f>IF($D120="Savings Phase-Down",E27," ")</f>
        <v xml:space="preserve"> </v>
      </c>
      <c r="F121" s="631" t="str">
        <f t="shared" ref="F121:AC121" si="46">IF($D120="Savings Phase-Down",F27," ")</f>
        <v xml:space="preserve"> </v>
      </c>
      <c r="G121" s="631" t="str">
        <f t="shared" si="46"/>
        <v xml:space="preserve"> </v>
      </c>
      <c r="H121" s="631" t="str">
        <f t="shared" si="46"/>
        <v xml:space="preserve"> </v>
      </c>
      <c r="I121" s="631" t="str">
        <f t="shared" si="46"/>
        <v xml:space="preserve"> </v>
      </c>
      <c r="J121" s="631" t="str">
        <f t="shared" si="46"/>
        <v xml:space="preserve"> </v>
      </c>
      <c r="K121" s="631" t="str">
        <f t="shared" si="46"/>
        <v xml:space="preserve"> </v>
      </c>
      <c r="L121" s="631" t="str">
        <f t="shared" si="46"/>
        <v xml:space="preserve"> </v>
      </c>
      <c r="M121" s="631" t="str">
        <f t="shared" si="46"/>
        <v xml:space="preserve"> </v>
      </c>
      <c r="N121" s="631" t="str">
        <f t="shared" si="46"/>
        <v xml:space="preserve"> </v>
      </c>
      <c r="O121" s="631" t="str">
        <f t="shared" si="46"/>
        <v xml:space="preserve"> </v>
      </c>
      <c r="P121" s="631" t="str">
        <f t="shared" si="46"/>
        <v xml:space="preserve"> </v>
      </c>
      <c r="Q121" s="631" t="str">
        <f t="shared" si="46"/>
        <v xml:space="preserve"> </v>
      </c>
      <c r="R121" s="631" t="str">
        <f t="shared" si="46"/>
        <v xml:space="preserve"> </v>
      </c>
      <c r="S121" s="631" t="str">
        <f t="shared" si="46"/>
        <v xml:space="preserve"> </v>
      </c>
      <c r="T121" s="631" t="str">
        <f t="shared" si="46"/>
        <v xml:space="preserve"> </v>
      </c>
      <c r="U121" s="631" t="str">
        <f t="shared" si="46"/>
        <v xml:space="preserve"> </v>
      </c>
      <c r="V121" s="631" t="str">
        <f t="shared" si="46"/>
        <v xml:space="preserve"> </v>
      </c>
      <c r="W121" s="631" t="str">
        <f t="shared" si="46"/>
        <v xml:space="preserve"> </v>
      </c>
      <c r="X121" s="631" t="str">
        <f t="shared" si="46"/>
        <v xml:space="preserve"> </v>
      </c>
      <c r="Y121" s="631" t="str">
        <f t="shared" si="46"/>
        <v xml:space="preserve"> </v>
      </c>
      <c r="Z121" s="631" t="str">
        <f t="shared" si="46"/>
        <v xml:space="preserve"> </v>
      </c>
      <c r="AA121" s="631" t="str">
        <f t="shared" si="46"/>
        <v xml:space="preserve"> </v>
      </c>
      <c r="AB121" s="631" t="str">
        <f t="shared" si="46"/>
        <v xml:space="preserve"> </v>
      </c>
      <c r="AC121" s="631" t="str">
        <f t="shared" si="46"/>
        <v xml:space="preserve"> </v>
      </c>
      <c r="AD121" s="631" t="str">
        <f t="shared" ref="AD121:AH121" si="47">IF($D120="Savings Phase-Down",AD27," ")</f>
        <v xml:space="preserve"> </v>
      </c>
      <c r="AE121" s="631" t="str">
        <f t="shared" si="47"/>
        <v xml:space="preserve"> </v>
      </c>
      <c r="AF121" s="631" t="str">
        <f t="shared" si="47"/>
        <v xml:space="preserve"> </v>
      </c>
      <c r="AG121" s="631" t="str">
        <f t="shared" si="47"/>
        <v xml:space="preserve"> </v>
      </c>
      <c r="AH121" s="631" t="str">
        <f t="shared" si="47"/>
        <v xml:space="preserve"> </v>
      </c>
      <c r="AI121" s="686"/>
    </row>
    <row r="122" spans="2:35" ht="13" hidden="1" x14ac:dyDescent="0.3">
      <c r="B122" s="581"/>
      <c r="C122" s="680"/>
      <c r="D122" s="589" t="s">
        <v>57</v>
      </c>
      <c r="E122" s="631" t="str">
        <f>IF($D120="Savings Phase-Down",E80," ")</f>
        <v xml:space="preserve"> </v>
      </c>
      <c r="F122" s="631" t="str">
        <f t="shared" ref="F122:AC122" si="48">IF($D120="Savings Phase-Down",F80," ")</f>
        <v xml:space="preserve"> </v>
      </c>
      <c r="G122" s="631" t="str">
        <f t="shared" si="48"/>
        <v xml:space="preserve"> </v>
      </c>
      <c r="H122" s="631" t="str">
        <f t="shared" si="48"/>
        <v xml:space="preserve"> </v>
      </c>
      <c r="I122" s="631" t="str">
        <f t="shared" si="48"/>
        <v xml:space="preserve"> </v>
      </c>
      <c r="J122" s="631" t="str">
        <f t="shared" si="48"/>
        <v xml:space="preserve"> </v>
      </c>
      <c r="K122" s="631" t="str">
        <f t="shared" si="48"/>
        <v xml:space="preserve"> </v>
      </c>
      <c r="L122" s="631" t="str">
        <f t="shared" si="48"/>
        <v xml:space="preserve"> </v>
      </c>
      <c r="M122" s="631" t="str">
        <f t="shared" si="48"/>
        <v xml:space="preserve"> </v>
      </c>
      <c r="N122" s="631" t="str">
        <f t="shared" si="48"/>
        <v xml:space="preserve"> </v>
      </c>
      <c r="O122" s="631" t="str">
        <f t="shared" si="48"/>
        <v xml:space="preserve"> </v>
      </c>
      <c r="P122" s="631" t="str">
        <f t="shared" si="48"/>
        <v xml:space="preserve"> </v>
      </c>
      <c r="Q122" s="631" t="str">
        <f t="shared" si="48"/>
        <v xml:space="preserve"> </v>
      </c>
      <c r="R122" s="631" t="str">
        <f t="shared" si="48"/>
        <v xml:space="preserve"> </v>
      </c>
      <c r="S122" s="631" t="str">
        <f t="shared" si="48"/>
        <v xml:space="preserve"> </v>
      </c>
      <c r="T122" s="631" t="str">
        <f t="shared" si="48"/>
        <v xml:space="preserve"> </v>
      </c>
      <c r="U122" s="631" t="str">
        <f t="shared" si="48"/>
        <v xml:space="preserve"> </v>
      </c>
      <c r="V122" s="631" t="str">
        <f t="shared" si="48"/>
        <v xml:space="preserve"> </v>
      </c>
      <c r="W122" s="631" t="str">
        <f t="shared" si="48"/>
        <v xml:space="preserve"> </v>
      </c>
      <c r="X122" s="631" t="str">
        <f t="shared" si="48"/>
        <v xml:space="preserve"> </v>
      </c>
      <c r="Y122" s="631" t="str">
        <f t="shared" si="48"/>
        <v xml:space="preserve"> </v>
      </c>
      <c r="Z122" s="631" t="str">
        <f t="shared" si="48"/>
        <v xml:space="preserve"> </v>
      </c>
      <c r="AA122" s="631" t="str">
        <f t="shared" si="48"/>
        <v xml:space="preserve"> </v>
      </c>
      <c r="AB122" s="631" t="str">
        <f t="shared" si="48"/>
        <v xml:space="preserve"> </v>
      </c>
      <c r="AC122" s="631" t="str">
        <f t="shared" si="48"/>
        <v xml:space="preserve"> </v>
      </c>
      <c r="AD122" s="631" t="str">
        <f t="shared" ref="AD122:AH122" si="49">IF($D120="Savings Phase-Down",AD80," ")</f>
        <v xml:space="preserve"> </v>
      </c>
      <c r="AE122" s="631" t="str">
        <f t="shared" si="49"/>
        <v xml:space="preserve"> </v>
      </c>
      <c r="AF122" s="631" t="str">
        <f t="shared" si="49"/>
        <v xml:space="preserve"> </v>
      </c>
      <c r="AG122" s="631" t="str">
        <f t="shared" si="49"/>
        <v xml:space="preserve"> </v>
      </c>
      <c r="AH122" s="631" t="str">
        <f t="shared" si="49"/>
        <v xml:space="preserve"> </v>
      </c>
      <c r="AI122" s="686"/>
    </row>
    <row r="123" spans="2:35" ht="13" hidden="1" x14ac:dyDescent="0.3">
      <c r="B123" s="681" t="s">
        <v>138</v>
      </c>
      <c r="C123" s="680"/>
      <c r="D123" s="522"/>
      <c r="E123" s="631">
        <f t="shared" ref="E123:AC123" si="50">IFERROR(E121-E122,0)</f>
        <v>0</v>
      </c>
      <c r="F123" s="631">
        <f t="shared" si="50"/>
        <v>0</v>
      </c>
      <c r="G123" s="631">
        <f t="shared" si="50"/>
        <v>0</v>
      </c>
      <c r="H123" s="631">
        <f t="shared" si="50"/>
        <v>0</v>
      </c>
      <c r="I123" s="631">
        <f t="shared" si="50"/>
        <v>0</v>
      </c>
      <c r="J123" s="631">
        <f t="shared" si="50"/>
        <v>0</v>
      </c>
      <c r="K123" s="631">
        <f t="shared" si="50"/>
        <v>0</v>
      </c>
      <c r="L123" s="631">
        <f t="shared" si="50"/>
        <v>0</v>
      </c>
      <c r="M123" s="631">
        <f t="shared" si="50"/>
        <v>0</v>
      </c>
      <c r="N123" s="631">
        <f t="shared" si="50"/>
        <v>0</v>
      </c>
      <c r="O123" s="631">
        <f t="shared" si="50"/>
        <v>0</v>
      </c>
      <c r="P123" s="631">
        <f t="shared" si="50"/>
        <v>0</v>
      </c>
      <c r="Q123" s="631">
        <f t="shared" si="50"/>
        <v>0</v>
      </c>
      <c r="R123" s="631">
        <f t="shared" si="50"/>
        <v>0</v>
      </c>
      <c r="S123" s="631">
        <f t="shared" si="50"/>
        <v>0</v>
      </c>
      <c r="T123" s="631">
        <f t="shared" si="50"/>
        <v>0</v>
      </c>
      <c r="U123" s="631">
        <f t="shared" si="50"/>
        <v>0</v>
      </c>
      <c r="V123" s="631">
        <f t="shared" si="50"/>
        <v>0</v>
      </c>
      <c r="W123" s="631">
        <f t="shared" si="50"/>
        <v>0</v>
      </c>
      <c r="X123" s="631">
        <f t="shared" si="50"/>
        <v>0</v>
      </c>
      <c r="Y123" s="631">
        <f t="shared" si="50"/>
        <v>0</v>
      </c>
      <c r="Z123" s="631">
        <f t="shared" si="50"/>
        <v>0</v>
      </c>
      <c r="AA123" s="631">
        <f t="shared" si="50"/>
        <v>0</v>
      </c>
      <c r="AB123" s="631">
        <f t="shared" si="50"/>
        <v>0</v>
      </c>
      <c r="AC123" s="631">
        <f t="shared" si="50"/>
        <v>0</v>
      </c>
      <c r="AD123" s="631">
        <f t="shared" ref="AD123:AH123" si="51">IFERROR(AD121-AD122,0)</f>
        <v>0</v>
      </c>
      <c r="AE123" s="631">
        <f t="shared" si="51"/>
        <v>0</v>
      </c>
      <c r="AF123" s="631">
        <f t="shared" si="51"/>
        <v>0</v>
      </c>
      <c r="AG123" s="631">
        <f t="shared" si="51"/>
        <v>0</v>
      </c>
      <c r="AH123" s="631">
        <f t="shared" si="51"/>
        <v>0</v>
      </c>
      <c r="AI123" s="686"/>
    </row>
    <row r="124" spans="2:35" ht="13" hidden="1" x14ac:dyDescent="0.3">
      <c r="B124" s="601" t="s">
        <v>139</v>
      </c>
      <c r="C124" s="680"/>
      <c r="D124" s="52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c r="AA124" s="682"/>
      <c r="AB124" s="682"/>
      <c r="AC124" s="682"/>
      <c r="AD124" s="682"/>
      <c r="AE124" s="682"/>
      <c r="AF124" s="682"/>
      <c r="AG124" s="682"/>
      <c r="AH124" s="682"/>
      <c r="AI124" s="686"/>
    </row>
    <row r="125" spans="2:35" ht="13" hidden="1" x14ac:dyDescent="0.3">
      <c r="B125" s="684" t="s">
        <v>10</v>
      </c>
      <c r="C125" s="676"/>
      <c r="D125" s="684"/>
      <c r="E125" s="631">
        <f t="shared" ref="E125:AC125" si="52">IF((E123&gt;0),(1-E124)*E123,0)</f>
        <v>0</v>
      </c>
      <c r="F125" s="631">
        <f t="shared" si="52"/>
        <v>0</v>
      </c>
      <c r="G125" s="631">
        <f t="shared" si="52"/>
        <v>0</v>
      </c>
      <c r="H125" s="631">
        <f t="shared" si="52"/>
        <v>0</v>
      </c>
      <c r="I125" s="631">
        <f t="shared" si="52"/>
        <v>0</v>
      </c>
      <c r="J125" s="631">
        <f t="shared" si="52"/>
        <v>0</v>
      </c>
      <c r="K125" s="631">
        <f t="shared" si="52"/>
        <v>0</v>
      </c>
      <c r="L125" s="631">
        <f t="shared" si="52"/>
        <v>0</v>
      </c>
      <c r="M125" s="631">
        <f t="shared" si="52"/>
        <v>0</v>
      </c>
      <c r="N125" s="631">
        <f t="shared" si="52"/>
        <v>0</v>
      </c>
      <c r="O125" s="631">
        <f t="shared" si="52"/>
        <v>0</v>
      </c>
      <c r="P125" s="631">
        <f t="shared" si="52"/>
        <v>0</v>
      </c>
      <c r="Q125" s="631">
        <f t="shared" si="52"/>
        <v>0</v>
      </c>
      <c r="R125" s="631">
        <f t="shared" si="52"/>
        <v>0</v>
      </c>
      <c r="S125" s="631">
        <f t="shared" si="52"/>
        <v>0</v>
      </c>
      <c r="T125" s="631">
        <f t="shared" si="52"/>
        <v>0</v>
      </c>
      <c r="U125" s="631">
        <f t="shared" si="52"/>
        <v>0</v>
      </c>
      <c r="V125" s="631">
        <f t="shared" si="52"/>
        <v>0</v>
      </c>
      <c r="W125" s="631">
        <f t="shared" si="52"/>
        <v>0</v>
      </c>
      <c r="X125" s="631">
        <f t="shared" si="52"/>
        <v>0</v>
      </c>
      <c r="Y125" s="631">
        <f t="shared" si="52"/>
        <v>0</v>
      </c>
      <c r="Z125" s="631">
        <f t="shared" si="52"/>
        <v>0</v>
      </c>
      <c r="AA125" s="631">
        <f t="shared" si="52"/>
        <v>0</v>
      </c>
      <c r="AB125" s="631">
        <f t="shared" si="52"/>
        <v>0</v>
      </c>
      <c r="AC125" s="631">
        <f t="shared" si="52"/>
        <v>0</v>
      </c>
      <c r="AD125" s="631">
        <f t="shared" ref="AD125:AH125" si="53">IF((AD123&gt;0),(1-AD124)*AD123,0)</f>
        <v>0</v>
      </c>
      <c r="AE125" s="631">
        <f t="shared" si="53"/>
        <v>0</v>
      </c>
      <c r="AF125" s="631">
        <f t="shared" si="53"/>
        <v>0</v>
      </c>
      <c r="AG125" s="631">
        <f t="shared" si="53"/>
        <v>0</v>
      </c>
      <c r="AH125" s="631">
        <f t="shared" si="53"/>
        <v>0</v>
      </c>
      <c r="AI125" s="686"/>
    </row>
    <row r="126" spans="2:35" ht="13" hidden="1" x14ac:dyDescent="0.3">
      <c r="B126" s="581"/>
      <c r="C126" s="680"/>
      <c r="D126" s="668">
        <f>'MEG Def'!$H11</f>
        <v>0</v>
      </c>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86"/>
    </row>
    <row r="127" spans="2:35" ht="13" hidden="1" x14ac:dyDescent="0.3">
      <c r="B127" s="581" t="str">
        <f>IFERROR(VLOOKUP(C127,'MEG Def'!$A$7:$B$12,2),"")</f>
        <v/>
      </c>
      <c r="C127" s="628"/>
      <c r="D127" s="589" t="s">
        <v>56</v>
      </c>
      <c r="E127" s="631" t="str">
        <f>IF($D126="Savings Phase-Down",E31," ")</f>
        <v xml:space="preserve"> </v>
      </c>
      <c r="F127" s="631" t="str">
        <f t="shared" ref="F127:AC127" si="54">IF($D126="Savings Phase-Down",F31," ")</f>
        <v xml:space="preserve"> </v>
      </c>
      <c r="G127" s="631" t="str">
        <f t="shared" si="54"/>
        <v xml:space="preserve"> </v>
      </c>
      <c r="H127" s="631" t="str">
        <f t="shared" si="54"/>
        <v xml:space="preserve"> </v>
      </c>
      <c r="I127" s="631" t="str">
        <f t="shared" si="54"/>
        <v xml:space="preserve"> </v>
      </c>
      <c r="J127" s="631" t="str">
        <f t="shared" si="54"/>
        <v xml:space="preserve"> </v>
      </c>
      <c r="K127" s="631" t="str">
        <f t="shared" si="54"/>
        <v xml:space="preserve"> </v>
      </c>
      <c r="L127" s="631" t="str">
        <f t="shared" si="54"/>
        <v xml:space="preserve"> </v>
      </c>
      <c r="M127" s="631" t="str">
        <f t="shared" si="54"/>
        <v xml:space="preserve"> </v>
      </c>
      <c r="N127" s="631" t="str">
        <f t="shared" si="54"/>
        <v xml:space="preserve"> </v>
      </c>
      <c r="O127" s="631" t="str">
        <f t="shared" si="54"/>
        <v xml:space="preserve"> </v>
      </c>
      <c r="P127" s="631" t="str">
        <f t="shared" si="54"/>
        <v xml:space="preserve"> </v>
      </c>
      <c r="Q127" s="631" t="str">
        <f t="shared" si="54"/>
        <v xml:space="preserve"> </v>
      </c>
      <c r="R127" s="631" t="str">
        <f t="shared" si="54"/>
        <v xml:space="preserve"> </v>
      </c>
      <c r="S127" s="631" t="str">
        <f t="shared" si="54"/>
        <v xml:space="preserve"> </v>
      </c>
      <c r="T127" s="631" t="str">
        <f t="shared" si="54"/>
        <v xml:space="preserve"> </v>
      </c>
      <c r="U127" s="631" t="str">
        <f t="shared" si="54"/>
        <v xml:space="preserve"> </v>
      </c>
      <c r="V127" s="631" t="str">
        <f t="shared" si="54"/>
        <v xml:space="preserve"> </v>
      </c>
      <c r="W127" s="631" t="str">
        <f t="shared" si="54"/>
        <v xml:space="preserve"> </v>
      </c>
      <c r="X127" s="631" t="str">
        <f t="shared" si="54"/>
        <v xml:space="preserve"> </v>
      </c>
      <c r="Y127" s="631" t="str">
        <f t="shared" si="54"/>
        <v xml:space="preserve"> </v>
      </c>
      <c r="Z127" s="631" t="str">
        <f t="shared" si="54"/>
        <v xml:space="preserve"> </v>
      </c>
      <c r="AA127" s="631" t="str">
        <f t="shared" si="54"/>
        <v xml:space="preserve"> </v>
      </c>
      <c r="AB127" s="631" t="str">
        <f t="shared" si="54"/>
        <v xml:space="preserve"> </v>
      </c>
      <c r="AC127" s="631" t="str">
        <f t="shared" si="54"/>
        <v xml:space="preserve"> </v>
      </c>
      <c r="AD127" s="631" t="str">
        <f t="shared" ref="AD127:AH127" si="55">IF($D126="Savings Phase-Down",AD31," ")</f>
        <v xml:space="preserve"> </v>
      </c>
      <c r="AE127" s="631" t="str">
        <f t="shared" si="55"/>
        <v xml:space="preserve"> </v>
      </c>
      <c r="AF127" s="631" t="str">
        <f t="shared" si="55"/>
        <v xml:space="preserve"> </v>
      </c>
      <c r="AG127" s="631" t="str">
        <f t="shared" si="55"/>
        <v xml:space="preserve"> </v>
      </c>
      <c r="AH127" s="631" t="str">
        <f t="shared" si="55"/>
        <v xml:space="preserve"> </v>
      </c>
      <c r="AI127" s="686"/>
    </row>
    <row r="128" spans="2:35" ht="13" hidden="1" x14ac:dyDescent="0.3">
      <c r="B128" s="581"/>
      <c r="C128" s="680"/>
      <c r="D128" s="589" t="s">
        <v>57</v>
      </c>
      <c r="E128" s="631" t="str">
        <f>IF($D126="Savings Phase-Down",E81," ")</f>
        <v xml:space="preserve"> </v>
      </c>
      <c r="F128" s="631" t="str">
        <f t="shared" ref="F128:AC128" si="56">IF($D126="Savings Phase-Down",F81," ")</f>
        <v xml:space="preserve"> </v>
      </c>
      <c r="G128" s="631" t="str">
        <f t="shared" si="56"/>
        <v xml:space="preserve"> </v>
      </c>
      <c r="H128" s="631" t="str">
        <f t="shared" si="56"/>
        <v xml:space="preserve"> </v>
      </c>
      <c r="I128" s="631" t="str">
        <f t="shared" si="56"/>
        <v xml:space="preserve"> </v>
      </c>
      <c r="J128" s="631" t="str">
        <f t="shared" si="56"/>
        <v xml:space="preserve"> </v>
      </c>
      <c r="K128" s="631" t="str">
        <f t="shared" si="56"/>
        <v xml:space="preserve"> </v>
      </c>
      <c r="L128" s="631" t="str">
        <f t="shared" si="56"/>
        <v xml:space="preserve"> </v>
      </c>
      <c r="M128" s="631" t="str">
        <f t="shared" si="56"/>
        <v xml:space="preserve"> </v>
      </c>
      <c r="N128" s="631" t="str">
        <f t="shared" si="56"/>
        <v xml:space="preserve"> </v>
      </c>
      <c r="O128" s="631" t="str">
        <f t="shared" si="56"/>
        <v xml:space="preserve"> </v>
      </c>
      <c r="P128" s="631" t="str">
        <f t="shared" si="56"/>
        <v xml:space="preserve"> </v>
      </c>
      <c r="Q128" s="631" t="str">
        <f t="shared" si="56"/>
        <v xml:space="preserve"> </v>
      </c>
      <c r="R128" s="631" t="str">
        <f t="shared" si="56"/>
        <v xml:space="preserve"> </v>
      </c>
      <c r="S128" s="631" t="str">
        <f t="shared" si="56"/>
        <v xml:space="preserve"> </v>
      </c>
      <c r="T128" s="631" t="str">
        <f t="shared" si="56"/>
        <v xml:space="preserve"> </v>
      </c>
      <c r="U128" s="631" t="str">
        <f t="shared" si="56"/>
        <v xml:space="preserve"> </v>
      </c>
      <c r="V128" s="631" t="str">
        <f t="shared" si="56"/>
        <v xml:space="preserve"> </v>
      </c>
      <c r="W128" s="631" t="str">
        <f t="shared" si="56"/>
        <v xml:space="preserve"> </v>
      </c>
      <c r="X128" s="631" t="str">
        <f t="shared" si="56"/>
        <v xml:space="preserve"> </v>
      </c>
      <c r="Y128" s="631" t="str">
        <f t="shared" si="56"/>
        <v xml:space="preserve"> </v>
      </c>
      <c r="Z128" s="631" t="str">
        <f t="shared" si="56"/>
        <v xml:space="preserve"> </v>
      </c>
      <c r="AA128" s="631" t="str">
        <f t="shared" si="56"/>
        <v xml:space="preserve"> </v>
      </c>
      <c r="AB128" s="631" t="str">
        <f t="shared" si="56"/>
        <v xml:space="preserve"> </v>
      </c>
      <c r="AC128" s="631" t="str">
        <f t="shared" si="56"/>
        <v xml:space="preserve"> </v>
      </c>
      <c r="AD128" s="631" t="str">
        <f t="shared" ref="AD128:AH128" si="57">IF($D126="Savings Phase-Down",AD81," ")</f>
        <v xml:space="preserve"> </v>
      </c>
      <c r="AE128" s="631" t="str">
        <f t="shared" si="57"/>
        <v xml:space="preserve"> </v>
      </c>
      <c r="AF128" s="631" t="str">
        <f t="shared" si="57"/>
        <v xml:space="preserve"> </v>
      </c>
      <c r="AG128" s="631" t="str">
        <f t="shared" si="57"/>
        <v xml:space="preserve"> </v>
      </c>
      <c r="AH128" s="631" t="str">
        <f t="shared" si="57"/>
        <v xml:space="preserve"> </v>
      </c>
      <c r="AI128" s="686"/>
    </row>
    <row r="129" spans="2:35" ht="13" hidden="1" x14ac:dyDescent="0.3">
      <c r="B129" s="681" t="s">
        <v>138</v>
      </c>
      <c r="C129" s="680"/>
      <c r="D129" s="522"/>
      <c r="E129" s="631">
        <f t="shared" ref="E129:AC129" si="58">IFERROR(E127-E128,0)</f>
        <v>0</v>
      </c>
      <c r="F129" s="631">
        <f t="shared" si="58"/>
        <v>0</v>
      </c>
      <c r="G129" s="631">
        <f t="shared" si="58"/>
        <v>0</v>
      </c>
      <c r="H129" s="631">
        <f t="shared" si="58"/>
        <v>0</v>
      </c>
      <c r="I129" s="631">
        <f t="shared" si="58"/>
        <v>0</v>
      </c>
      <c r="J129" s="631">
        <f t="shared" si="58"/>
        <v>0</v>
      </c>
      <c r="K129" s="631">
        <f t="shared" si="58"/>
        <v>0</v>
      </c>
      <c r="L129" s="631">
        <f t="shared" si="58"/>
        <v>0</v>
      </c>
      <c r="M129" s="631">
        <f t="shared" si="58"/>
        <v>0</v>
      </c>
      <c r="N129" s="631">
        <f t="shared" si="58"/>
        <v>0</v>
      </c>
      <c r="O129" s="631">
        <f t="shared" si="58"/>
        <v>0</v>
      </c>
      <c r="P129" s="631">
        <f t="shared" si="58"/>
        <v>0</v>
      </c>
      <c r="Q129" s="631">
        <f t="shared" si="58"/>
        <v>0</v>
      </c>
      <c r="R129" s="631">
        <f t="shared" si="58"/>
        <v>0</v>
      </c>
      <c r="S129" s="631">
        <f t="shared" si="58"/>
        <v>0</v>
      </c>
      <c r="T129" s="631">
        <f t="shared" si="58"/>
        <v>0</v>
      </c>
      <c r="U129" s="631">
        <f t="shared" si="58"/>
        <v>0</v>
      </c>
      <c r="V129" s="631">
        <f t="shared" si="58"/>
        <v>0</v>
      </c>
      <c r="W129" s="631">
        <f t="shared" si="58"/>
        <v>0</v>
      </c>
      <c r="X129" s="631">
        <f t="shared" si="58"/>
        <v>0</v>
      </c>
      <c r="Y129" s="631">
        <f t="shared" si="58"/>
        <v>0</v>
      </c>
      <c r="Z129" s="631">
        <f t="shared" si="58"/>
        <v>0</v>
      </c>
      <c r="AA129" s="631">
        <f t="shared" si="58"/>
        <v>0</v>
      </c>
      <c r="AB129" s="631">
        <f t="shared" si="58"/>
        <v>0</v>
      </c>
      <c r="AC129" s="631">
        <f t="shared" si="58"/>
        <v>0</v>
      </c>
      <c r="AD129" s="631">
        <f t="shared" ref="AD129:AH129" si="59">IFERROR(AD127-AD128,0)</f>
        <v>0</v>
      </c>
      <c r="AE129" s="631">
        <f t="shared" si="59"/>
        <v>0</v>
      </c>
      <c r="AF129" s="631">
        <f t="shared" si="59"/>
        <v>0</v>
      </c>
      <c r="AG129" s="631">
        <f t="shared" si="59"/>
        <v>0</v>
      </c>
      <c r="AH129" s="631">
        <f t="shared" si="59"/>
        <v>0</v>
      </c>
      <c r="AI129" s="686"/>
    </row>
    <row r="130" spans="2:35" ht="13" hidden="1" x14ac:dyDescent="0.3">
      <c r="B130" s="601" t="s">
        <v>139</v>
      </c>
      <c r="C130" s="680"/>
      <c r="D130" s="52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6"/>
    </row>
    <row r="131" spans="2:35" ht="13" hidden="1" x14ac:dyDescent="0.3">
      <c r="B131" s="684" t="s">
        <v>10</v>
      </c>
      <c r="C131" s="676"/>
      <c r="D131" s="684"/>
      <c r="E131" s="631">
        <f t="shared" ref="E131:AC131" si="60">IF((E129&gt;0),(1-E130)*E129,0)</f>
        <v>0</v>
      </c>
      <c r="F131" s="631">
        <f t="shared" si="60"/>
        <v>0</v>
      </c>
      <c r="G131" s="631">
        <f t="shared" si="60"/>
        <v>0</v>
      </c>
      <c r="H131" s="631">
        <f t="shared" si="60"/>
        <v>0</v>
      </c>
      <c r="I131" s="631">
        <f t="shared" si="60"/>
        <v>0</v>
      </c>
      <c r="J131" s="631">
        <f t="shared" si="60"/>
        <v>0</v>
      </c>
      <c r="K131" s="631">
        <f t="shared" si="60"/>
        <v>0</v>
      </c>
      <c r="L131" s="631">
        <f t="shared" si="60"/>
        <v>0</v>
      </c>
      <c r="M131" s="631">
        <f t="shared" si="60"/>
        <v>0</v>
      </c>
      <c r="N131" s="631">
        <f t="shared" si="60"/>
        <v>0</v>
      </c>
      <c r="O131" s="631">
        <f t="shared" si="60"/>
        <v>0</v>
      </c>
      <c r="P131" s="631">
        <f t="shared" si="60"/>
        <v>0</v>
      </c>
      <c r="Q131" s="631">
        <f t="shared" si="60"/>
        <v>0</v>
      </c>
      <c r="R131" s="631">
        <f t="shared" si="60"/>
        <v>0</v>
      </c>
      <c r="S131" s="631">
        <f t="shared" si="60"/>
        <v>0</v>
      </c>
      <c r="T131" s="631">
        <f t="shared" si="60"/>
        <v>0</v>
      </c>
      <c r="U131" s="631">
        <f t="shared" si="60"/>
        <v>0</v>
      </c>
      <c r="V131" s="631">
        <f t="shared" si="60"/>
        <v>0</v>
      </c>
      <c r="W131" s="631">
        <f t="shared" si="60"/>
        <v>0</v>
      </c>
      <c r="X131" s="631">
        <f t="shared" si="60"/>
        <v>0</v>
      </c>
      <c r="Y131" s="631">
        <f t="shared" si="60"/>
        <v>0</v>
      </c>
      <c r="Z131" s="631">
        <f t="shared" si="60"/>
        <v>0</v>
      </c>
      <c r="AA131" s="631">
        <f t="shared" si="60"/>
        <v>0</v>
      </c>
      <c r="AB131" s="631">
        <f t="shared" si="60"/>
        <v>0</v>
      </c>
      <c r="AC131" s="631">
        <f t="shared" si="60"/>
        <v>0</v>
      </c>
      <c r="AD131" s="631">
        <f t="shared" ref="AD131:AH131" si="61">IF((AD129&gt;0),(1-AD130)*AD129,0)</f>
        <v>0</v>
      </c>
      <c r="AE131" s="631">
        <f t="shared" si="61"/>
        <v>0</v>
      </c>
      <c r="AF131" s="631">
        <f t="shared" si="61"/>
        <v>0</v>
      </c>
      <c r="AG131" s="631">
        <f t="shared" si="61"/>
        <v>0</v>
      </c>
      <c r="AH131" s="631">
        <f t="shared" si="61"/>
        <v>0</v>
      </c>
      <c r="AI131" s="686"/>
    </row>
    <row r="132" spans="2:35" ht="13.5" hidden="1" thickBot="1" x14ac:dyDescent="0.35">
      <c r="B132" s="614"/>
      <c r="C132" s="680"/>
      <c r="D132" s="522"/>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86"/>
    </row>
    <row r="133" spans="2:35" s="532" customFormat="1" ht="13.5" hidden="1" thickBot="1" x14ac:dyDescent="0.35">
      <c r="B133" s="687" t="s">
        <v>78</v>
      </c>
      <c r="C133" s="688"/>
      <c r="D133" s="687"/>
      <c r="E133" s="670">
        <f>IF(AND(E$12&gt;='Summary TC'!$C4,E$12&lt;='Summary TC'!$C5),SUMIF($B100:$B132,"Savings Reduction",E100:E132),0)</f>
        <v>0</v>
      </c>
      <c r="F133" s="670">
        <f>IF(AND(F$12&gt;='Summary TC'!$C4,F$12&lt;='Summary TC'!$C5),SUMIF($B100:$B132,"Savings Reduction",F100:F132),0)</f>
        <v>0</v>
      </c>
      <c r="G133" s="670">
        <f>IF(AND(G$12&gt;='Summary TC'!$C4,G$12&lt;='Summary TC'!$C5),SUMIF($B100:$B132,"Savings Reduction",G100:G132),0)</f>
        <v>0</v>
      </c>
      <c r="H133" s="670">
        <f>IF(AND(H$12&gt;='Summary TC'!$C4,H$12&lt;='Summary TC'!$C5),SUMIF($B100:$B132,"Savings Reduction",H100:H132),0)</f>
        <v>0</v>
      </c>
      <c r="I133" s="670">
        <f>IF(AND(I$12&gt;='Summary TC'!$C4,I$12&lt;='Summary TC'!$C5),SUMIF($B100:$B132,"Savings Reduction",I100:I132),0)</f>
        <v>0</v>
      </c>
      <c r="J133" s="670">
        <f>IF(AND(J$12&gt;='Summary TC'!$C4,J$12&lt;='Summary TC'!$C5),SUMIF($B100:$B132,"Savings Reduction",J100:J132),0)</f>
        <v>0</v>
      </c>
      <c r="K133" s="670">
        <f>IF(AND(K$12&gt;='Summary TC'!$C4,K$12&lt;='Summary TC'!$C5),SUMIF($B100:$B132,"Savings Reduction",K100:K132),0)</f>
        <v>0</v>
      </c>
      <c r="L133" s="670">
        <f>IF(AND(L$12&gt;='Summary TC'!$C4,L$12&lt;='Summary TC'!$C5),SUMIF($B100:$B132,"Savings Reduction",L100:L132),0)</f>
        <v>0</v>
      </c>
      <c r="M133" s="670">
        <f>IF(AND(M$12&gt;='Summary TC'!$C4,M$12&lt;='Summary TC'!$C5),SUMIF($B100:$B132,"Savings Reduction",M100:M132),0)</f>
        <v>0</v>
      </c>
      <c r="N133" s="670">
        <f>IF(AND(N$12&gt;='Summary TC'!$C4,N$12&lt;='Summary TC'!$C5),SUMIF($B100:$B132,"Savings Reduction",N100:N132),0)</f>
        <v>0</v>
      </c>
      <c r="O133" s="670">
        <f>IF(AND(O$12&gt;='Summary TC'!$C4,O$12&lt;='Summary TC'!$C5),SUMIF($B100:$B132,"Savings Reduction",O100:O132),0)</f>
        <v>0</v>
      </c>
      <c r="P133" s="670">
        <f>IF(AND(P$12&gt;='Summary TC'!$C4,P$12&lt;='Summary TC'!$C5),SUMIF($B100:$B132,"Savings Reduction",P100:P132),0)</f>
        <v>0</v>
      </c>
      <c r="Q133" s="670">
        <f>IF(AND(Q$12&gt;='Summary TC'!$C4,Q$12&lt;='Summary TC'!$C5),SUMIF($B100:$B132,"Savings Reduction",Q100:Q132),0)</f>
        <v>0</v>
      </c>
      <c r="R133" s="670">
        <f>IF(AND(R$12&gt;='Summary TC'!$C4,R$12&lt;='Summary TC'!$C5),SUMIF($B100:$B132,"Savings Reduction",R100:R132),0)</f>
        <v>0</v>
      </c>
      <c r="S133" s="670">
        <f>IF(AND(S$12&gt;='Summary TC'!$C4,S$12&lt;='Summary TC'!$C5),SUMIF($B100:$B132,"Savings Reduction",S100:S132),0)</f>
        <v>0</v>
      </c>
      <c r="T133" s="670">
        <f>IF(AND(T$12&gt;='Summary TC'!$C4,T$12&lt;='Summary TC'!$C5),SUMIF($B100:$B132,"Savings Reduction",T100:T132),0)</f>
        <v>0</v>
      </c>
      <c r="U133" s="670">
        <f>IF(AND(U$12&gt;='Summary TC'!$C4,U$12&lt;='Summary TC'!$C5),SUMIF($B100:$B132,"Savings Reduction",U100:U132),0)</f>
        <v>0</v>
      </c>
      <c r="V133" s="670">
        <f>IF(AND(V$12&gt;='Summary TC'!$C4,V$12&lt;='Summary TC'!$C5),SUMIF($B100:$B132,"Savings Reduction",V100:V132),0)</f>
        <v>0</v>
      </c>
      <c r="W133" s="670">
        <f>IF(AND(W$12&gt;='Summary TC'!$C4,W$12&lt;='Summary TC'!$C5),SUMIF($B100:$B132,"Savings Reduction",W100:W132),0)</f>
        <v>0</v>
      </c>
      <c r="X133" s="670">
        <f>IF(AND(X$12&gt;='Summary TC'!$C4,X$12&lt;='Summary TC'!$C5),SUMIF($B100:$B132,"Savings Reduction",X100:X132),0)</f>
        <v>0</v>
      </c>
      <c r="Y133" s="670">
        <f>IF(AND(Y$12&gt;='Summary TC'!$C4,Y$12&lt;='Summary TC'!$C5),SUMIF($B100:$B132,"Savings Reduction",Y100:Y132),0)</f>
        <v>0</v>
      </c>
      <c r="Z133" s="670">
        <f>IF(AND(Z$12&gt;='Summary TC'!$C4,Z$12&lt;='Summary TC'!$C5),SUMIF($B100:$B132,"Savings Reduction",Z100:Z132),0)</f>
        <v>0</v>
      </c>
      <c r="AA133" s="670">
        <f>IF(AND(AA$12&gt;='Summary TC'!$C4,AA$12&lt;='Summary TC'!$C5),SUMIF($B100:$B132,"Savings Reduction",AA100:AA132),0)</f>
        <v>0</v>
      </c>
      <c r="AB133" s="670">
        <f>IF(AND(AB$12&gt;='Summary TC'!$C4,AB$12&lt;='Summary TC'!$C5),SUMIF($B100:$B132,"Savings Reduction",AB100:AB132),0)</f>
        <v>0</v>
      </c>
      <c r="AC133" s="670">
        <f>IF(AND(AC$12&gt;='Summary TC'!$C4,AC$12&lt;='Summary TC'!$C5),SUMIF($B100:$B132,"Savings Reduction",AC100:AC132),0)</f>
        <v>0</v>
      </c>
      <c r="AD133" s="670">
        <f>IF(AND(AD$12&gt;='Summary TC'!$C4,AD$12&lt;='Summary TC'!$C5),SUMIF($B100:$B132,"Savings Reduction",AD100:AD132),0)</f>
        <v>0</v>
      </c>
      <c r="AE133" s="670">
        <f>IF(AND(AE$12&gt;='Summary TC'!$C4,AE$12&lt;='Summary TC'!$C5),SUMIF($B100:$B132,"Savings Reduction",AE100:AE132),0)</f>
        <v>0</v>
      </c>
      <c r="AF133" s="670">
        <f>IF(AND(AF$12&gt;='Summary TC'!$C4,AF$12&lt;='Summary TC'!$C5),SUMIF($B100:$B132,"Savings Reduction",AF100:AF132),0)</f>
        <v>0</v>
      </c>
      <c r="AG133" s="670">
        <f>IF(AND(AG$12&gt;='Summary TC'!$C4,AG$12&lt;='Summary TC'!$C5),SUMIF($B100:$B132,"Savings Reduction",AG100:AG132),0)</f>
        <v>0</v>
      </c>
      <c r="AH133" s="670">
        <f>IF(AND(AH$12&gt;='Summary TC'!$C4,AH$12&lt;='Summary TC'!$C5),SUMIF($B100:$B132,"Savings Reduction",AH100:AH132),0)</f>
        <v>0</v>
      </c>
      <c r="AI133" s="662">
        <f>SUM(E133:AH133)</f>
        <v>0</v>
      </c>
    </row>
    <row r="134" spans="2:35" ht="13" hidden="1" x14ac:dyDescent="0.3">
      <c r="B134" s="689"/>
      <c r="D134" s="689"/>
      <c r="E134" s="690"/>
      <c r="F134" s="690"/>
      <c r="G134" s="690"/>
      <c r="H134" s="690"/>
      <c r="I134" s="690"/>
      <c r="J134" s="690"/>
      <c r="K134" s="690"/>
      <c r="L134" s="690"/>
      <c r="M134" s="690"/>
      <c r="N134" s="690"/>
      <c r="O134" s="690"/>
      <c r="P134" s="690"/>
      <c r="Q134" s="690"/>
      <c r="R134" s="690"/>
      <c r="S134" s="690"/>
      <c r="T134" s="690"/>
      <c r="U134" s="690"/>
      <c r="V134" s="690"/>
      <c r="W134" s="690"/>
      <c r="X134" s="690"/>
      <c r="Y134" s="690"/>
      <c r="Z134" s="690"/>
      <c r="AA134" s="690"/>
      <c r="AB134" s="690"/>
      <c r="AC134" s="690"/>
      <c r="AD134" s="690"/>
      <c r="AE134" s="690"/>
      <c r="AF134" s="690"/>
      <c r="AG134" s="690"/>
      <c r="AH134" s="690"/>
      <c r="AI134" s="690"/>
    </row>
    <row r="135" spans="2:35" ht="13" thickBot="1" x14ac:dyDescent="0.3">
      <c r="B135" s="413"/>
    </row>
    <row r="136" spans="2:35" ht="13" x14ac:dyDescent="0.3">
      <c r="B136" s="691" t="s">
        <v>23</v>
      </c>
      <c r="C136" s="555"/>
      <c r="D136" s="692"/>
      <c r="E136" s="693">
        <f>E71-E97-E133</f>
        <v>0</v>
      </c>
      <c r="F136" s="694">
        <f t="shared" ref="F136:AC136" si="62">F71-F97-F133</f>
        <v>0</v>
      </c>
      <c r="G136" s="694">
        <f t="shared" si="62"/>
        <v>0</v>
      </c>
      <c r="H136" s="694">
        <f t="shared" si="62"/>
        <v>0</v>
      </c>
      <c r="I136" s="694">
        <f t="shared" si="62"/>
        <v>0</v>
      </c>
      <c r="J136" s="694">
        <f t="shared" si="62"/>
        <v>0</v>
      </c>
      <c r="K136" s="694">
        <f t="shared" si="62"/>
        <v>0</v>
      </c>
      <c r="L136" s="694">
        <f t="shared" si="62"/>
        <v>0</v>
      </c>
      <c r="M136" s="694">
        <f t="shared" si="62"/>
        <v>0</v>
      </c>
      <c r="N136" s="694">
        <f t="shared" si="62"/>
        <v>0</v>
      </c>
      <c r="O136" s="694">
        <f t="shared" si="62"/>
        <v>0</v>
      </c>
      <c r="P136" s="694">
        <f t="shared" si="62"/>
        <v>0</v>
      </c>
      <c r="Q136" s="694">
        <f t="shared" si="62"/>
        <v>0</v>
      </c>
      <c r="R136" s="694">
        <f t="shared" si="62"/>
        <v>0</v>
      </c>
      <c r="S136" s="694">
        <f t="shared" si="62"/>
        <v>0</v>
      </c>
      <c r="T136" s="694">
        <f t="shared" si="62"/>
        <v>0</v>
      </c>
      <c r="U136" s="694">
        <f t="shared" si="62"/>
        <v>0</v>
      </c>
      <c r="V136" s="694">
        <f t="shared" si="62"/>
        <v>0</v>
      </c>
      <c r="W136" s="694">
        <f t="shared" si="62"/>
        <v>0</v>
      </c>
      <c r="X136" s="694">
        <f t="shared" si="62"/>
        <v>0</v>
      </c>
      <c r="Y136" s="694">
        <f t="shared" si="62"/>
        <v>0</v>
      </c>
      <c r="Z136" s="694">
        <f t="shared" si="62"/>
        <v>0</v>
      </c>
      <c r="AA136" s="694">
        <f t="shared" si="62"/>
        <v>0</v>
      </c>
      <c r="AB136" s="694">
        <f t="shared" si="62"/>
        <v>0</v>
      </c>
      <c r="AC136" s="694">
        <f t="shared" si="62"/>
        <v>0</v>
      </c>
      <c r="AD136" s="694">
        <f t="shared" ref="AD136:AH136" si="63">AD71-AD97-AD133</f>
        <v>0</v>
      </c>
      <c r="AE136" s="694">
        <f t="shared" si="63"/>
        <v>0</v>
      </c>
      <c r="AF136" s="694">
        <f t="shared" si="63"/>
        <v>0</v>
      </c>
      <c r="AG136" s="694">
        <f t="shared" si="63"/>
        <v>0</v>
      </c>
      <c r="AH136" s="695">
        <f t="shared" si="63"/>
        <v>0</v>
      </c>
      <c r="AI136" s="696">
        <f>AI71-AI97-AI133</f>
        <v>0</v>
      </c>
    </row>
    <row r="137" spans="2:35" ht="13" x14ac:dyDescent="0.3">
      <c r="B137" s="589" t="s">
        <v>143</v>
      </c>
      <c r="C137" s="628"/>
      <c r="D137" s="679"/>
      <c r="E137" s="697"/>
      <c r="F137" s="698"/>
      <c r="G137" s="698"/>
      <c r="H137" s="698"/>
      <c r="I137" s="698"/>
      <c r="J137" s="698"/>
      <c r="K137" s="698"/>
      <c r="L137" s="698"/>
      <c r="M137" s="698"/>
      <c r="N137" s="698"/>
      <c r="O137" s="698"/>
      <c r="P137" s="698"/>
      <c r="Q137" s="698"/>
      <c r="R137" s="698"/>
      <c r="S137" s="698"/>
      <c r="T137" s="698"/>
      <c r="U137" s="698"/>
      <c r="V137" s="698"/>
      <c r="W137" s="698"/>
      <c r="X137" s="698"/>
      <c r="Y137" s="698"/>
      <c r="Z137" s="698"/>
      <c r="AA137" s="698"/>
      <c r="AB137" s="698"/>
      <c r="AC137" s="698"/>
      <c r="AD137" s="698"/>
      <c r="AE137" s="698"/>
      <c r="AF137" s="698"/>
      <c r="AG137" s="698"/>
      <c r="AH137" s="699"/>
      <c r="AI137" s="700">
        <f>MIN(AI199,0)+MIN(AI255,0)</f>
        <v>0</v>
      </c>
    </row>
    <row r="138" spans="2:35" ht="13" x14ac:dyDescent="0.3">
      <c r="B138" s="581" t="s">
        <v>142</v>
      </c>
      <c r="C138" s="628"/>
      <c r="D138" s="679"/>
      <c r="E138" s="701"/>
      <c r="F138" s="702"/>
      <c r="G138" s="702"/>
      <c r="H138" s="702"/>
      <c r="I138" s="702"/>
      <c r="J138" s="702"/>
      <c r="K138" s="702"/>
      <c r="L138" s="702"/>
      <c r="M138" s="702"/>
      <c r="N138" s="702"/>
      <c r="O138" s="702"/>
      <c r="P138" s="702"/>
      <c r="Q138" s="702"/>
      <c r="R138" s="702"/>
      <c r="S138" s="702"/>
      <c r="T138" s="702"/>
      <c r="U138" s="702"/>
      <c r="V138" s="358"/>
      <c r="W138" s="358"/>
      <c r="X138" s="358"/>
      <c r="Y138" s="358"/>
      <c r="Z138" s="358"/>
      <c r="AA138" s="358"/>
      <c r="AB138" s="358"/>
      <c r="AC138" s="358"/>
      <c r="AD138" s="702"/>
      <c r="AE138" s="702"/>
      <c r="AF138" s="702"/>
      <c r="AG138" s="702"/>
      <c r="AH138" s="703"/>
      <c r="AI138" s="700">
        <f>SUM(E138:AH138)</f>
        <v>0</v>
      </c>
    </row>
    <row r="139" spans="2:35" ht="13" x14ac:dyDescent="0.3">
      <c r="B139" s="581" t="s">
        <v>144</v>
      </c>
      <c r="C139" s="628"/>
      <c r="D139" s="679"/>
      <c r="E139" s="701"/>
      <c r="F139" s="702"/>
      <c r="G139" s="702"/>
      <c r="H139" s="702"/>
      <c r="I139" s="702"/>
      <c r="J139" s="702"/>
      <c r="K139" s="702"/>
      <c r="L139" s="702"/>
      <c r="M139" s="702"/>
      <c r="N139" s="702"/>
      <c r="O139" s="702"/>
      <c r="P139" s="702"/>
      <c r="Q139" s="702"/>
      <c r="R139" s="702"/>
      <c r="S139" s="702"/>
      <c r="T139" s="702"/>
      <c r="U139" s="702"/>
      <c r="V139" s="358"/>
      <c r="W139" s="358"/>
      <c r="X139" s="358"/>
      <c r="Y139" s="358"/>
      <c r="Z139" s="358"/>
      <c r="AA139" s="358"/>
      <c r="AB139" s="358"/>
      <c r="AC139" s="358"/>
      <c r="AD139" s="702"/>
      <c r="AE139" s="702"/>
      <c r="AF139" s="702"/>
      <c r="AG139" s="702"/>
      <c r="AH139" s="703"/>
      <c r="AI139" s="700">
        <f>SUM(E139:AH139)</f>
        <v>0</v>
      </c>
    </row>
    <row r="140" spans="2:35" ht="13" x14ac:dyDescent="0.3">
      <c r="B140" s="589" t="s">
        <v>145</v>
      </c>
      <c r="C140" s="628"/>
      <c r="D140" s="679"/>
      <c r="E140" s="697"/>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98"/>
      <c r="AB140" s="698"/>
      <c r="AC140" s="698"/>
      <c r="AD140" s="698"/>
      <c r="AE140" s="698"/>
      <c r="AF140" s="698"/>
      <c r="AG140" s="698"/>
      <c r="AH140" s="699"/>
      <c r="AI140" s="704"/>
    </row>
    <row r="141" spans="2:35" ht="13.5" thickBot="1" x14ac:dyDescent="0.35">
      <c r="B141" s="705" t="s">
        <v>24</v>
      </c>
      <c r="C141" s="706"/>
      <c r="D141" s="707"/>
      <c r="E141" s="708"/>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10"/>
      <c r="AI141" s="711">
        <f>SUM(AI136:AI140)</f>
        <v>0</v>
      </c>
    </row>
    <row r="142" spans="2:35" x14ac:dyDescent="0.25">
      <c r="B142" s="413"/>
    </row>
    <row r="143" spans="2:35" ht="13.5" hidden="1" thickBot="1" x14ac:dyDescent="0.35">
      <c r="B143" s="437" t="s">
        <v>32</v>
      </c>
      <c r="C143" s="612"/>
    </row>
    <row r="144" spans="2:35" ht="13" hidden="1" x14ac:dyDescent="0.3">
      <c r="B144" s="712"/>
      <c r="C144" s="713"/>
      <c r="D144" s="568"/>
      <c r="E144" s="521" t="s">
        <v>0</v>
      </c>
      <c r="F144" s="425"/>
      <c r="G144" s="495"/>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5"/>
      <c r="AD144" s="425"/>
      <c r="AE144" s="425"/>
      <c r="AF144" s="425"/>
      <c r="AG144" s="425"/>
      <c r="AH144" s="425"/>
      <c r="AI144" s="568"/>
    </row>
    <row r="145" spans="2:35" ht="13.5" hidden="1" thickBot="1" x14ac:dyDescent="0.35">
      <c r="B145" s="714"/>
      <c r="C145" s="715"/>
      <c r="D145" s="716"/>
      <c r="E145" s="524">
        <f>'DY Def'!B$5</f>
        <v>1</v>
      </c>
      <c r="F145" s="498">
        <f>'DY Def'!C$5</f>
        <v>2</v>
      </c>
      <c r="G145" s="498">
        <f>'DY Def'!D$5</f>
        <v>3</v>
      </c>
      <c r="H145" s="498">
        <f>'DY Def'!E$5</f>
        <v>4</v>
      </c>
      <c r="I145" s="498">
        <f>'DY Def'!F$5</f>
        <v>5</v>
      </c>
      <c r="J145" s="498">
        <f>'DY Def'!G$5</f>
        <v>6</v>
      </c>
      <c r="K145" s="498">
        <f>'DY Def'!H$5</f>
        <v>7</v>
      </c>
      <c r="L145" s="498">
        <f>'DY Def'!I$5</f>
        <v>8</v>
      </c>
      <c r="M145" s="498">
        <f>'DY Def'!J$5</f>
        <v>9</v>
      </c>
      <c r="N145" s="498">
        <f>'DY Def'!K$5</f>
        <v>10</v>
      </c>
      <c r="O145" s="498">
        <f>'DY Def'!L$5</f>
        <v>11</v>
      </c>
      <c r="P145" s="498">
        <f>'DY Def'!M$5</f>
        <v>12</v>
      </c>
      <c r="Q145" s="498">
        <f>'DY Def'!N$5</f>
        <v>13</v>
      </c>
      <c r="R145" s="498">
        <f>'DY Def'!O$5</f>
        <v>14</v>
      </c>
      <c r="S145" s="498">
        <f>'DY Def'!P$5</f>
        <v>15</v>
      </c>
      <c r="T145" s="498">
        <f>'DY Def'!Q$5</f>
        <v>16</v>
      </c>
      <c r="U145" s="498">
        <f>'DY Def'!R$5</f>
        <v>17</v>
      </c>
      <c r="V145" s="498">
        <f>'DY Def'!S$5</f>
        <v>18</v>
      </c>
      <c r="W145" s="498">
        <f>'DY Def'!T$5</f>
        <v>19</v>
      </c>
      <c r="X145" s="498">
        <f>'DY Def'!U$5</f>
        <v>20</v>
      </c>
      <c r="Y145" s="498">
        <f>'DY Def'!V$5</f>
        <v>21</v>
      </c>
      <c r="Z145" s="498">
        <f>'DY Def'!W$5</f>
        <v>22</v>
      </c>
      <c r="AA145" s="498">
        <f>'DY Def'!X$5</f>
        <v>23</v>
      </c>
      <c r="AB145" s="498">
        <f>'DY Def'!Y$5</f>
        <v>24</v>
      </c>
      <c r="AC145" s="498">
        <f>'DY Def'!Z$5</f>
        <v>25</v>
      </c>
      <c r="AD145" s="498">
        <f>'DY Def'!AA$5</f>
        <v>26</v>
      </c>
      <c r="AE145" s="498">
        <f>'DY Def'!AB$5</f>
        <v>27</v>
      </c>
      <c r="AF145" s="498">
        <f>'DY Def'!AC$5</f>
        <v>28</v>
      </c>
      <c r="AG145" s="498">
        <f>'DY Def'!AD$5</f>
        <v>29</v>
      </c>
      <c r="AH145" s="498">
        <f>'DY Def'!AE$5</f>
        <v>30</v>
      </c>
      <c r="AI145" s="675"/>
    </row>
    <row r="146" spans="2:35" ht="13" hidden="1" x14ac:dyDescent="0.3">
      <c r="B146" s="509"/>
      <c r="C146" s="717"/>
      <c r="D146" s="675"/>
      <c r="AI146" s="675"/>
    </row>
    <row r="147" spans="2:35" hidden="1" x14ac:dyDescent="0.25">
      <c r="B147" s="718" t="s">
        <v>33</v>
      </c>
      <c r="C147" s="680"/>
      <c r="D147" s="675"/>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20"/>
    </row>
    <row r="148" spans="2:35" hidden="1" x14ac:dyDescent="0.25">
      <c r="B148" s="718" t="s">
        <v>34</v>
      </c>
      <c r="C148" s="680"/>
      <c r="D148" s="675"/>
      <c r="E148" s="631">
        <f>IF(AND(E$12&gt;='Summary TC'!$C$4, E$12&lt;='Summary TC'!$C$5),D148+E71-E133,0)</f>
        <v>0</v>
      </c>
      <c r="F148" s="631">
        <f>IF(AND(F$12&gt;='Summary TC'!$C$4, F$12&lt;='Summary TC'!$C$5),E148+F71-F133,0)</f>
        <v>0</v>
      </c>
      <c r="G148" s="631">
        <f>IF(AND(G$12&gt;='Summary TC'!$C$4, G$12&lt;='Summary TC'!$C$5),F148+G71-G133,0)</f>
        <v>0</v>
      </c>
      <c r="H148" s="631">
        <f>IF(AND(H$12&gt;='Summary TC'!$C$4, H$12&lt;='Summary TC'!$C$5),G148+H71-H133,0)</f>
        <v>0</v>
      </c>
      <c r="I148" s="631">
        <f>IF(AND(I$12&gt;='Summary TC'!$C$4, I$12&lt;='Summary TC'!$C$5),H148+I71-I133,0)</f>
        <v>0</v>
      </c>
      <c r="J148" s="631">
        <f>IF(AND(J$12&gt;='Summary TC'!$C$4, J$12&lt;='Summary TC'!$C$5),I148+J71-J133,0)</f>
        <v>0</v>
      </c>
      <c r="K148" s="631">
        <f>IF(AND(K$12&gt;='Summary TC'!$C$4, K$12&lt;='Summary TC'!$C$5),J148+K71-K133,0)</f>
        <v>0</v>
      </c>
      <c r="L148" s="631">
        <f>IF(AND(L$12&gt;='Summary TC'!$C$4, L$12&lt;='Summary TC'!$C$5),K148+L71-L133,0)</f>
        <v>0</v>
      </c>
      <c r="M148" s="631">
        <f>IF(AND(M$12&gt;='Summary TC'!$C$4, M$12&lt;='Summary TC'!$C$5),L148+M71-M133,0)</f>
        <v>0</v>
      </c>
      <c r="N148" s="631">
        <f>IF(AND(N$12&gt;='Summary TC'!$C$4, N$12&lt;='Summary TC'!$C$5),M148+N71-N133,0)</f>
        <v>0</v>
      </c>
      <c r="O148" s="631">
        <f>IF(AND(O$12&gt;='Summary TC'!$C$4, O$12&lt;='Summary TC'!$C$5),N148+O71-O133,0)</f>
        <v>0</v>
      </c>
      <c r="P148" s="631">
        <f>IF(AND(P$12&gt;='Summary TC'!$C$4, P$12&lt;='Summary TC'!$C$5),O148+P71-P133,0)</f>
        <v>0</v>
      </c>
      <c r="Q148" s="631">
        <f>IF(AND(Q$12&gt;='Summary TC'!$C$4, Q$12&lt;='Summary TC'!$C$5),P148+Q71-Q133,0)</f>
        <v>0</v>
      </c>
      <c r="R148" s="631">
        <f>IF(AND(R$12&gt;='Summary TC'!$C$4, R$12&lt;='Summary TC'!$C$5),Q148+R71-R133,0)</f>
        <v>0</v>
      </c>
      <c r="S148" s="631">
        <f>IF(AND(S$12&gt;='Summary TC'!$C$4, S$12&lt;='Summary TC'!$C$5),R148+S71-S133,0)</f>
        <v>0</v>
      </c>
      <c r="T148" s="631">
        <f>IF(AND(T$12&gt;='Summary TC'!$C$4, T$12&lt;='Summary TC'!$C$5),S148+T71-T133,0)</f>
        <v>0</v>
      </c>
      <c r="U148" s="631">
        <f>IF(AND(U$12&gt;='Summary TC'!$C$4, U$12&lt;='Summary TC'!$C$5),T148+U71-U133,0)</f>
        <v>0</v>
      </c>
      <c r="V148" s="631">
        <f>IF(AND(V$12&gt;='Summary TC'!$C$4, V$12&lt;='Summary TC'!$C$5),U148+V71-V133,0)</f>
        <v>0</v>
      </c>
      <c r="W148" s="631">
        <f>IF(AND(W$12&gt;='Summary TC'!$C$4, W$12&lt;='Summary TC'!$C$5),V148+W71-W133,0)</f>
        <v>0</v>
      </c>
      <c r="X148" s="631">
        <f>IF(AND(X$12&gt;='Summary TC'!$C$4, X$12&lt;='Summary TC'!$C$5),W148+X71-X133,0)</f>
        <v>0</v>
      </c>
      <c r="Y148" s="631">
        <f>IF(AND(Y$12&gt;='Summary TC'!$C$4, Y$12&lt;='Summary TC'!$C$5),X148+Y71-Y133,0)</f>
        <v>0</v>
      </c>
      <c r="Z148" s="631">
        <f>IF(AND(Z$12&gt;='Summary TC'!$C$4, Z$12&lt;='Summary TC'!$C$5),Y148+Z71-Z133,0)</f>
        <v>0</v>
      </c>
      <c r="AA148" s="631">
        <f>IF(AND(AA$12&gt;='Summary TC'!$C$4, AA$12&lt;='Summary TC'!$C$5),Z148+AA71-AA133,0)</f>
        <v>0</v>
      </c>
      <c r="AB148" s="631">
        <f>IF(AND(AB$12&gt;='Summary TC'!$C$4, AB$12&lt;='Summary TC'!$C$5),AA148+AB71-AB133,0)</f>
        <v>0</v>
      </c>
      <c r="AC148" s="631">
        <f>IF(AND(AC$12&gt;='Summary TC'!$C$4, AC$12&lt;='Summary TC'!$C$5),AB148+AC71-AC133,0)</f>
        <v>0</v>
      </c>
      <c r="AD148" s="631">
        <f>IF(AND(AD$12&gt;='Summary TC'!$C$4, AD$12&lt;='Summary TC'!$C$5),AC148+AD71-AD133,0)</f>
        <v>0</v>
      </c>
      <c r="AE148" s="631">
        <f>IF(AND(AE$12&gt;='Summary TC'!$C$4, AE$12&lt;='Summary TC'!$C$5),AD148+AE71-AE133,0)</f>
        <v>0</v>
      </c>
      <c r="AF148" s="631">
        <f>IF(AND(AF$12&gt;='Summary TC'!$C$4, AF$12&lt;='Summary TC'!$C$5),AE148+AF71-AF133,0)</f>
        <v>0</v>
      </c>
      <c r="AG148" s="631">
        <f>IF(AND(AG$12&gt;='Summary TC'!$C$4, AG$12&lt;='Summary TC'!$C$5),AF148+AG71-AG133,0)</f>
        <v>0</v>
      </c>
      <c r="AH148" s="631">
        <f>IF(AND(AH$12&gt;='Summary TC'!$C$4, AH$12&lt;='Summary TC'!$C$5),AG148+AH71-AH133,0)</f>
        <v>0</v>
      </c>
      <c r="AI148" s="720"/>
    </row>
    <row r="149" spans="2:35" hidden="1" x14ac:dyDescent="0.25">
      <c r="B149" s="718" t="s">
        <v>35</v>
      </c>
      <c r="C149" s="680"/>
      <c r="D149" s="675"/>
      <c r="E149" s="631">
        <f>E148*E147</f>
        <v>0</v>
      </c>
      <c r="F149" s="631">
        <f>F148*F147</f>
        <v>0</v>
      </c>
      <c r="G149" s="631">
        <f>G148*G147</f>
        <v>0</v>
      </c>
      <c r="H149" s="631">
        <f>H148*H147</f>
        <v>0</v>
      </c>
      <c r="I149" s="631">
        <f>I148*I147</f>
        <v>0</v>
      </c>
      <c r="J149" s="631">
        <f t="shared" ref="J149:AC149" si="64">J148*J147</f>
        <v>0</v>
      </c>
      <c r="K149" s="631">
        <f t="shared" si="64"/>
        <v>0</v>
      </c>
      <c r="L149" s="631">
        <f t="shared" si="64"/>
        <v>0</v>
      </c>
      <c r="M149" s="631">
        <f t="shared" si="64"/>
        <v>0</v>
      </c>
      <c r="N149" s="631">
        <f t="shared" si="64"/>
        <v>0</v>
      </c>
      <c r="O149" s="631">
        <f t="shared" si="64"/>
        <v>0</v>
      </c>
      <c r="P149" s="631">
        <f t="shared" si="64"/>
        <v>0</v>
      </c>
      <c r="Q149" s="631">
        <f t="shared" si="64"/>
        <v>0</v>
      </c>
      <c r="R149" s="631">
        <f t="shared" si="64"/>
        <v>0</v>
      </c>
      <c r="S149" s="631">
        <f t="shared" si="64"/>
        <v>0</v>
      </c>
      <c r="T149" s="631">
        <f t="shared" si="64"/>
        <v>0</v>
      </c>
      <c r="U149" s="631">
        <f t="shared" si="64"/>
        <v>0</v>
      </c>
      <c r="V149" s="631">
        <f t="shared" si="64"/>
        <v>0</v>
      </c>
      <c r="W149" s="631">
        <f t="shared" si="64"/>
        <v>0</v>
      </c>
      <c r="X149" s="631">
        <f t="shared" si="64"/>
        <v>0</v>
      </c>
      <c r="Y149" s="631">
        <f t="shared" si="64"/>
        <v>0</v>
      </c>
      <c r="Z149" s="631">
        <f t="shared" si="64"/>
        <v>0</v>
      </c>
      <c r="AA149" s="631">
        <f t="shared" si="64"/>
        <v>0</v>
      </c>
      <c r="AB149" s="631">
        <f t="shared" si="64"/>
        <v>0</v>
      </c>
      <c r="AC149" s="631">
        <f t="shared" si="64"/>
        <v>0</v>
      </c>
      <c r="AD149" s="631">
        <f t="shared" ref="AD149:AH149" si="65">AD148*AD147</f>
        <v>0</v>
      </c>
      <c r="AE149" s="631">
        <f t="shared" si="65"/>
        <v>0</v>
      </c>
      <c r="AF149" s="631">
        <f t="shared" si="65"/>
        <v>0</v>
      </c>
      <c r="AG149" s="631">
        <f t="shared" si="65"/>
        <v>0</v>
      </c>
      <c r="AH149" s="631">
        <f t="shared" si="65"/>
        <v>0</v>
      </c>
      <c r="AI149" s="720"/>
    </row>
    <row r="150" spans="2:35" hidden="1" x14ac:dyDescent="0.25">
      <c r="B150" s="718"/>
      <c r="C150" s="680"/>
      <c r="D150" s="675"/>
      <c r="E150" s="721"/>
      <c r="F150" s="721"/>
      <c r="G150" s="721"/>
      <c r="H150" s="721"/>
      <c r="I150" s="721"/>
      <c r="J150" s="721"/>
      <c r="K150" s="721"/>
      <c r="L150" s="721"/>
      <c r="M150" s="721"/>
      <c r="N150" s="721"/>
      <c r="O150" s="721"/>
      <c r="P150" s="721"/>
      <c r="Q150" s="721"/>
      <c r="R150" s="721"/>
      <c r="S150" s="721"/>
      <c r="T150" s="721"/>
      <c r="U150" s="721"/>
      <c r="V150" s="721"/>
      <c r="W150" s="721"/>
      <c r="X150" s="721"/>
      <c r="Y150" s="721"/>
      <c r="Z150" s="721"/>
      <c r="AA150" s="721"/>
      <c r="AB150" s="721"/>
      <c r="AC150" s="721"/>
      <c r="AD150" s="721"/>
      <c r="AE150" s="721"/>
      <c r="AF150" s="721"/>
      <c r="AG150" s="721"/>
      <c r="AH150" s="721"/>
      <c r="AI150" s="720"/>
    </row>
    <row r="151" spans="2:35" hidden="1" x14ac:dyDescent="0.25">
      <c r="B151" s="718" t="s">
        <v>36</v>
      </c>
      <c r="C151" s="680"/>
      <c r="D151" s="675"/>
      <c r="E151" s="631">
        <f>IF(AND(E$12&gt;='Summary TC'!$C$4, E$12&lt;='Summary TC'!$C$5), D151-E136,0)</f>
        <v>0</v>
      </c>
      <c r="F151" s="631">
        <f>IF(AND(F$12&gt;='Summary TC'!$C$4, F$12&lt;='Summary TC'!$C$5), E151-F136,0)</f>
        <v>0</v>
      </c>
      <c r="G151" s="631">
        <f>IF(AND(G$12&gt;='Summary TC'!$C$4, G$12&lt;='Summary TC'!$C$5), F151-G136,0)</f>
        <v>0</v>
      </c>
      <c r="H151" s="631">
        <f>IF(AND(H$12&gt;='Summary TC'!$C$4, H$12&lt;='Summary TC'!$C$5), G151-H136,0)</f>
        <v>0</v>
      </c>
      <c r="I151" s="631">
        <f>IF(AND(I$12&gt;='Summary TC'!$C$4, I$12&lt;='Summary TC'!$C$5), H151-I136,0)</f>
        <v>0</v>
      </c>
      <c r="J151" s="631">
        <f>IF(AND(J$12&gt;='Summary TC'!$C$4, J$12&lt;='Summary TC'!$C$5), I151-J136,0)</f>
        <v>0</v>
      </c>
      <c r="K151" s="631">
        <f>IF(AND(K$12&gt;='Summary TC'!$C$4, K$12&lt;='Summary TC'!$C$5), J151-K136,0)</f>
        <v>0</v>
      </c>
      <c r="L151" s="631">
        <f>IF(AND(L$12&gt;='Summary TC'!$C$4, L$12&lt;='Summary TC'!$C$5), K151-L136,0)</f>
        <v>0</v>
      </c>
      <c r="M151" s="631">
        <f>IF(AND(M$12&gt;='Summary TC'!$C$4, M$12&lt;='Summary TC'!$C$5), L151-M136,0)</f>
        <v>0</v>
      </c>
      <c r="N151" s="631">
        <f>IF(AND(N$12&gt;='Summary TC'!$C$4, N$12&lt;='Summary TC'!$C$5), M151-N136,0)</f>
        <v>0</v>
      </c>
      <c r="O151" s="631">
        <f>IF(AND(O$12&gt;='Summary TC'!$C$4, O$12&lt;='Summary TC'!$C$5), N151-O136,0)</f>
        <v>0</v>
      </c>
      <c r="P151" s="631">
        <f>IF(AND(P$12&gt;='Summary TC'!$C$4, P$12&lt;='Summary TC'!$C$5), O151-P136,0)</f>
        <v>0</v>
      </c>
      <c r="Q151" s="631">
        <f>IF(AND(Q$12&gt;='Summary TC'!$C$4, Q$12&lt;='Summary TC'!$C$5), P151-Q136,0)</f>
        <v>0</v>
      </c>
      <c r="R151" s="631">
        <f>IF(AND(R$12&gt;='Summary TC'!$C$4, R$12&lt;='Summary TC'!$C$5), Q151-R136,0)</f>
        <v>0</v>
      </c>
      <c r="S151" s="631">
        <f>IF(AND(S$12&gt;='Summary TC'!$C$4, S$12&lt;='Summary TC'!$C$5), R151-S136,0)</f>
        <v>0</v>
      </c>
      <c r="T151" s="631">
        <f>IF(AND(T$12&gt;='Summary TC'!$C$4, T$12&lt;='Summary TC'!$C$5), S151-T136,0)</f>
        <v>0</v>
      </c>
      <c r="U151" s="631">
        <f>IF(AND(U$12&gt;='Summary TC'!$C$4, U$12&lt;='Summary TC'!$C$5), T151-U136,0)</f>
        <v>0</v>
      </c>
      <c r="V151" s="631">
        <f>IF(AND(V$12&gt;='Summary TC'!$C$4, V$12&lt;='Summary TC'!$C$5), U151-V136,0)</f>
        <v>0</v>
      </c>
      <c r="W151" s="631">
        <f>IF(AND(W$12&gt;='Summary TC'!$C$4, W$12&lt;='Summary TC'!$C$5), V151-W136,0)</f>
        <v>0</v>
      </c>
      <c r="X151" s="631">
        <f>IF(AND(X$12&gt;='Summary TC'!$C$4, X$12&lt;='Summary TC'!$C$5), W151-X136,0)</f>
        <v>0</v>
      </c>
      <c r="Y151" s="631">
        <f>IF(AND(Y$12&gt;='Summary TC'!$C$4, Y$12&lt;='Summary TC'!$C$5), X151-Y136,0)</f>
        <v>0</v>
      </c>
      <c r="Z151" s="631">
        <f>IF(AND(Z$12&gt;='Summary TC'!$C$4, Z$12&lt;='Summary TC'!$C$5), Y151-Z136,0)</f>
        <v>0</v>
      </c>
      <c r="AA151" s="631">
        <f>IF(AND(AA$12&gt;='Summary TC'!$C$4, AA$12&lt;='Summary TC'!$C$5), Z151-AA136,0)</f>
        <v>0</v>
      </c>
      <c r="AB151" s="631">
        <f>IF(AND(AB$12&gt;='Summary TC'!$C$4, AB$12&lt;='Summary TC'!$C$5), AA151-AB136,0)</f>
        <v>0</v>
      </c>
      <c r="AC151" s="631">
        <f>IF(AND(AC$12&gt;='Summary TC'!$C$4, AC$12&lt;='Summary TC'!$C$5), AB151-AC136,0)</f>
        <v>0</v>
      </c>
      <c r="AD151" s="631">
        <f>IF(AND(AD$12&gt;='Summary TC'!$C$4, AD$12&lt;='Summary TC'!$C$5), AC151-AD136,0)</f>
        <v>0</v>
      </c>
      <c r="AE151" s="631">
        <f>IF(AND(AE$12&gt;='Summary TC'!$C$4, AE$12&lt;='Summary TC'!$C$5), AD151-AE136,0)</f>
        <v>0</v>
      </c>
      <c r="AF151" s="631">
        <f>IF(AND(AF$12&gt;='Summary TC'!$C$4, AF$12&lt;='Summary TC'!$C$5), AE151-AF136,0)</f>
        <v>0</v>
      </c>
      <c r="AG151" s="631">
        <f>IF(AND(AG$12&gt;='Summary TC'!$C$4, AG$12&lt;='Summary TC'!$C$5), AF151-AG136,0)</f>
        <v>0</v>
      </c>
      <c r="AH151" s="631">
        <f>IF(AND(AH$12&gt;='Summary TC'!$C$4, AH$12&lt;='Summary TC'!$C$5), AG151-AH136,0)</f>
        <v>0</v>
      </c>
      <c r="AI151" s="720"/>
    </row>
    <row r="152" spans="2:35" ht="13" hidden="1" thickBot="1" x14ac:dyDescent="0.3">
      <c r="B152" s="722" t="s">
        <v>37</v>
      </c>
      <c r="C152" s="723"/>
      <c r="D152" s="716"/>
      <c r="E152" s="724" t="str">
        <f>IF(E151&gt;E149,"CAP Needed"," ")</f>
        <v xml:space="preserve"> </v>
      </c>
      <c r="F152" s="724" t="str">
        <f>IF(F151&gt;F149,"CAP Needed"," ")</f>
        <v xml:space="preserve"> </v>
      </c>
      <c r="G152" s="724" t="str">
        <f>IF(G151&gt;G149,"CAP Needed"," ")</f>
        <v xml:space="preserve"> </v>
      </c>
      <c r="H152" s="724" t="str">
        <f>IF(H151&gt;H149,"CAP Needed"," ")</f>
        <v xml:space="preserve"> </v>
      </c>
      <c r="I152" s="724" t="str">
        <f>IF(I151&gt;I149,"CAP Needed"," ")</f>
        <v xml:space="preserve"> </v>
      </c>
      <c r="J152" s="724" t="str">
        <f t="shared" ref="J152:AC152" si="66">IF(J151&gt;J149,"CAP Needed"," ")</f>
        <v xml:space="preserve"> </v>
      </c>
      <c r="K152" s="724" t="str">
        <f t="shared" si="66"/>
        <v xml:space="preserve"> </v>
      </c>
      <c r="L152" s="724" t="str">
        <f t="shared" si="66"/>
        <v xml:space="preserve"> </v>
      </c>
      <c r="M152" s="724" t="str">
        <f t="shared" si="66"/>
        <v xml:space="preserve"> </v>
      </c>
      <c r="N152" s="724" t="str">
        <f t="shared" si="66"/>
        <v xml:space="preserve"> </v>
      </c>
      <c r="O152" s="724" t="str">
        <f t="shared" si="66"/>
        <v xml:space="preserve"> </v>
      </c>
      <c r="P152" s="724" t="str">
        <f t="shared" si="66"/>
        <v xml:space="preserve"> </v>
      </c>
      <c r="Q152" s="724" t="str">
        <f t="shared" si="66"/>
        <v xml:space="preserve"> </v>
      </c>
      <c r="R152" s="724" t="str">
        <f t="shared" si="66"/>
        <v xml:space="preserve"> </v>
      </c>
      <c r="S152" s="724" t="str">
        <f t="shared" si="66"/>
        <v xml:space="preserve"> </v>
      </c>
      <c r="T152" s="724" t="str">
        <f t="shared" si="66"/>
        <v xml:space="preserve"> </v>
      </c>
      <c r="U152" s="724" t="str">
        <f t="shared" si="66"/>
        <v xml:space="preserve"> </v>
      </c>
      <c r="V152" s="724" t="str">
        <f t="shared" si="66"/>
        <v xml:space="preserve"> </v>
      </c>
      <c r="W152" s="724" t="str">
        <f t="shared" si="66"/>
        <v xml:space="preserve"> </v>
      </c>
      <c r="X152" s="724" t="str">
        <f t="shared" si="66"/>
        <v xml:space="preserve"> </v>
      </c>
      <c r="Y152" s="724" t="str">
        <f t="shared" si="66"/>
        <v xml:space="preserve"> </v>
      </c>
      <c r="Z152" s="724" t="str">
        <f t="shared" si="66"/>
        <v xml:space="preserve"> </v>
      </c>
      <c r="AA152" s="724" t="str">
        <f t="shared" si="66"/>
        <v xml:space="preserve"> </v>
      </c>
      <c r="AB152" s="724" t="str">
        <f t="shared" si="66"/>
        <v xml:space="preserve"> </v>
      </c>
      <c r="AC152" s="724" t="str">
        <f t="shared" si="66"/>
        <v xml:space="preserve"> </v>
      </c>
      <c r="AD152" s="724" t="str">
        <f t="shared" ref="AD152:AH152" si="67">IF(AD151&gt;AD149,"CAP Needed"," ")</f>
        <v xml:space="preserve"> </v>
      </c>
      <c r="AE152" s="724" t="str">
        <f t="shared" si="67"/>
        <v xml:space="preserve"> </v>
      </c>
      <c r="AF152" s="724" t="str">
        <f t="shared" si="67"/>
        <v xml:space="preserve"> </v>
      </c>
      <c r="AG152" s="724" t="str">
        <f t="shared" si="67"/>
        <v xml:space="preserve"> </v>
      </c>
      <c r="AH152" s="724" t="str">
        <f t="shared" si="67"/>
        <v xml:space="preserve"> </v>
      </c>
      <c r="AI152" s="716"/>
    </row>
    <row r="153" spans="2:35" hidden="1" x14ac:dyDescent="0.25">
      <c r="B153" s="413"/>
    </row>
    <row r="154" spans="2:35" hidden="1" x14ac:dyDescent="0.25">
      <c r="B154" s="413"/>
    </row>
    <row r="155" spans="2:35" x14ac:dyDescent="0.25">
      <c r="B155" s="413"/>
    </row>
    <row r="156" spans="2:35" ht="13" x14ac:dyDescent="0.3">
      <c r="B156" s="480" t="s">
        <v>11</v>
      </c>
      <c r="D156" s="725"/>
    </row>
    <row r="157" spans="2:35" ht="13" x14ac:dyDescent="0.3">
      <c r="B157" s="480"/>
      <c r="D157" s="480"/>
    </row>
    <row r="158" spans="2:35" ht="13.5" thickBot="1" x14ac:dyDescent="0.35">
      <c r="B158" s="437" t="s">
        <v>3</v>
      </c>
      <c r="C158" s="612"/>
      <c r="D158" s="437"/>
    </row>
    <row r="159" spans="2:35" ht="13" x14ac:dyDescent="0.3">
      <c r="B159" s="519"/>
      <c r="C159" s="671"/>
      <c r="D159" s="568"/>
      <c r="E159" s="521" t="s">
        <v>0</v>
      </c>
      <c r="F159" s="425"/>
      <c r="G159" s="495"/>
      <c r="H159" s="425"/>
      <c r="I159" s="425"/>
      <c r="J159" s="425"/>
      <c r="K159" s="425"/>
      <c r="L159" s="425"/>
      <c r="M159" s="425"/>
      <c r="N159" s="425"/>
      <c r="O159" s="425"/>
      <c r="P159" s="425"/>
      <c r="Q159" s="425"/>
      <c r="R159" s="425"/>
      <c r="S159" s="425"/>
      <c r="T159" s="425"/>
      <c r="U159" s="425"/>
      <c r="V159" s="425"/>
      <c r="W159" s="425"/>
      <c r="X159" s="425"/>
      <c r="Y159" s="425"/>
      <c r="Z159" s="425"/>
      <c r="AA159" s="425"/>
      <c r="AB159" s="425"/>
      <c r="AC159" s="425"/>
      <c r="AD159" s="425"/>
      <c r="AE159" s="425"/>
      <c r="AF159" s="425"/>
      <c r="AG159" s="425"/>
      <c r="AH159" s="425"/>
      <c r="AI159" s="613"/>
    </row>
    <row r="160" spans="2:35" ht="13.5" thickBot="1" x14ac:dyDescent="0.35">
      <c r="B160" s="614"/>
      <c r="C160" s="673"/>
      <c r="D160" s="614"/>
      <c r="E160" s="569">
        <f>'DY Def'!B$5</f>
        <v>1</v>
      </c>
      <c r="F160" s="553">
        <f>'DY Def'!C$5</f>
        <v>2</v>
      </c>
      <c r="G160" s="553">
        <f>'DY Def'!D$5</f>
        <v>3</v>
      </c>
      <c r="H160" s="553">
        <f>'DY Def'!E$5</f>
        <v>4</v>
      </c>
      <c r="I160" s="553">
        <f>'DY Def'!F$5</f>
        <v>5</v>
      </c>
      <c r="J160" s="553">
        <f>'DY Def'!G$5</f>
        <v>6</v>
      </c>
      <c r="K160" s="553">
        <f>'DY Def'!H$5</f>
        <v>7</v>
      </c>
      <c r="L160" s="553">
        <f>'DY Def'!I$5</f>
        <v>8</v>
      </c>
      <c r="M160" s="553">
        <f>'DY Def'!J$5</f>
        <v>9</v>
      </c>
      <c r="N160" s="553">
        <f>'DY Def'!K$5</f>
        <v>10</v>
      </c>
      <c r="O160" s="553">
        <f>'DY Def'!L$5</f>
        <v>11</v>
      </c>
      <c r="P160" s="553">
        <f>'DY Def'!M$5</f>
        <v>12</v>
      </c>
      <c r="Q160" s="553">
        <f>'DY Def'!N$5</f>
        <v>13</v>
      </c>
      <c r="R160" s="553">
        <f>'DY Def'!O$5</f>
        <v>14</v>
      </c>
      <c r="S160" s="553">
        <f>'DY Def'!P$5</f>
        <v>15</v>
      </c>
      <c r="T160" s="553">
        <f>'DY Def'!Q$5</f>
        <v>16</v>
      </c>
      <c r="U160" s="553">
        <f>'DY Def'!R$5</f>
        <v>17</v>
      </c>
      <c r="V160" s="553">
        <f>'DY Def'!S$5</f>
        <v>18</v>
      </c>
      <c r="W160" s="553">
        <f>'DY Def'!T$5</f>
        <v>19</v>
      </c>
      <c r="X160" s="553">
        <f>'DY Def'!U$5</f>
        <v>20</v>
      </c>
      <c r="Y160" s="553">
        <f>'DY Def'!V$5</f>
        <v>21</v>
      </c>
      <c r="Z160" s="553">
        <f>'DY Def'!W$5</f>
        <v>22</v>
      </c>
      <c r="AA160" s="553">
        <f>'DY Def'!X$5</f>
        <v>23</v>
      </c>
      <c r="AB160" s="553">
        <f>'DY Def'!Y$5</f>
        <v>24</v>
      </c>
      <c r="AC160" s="553">
        <f>'DY Def'!Z$5</f>
        <v>25</v>
      </c>
      <c r="AD160" s="553">
        <f>'DY Def'!AA$5</f>
        <v>26</v>
      </c>
      <c r="AE160" s="553">
        <f>'DY Def'!AB$5</f>
        <v>27</v>
      </c>
      <c r="AF160" s="553">
        <f>'DY Def'!AC$5</f>
        <v>28</v>
      </c>
      <c r="AG160" s="553">
        <f>'DY Def'!AD$5</f>
        <v>29</v>
      </c>
      <c r="AH160" s="553">
        <f>'DY Def'!AE$5</f>
        <v>30</v>
      </c>
      <c r="AI160" s="726" t="s">
        <v>1</v>
      </c>
    </row>
    <row r="161" spans="2:35" ht="13" x14ac:dyDescent="0.3">
      <c r="B161" s="540" t="s">
        <v>43</v>
      </c>
      <c r="C161" s="727"/>
      <c r="D161" s="728"/>
      <c r="E161" s="729"/>
      <c r="F161" s="730"/>
      <c r="G161" s="730"/>
      <c r="H161" s="730"/>
      <c r="I161" s="730"/>
      <c r="J161" s="730"/>
      <c r="K161" s="730"/>
      <c r="L161" s="730"/>
      <c r="M161" s="730"/>
      <c r="N161" s="730"/>
      <c r="O161" s="730"/>
      <c r="P161" s="730"/>
      <c r="Q161" s="730"/>
      <c r="R161" s="730"/>
      <c r="S161" s="730"/>
      <c r="T161" s="730"/>
      <c r="U161" s="730"/>
      <c r="V161" s="730"/>
      <c r="W161" s="730"/>
      <c r="X161" s="730"/>
      <c r="Y161" s="730"/>
      <c r="Z161" s="730"/>
      <c r="AA161" s="730"/>
      <c r="AB161" s="730"/>
      <c r="AC161" s="730"/>
      <c r="AD161" s="730"/>
      <c r="AE161" s="730"/>
      <c r="AF161" s="730"/>
      <c r="AG161" s="730"/>
      <c r="AH161" s="731"/>
      <c r="AI161" s="732"/>
    </row>
    <row r="162" spans="2:35" ht="13" x14ac:dyDescent="0.3">
      <c r="B162" s="581" t="str">
        <f>IFERROR(VLOOKUP(C162,'MEG Def'!$A$42:$B$45,2),"")</f>
        <v>Family Planning</v>
      </c>
      <c r="C162" s="680">
        <v>1</v>
      </c>
      <c r="D162" s="666" t="s">
        <v>20</v>
      </c>
      <c r="E162" s="630">
        <f>E163*E164</f>
        <v>0</v>
      </c>
      <c r="F162" s="631">
        <f t="shared" ref="F162:AC162" si="68">F163*F164</f>
        <v>0</v>
      </c>
      <c r="G162" s="631">
        <f t="shared" si="68"/>
        <v>0</v>
      </c>
      <c r="H162" s="631">
        <f t="shared" si="68"/>
        <v>0</v>
      </c>
      <c r="I162" s="631">
        <f t="shared" si="68"/>
        <v>0</v>
      </c>
      <c r="J162" s="631">
        <f t="shared" si="68"/>
        <v>0</v>
      </c>
      <c r="K162" s="631">
        <f t="shared" si="68"/>
        <v>0</v>
      </c>
      <c r="L162" s="631">
        <f t="shared" si="68"/>
        <v>0</v>
      </c>
      <c r="M162" s="631">
        <f t="shared" si="68"/>
        <v>0</v>
      </c>
      <c r="N162" s="631">
        <f t="shared" si="68"/>
        <v>0</v>
      </c>
      <c r="O162" s="631">
        <f t="shared" si="68"/>
        <v>0</v>
      </c>
      <c r="P162" s="631">
        <f t="shared" si="68"/>
        <v>0</v>
      </c>
      <c r="Q162" s="631">
        <f t="shared" si="68"/>
        <v>0</v>
      </c>
      <c r="R162" s="631">
        <f t="shared" si="68"/>
        <v>0</v>
      </c>
      <c r="S162" s="631">
        <f t="shared" si="68"/>
        <v>0</v>
      </c>
      <c r="T162" s="631">
        <f t="shared" si="68"/>
        <v>0</v>
      </c>
      <c r="U162" s="631">
        <f t="shared" si="68"/>
        <v>0</v>
      </c>
      <c r="V162" s="631">
        <f t="shared" si="68"/>
        <v>10323387.720000001</v>
      </c>
      <c r="W162" s="631">
        <f t="shared" si="68"/>
        <v>9838760.2799999993</v>
      </c>
      <c r="X162" s="631">
        <f t="shared" si="68"/>
        <v>7696924.8399999999</v>
      </c>
      <c r="Y162" s="631">
        <f t="shared" si="68"/>
        <v>11760285.280000001</v>
      </c>
      <c r="Z162" s="631">
        <f t="shared" si="68"/>
        <v>11070931.869999999</v>
      </c>
      <c r="AA162" s="631">
        <f t="shared" si="68"/>
        <v>14265593.34</v>
      </c>
      <c r="AB162" s="631">
        <f t="shared" si="68"/>
        <v>17607838.920000002</v>
      </c>
      <c r="AC162" s="631">
        <f t="shared" si="68"/>
        <v>13167040</v>
      </c>
      <c r="AD162" s="631">
        <f t="shared" ref="AD162:AH162" si="69">AD163*AD164</f>
        <v>0</v>
      </c>
      <c r="AE162" s="631">
        <f t="shared" si="69"/>
        <v>0</v>
      </c>
      <c r="AF162" s="631">
        <f t="shared" si="69"/>
        <v>0</v>
      </c>
      <c r="AG162" s="631">
        <f t="shared" si="69"/>
        <v>0</v>
      </c>
      <c r="AH162" s="632">
        <f t="shared" si="69"/>
        <v>0</v>
      </c>
      <c r="AI162" s="733"/>
    </row>
    <row r="163" spans="2:35" s="634" customFormat="1" ht="13" x14ac:dyDescent="0.3">
      <c r="B163" s="635" t="str">
        <f>IFERROR(VLOOKUP(C163,'MEG Def'!$A$42:$B$44,2),"")</f>
        <v/>
      </c>
      <c r="C163" s="734"/>
      <c r="D163" s="735" t="s">
        <v>21</v>
      </c>
      <c r="E163" s="638">
        <f>SUMIF('WOW PMPM &amp; Agg'!$B$42:$B$50,'Summary TC'!$B162,'WOW PMPM &amp; Agg'!D$42:D$50)</f>
        <v>0</v>
      </c>
      <c r="F163" s="639">
        <f>SUMIF('WOW PMPM &amp; Agg'!$B$42:$B$50,'Summary TC'!$B162,'WOW PMPM &amp; Agg'!E$42:E$50)</f>
        <v>0</v>
      </c>
      <c r="G163" s="639">
        <f>SUMIF('WOW PMPM &amp; Agg'!$B$42:$B$50,'Summary TC'!$B162,'WOW PMPM &amp; Agg'!F$42:F$50)</f>
        <v>0</v>
      </c>
      <c r="H163" s="639">
        <f>SUMIF('WOW PMPM &amp; Agg'!$B$42:$B$50,'Summary TC'!$B162,'WOW PMPM &amp; Agg'!G$42:G$50)</f>
        <v>0</v>
      </c>
      <c r="I163" s="639">
        <f>SUMIF('WOW PMPM &amp; Agg'!$B$42:$B$50,'Summary TC'!$B162,'WOW PMPM &amp; Agg'!H$42:H$50)</f>
        <v>0</v>
      </c>
      <c r="J163" s="639">
        <f>SUMIF('WOW PMPM &amp; Agg'!$B$42:$B$50,'Summary TC'!$B162,'WOW PMPM &amp; Agg'!I$42:I$50)</f>
        <v>0</v>
      </c>
      <c r="K163" s="639">
        <f>SUMIF('WOW PMPM &amp; Agg'!$B$42:$B$50,'Summary TC'!$B162,'WOW PMPM &amp; Agg'!J$42:J$50)</f>
        <v>0</v>
      </c>
      <c r="L163" s="639">
        <f>SUMIF('WOW PMPM &amp; Agg'!$B$42:$B$50,'Summary TC'!$B162,'WOW PMPM &amp; Agg'!K$42:K$50)</f>
        <v>0</v>
      </c>
      <c r="M163" s="639">
        <f>SUMIF('WOW PMPM &amp; Agg'!$B$42:$B$50,'Summary TC'!$B162,'WOW PMPM &amp; Agg'!L$42:L$50)</f>
        <v>0</v>
      </c>
      <c r="N163" s="639">
        <f>SUMIF('WOW PMPM &amp; Agg'!$B$42:$B$50,'Summary TC'!$B162,'WOW PMPM &amp; Agg'!M$42:M$50)</f>
        <v>0</v>
      </c>
      <c r="O163" s="639">
        <f>SUMIF('WOW PMPM &amp; Agg'!$B$42:$B$50,'Summary TC'!$B162,'WOW PMPM &amp; Agg'!N$42:N$50)</f>
        <v>0</v>
      </c>
      <c r="P163" s="639">
        <f>SUMIF('WOW PMPM &amp; Agg'!$B$42:$B$50,'Summary TC'!$B162,'WOW PMPM &amp; Agg'!O$42:O$50)</f>
        <v>0</v>
      </c>
      <c r="Q163" s="639">
        <f>SUMIF('WOW PMPM &amp; Agg'!$B$42:$B$50,'Summary TC'!$B162,'WOW PMPM &amp; Agg'!P$42:P$50)</f>
        <v>0</v>
      </c>
      <c r="R163" s="639">
        <f>SUMIF('WOW PMPM &amp; Agg'!$B$42:$B$50,'Summary TC'!$B162,'WOW PMPM &amp; Agg'!Q$42:Q$50)</f>
        <v>0</v>
      </c>
      <c r="S163" s="639">
        <f>SUMIF('WOW PMPM &amp; Agg'!$B$42:$B$50,'Summary TC'!$B162,'WOW PMPM &amp; Agg'!R$42:R$50)</f>
        <v>0</v>
      </c>
      <c r="T163" s="639">
        <f>SUMIF('WOW PMPM &amp; Agg'!$B$42:$B$50,'Summary TC'!$B162,'WOW PMPM &amp; Agg'!S$42:S$50)</f>
        <v>0</v>
      </c>
      <c r="U163" s="639">
        <f>SUMIF('WOW PMPM &amp; Agg'!$B$42:$B$50,'Summary TC'!$B162,'WOW PMPM &amp; Agg'!T$42:T$50)</f>
        <v>0</v>
      </c>
      <c r="V163" s="639">
        <f>SUMIF('WOW PMPM &amp; Agg'!$B$42:$B$50,'Summary TC'!$B162,'WOW PMPM &amp; Agg'!U$42:U$50)</f>
        <v>34.28</v>
      </c>
      <c r="W163" s="639">
        <f>SUMIF('WOW PMPM &amp; Agg'!$B$42:$B$50,'Summary TC'!$B162,'WOW PMPM &amp; Agg'!V$42:V$50)</f>
        <v>34.57</v>
      </c>
      <c r="X163" s="639">
        <f>SUMIF('WOW PMPM &amp; Agg'!$B$42:$B$50,'Summary TC'!$B162,'WOW PMPM &amp; Agg'!W$42:W$50)</f>
        <v>34.869999999999997</v>
      </c>
      <c r="Y163" s="639">
        <f>SUMIF('WOW PMPM &amp; Agg'!$B$42:$B$50,'Summary TC'!$B162,'WOW PMPM &amp; Agg'!X$42:X$50)</f>
        <v>35.17</v>
      </c>
      <c r="Z163" s="639">
        <f>SUMIF('WOW PMPM &amp; Agg'!$B$42:$B$50,'Summary TC'!$B162,'WOW PMPM &amp; Agg'!Y$42:Y$50)</f>
        <v>35.47</v>
      </c>
      <c r="AA163" s="639">
        <f>SUMIF('WOW PMPM &amp; Agg'!$B$42:$B$50,'Summary TC'!$B162,'WOW PMPM &amp; Agg'!Z$42:Z$50)</f>
        <v>35.78</v>
      </c>
      <c r="AB163" s="639">
        <f>SUMIF('WOW PMPM &amp; Agg'!$B$42:$B$50,'Summary TC'!$B162,'WOW PMPM &amp; Agg'!AA$42:AA$50)</f>
        <v>35.78</v>
      </c>
      <c r="AC163" s="639">
        <f>SUMIF('WOW PMPM &amp; Agg'!$B$42:$B$50,'Summary TC'!$B162,'WOW PMPM &amp; Agg'!AB$42:AB$50)</f>
        <v>35.78</v>
      </c>
      <c r="AD163" s="639">
        <f>SUMIF('WOW PMPM &amp; Agg'!$B$42:$B$50,'Summary TC'!$B162,'WOW PMPM &amp; Agg'!AC$42:AC$50)</f>
        <v>0</v>
      </c>
      <c r="AE163" s="639">
        <f>SUMIF('WOW PMPM &amp; Agg'!$B$42:$B$50,'Summary TC'!$B162,'WOW PMPM &amp; Agg'!AD$42:AD$50)</f>
        <v>0</v>
      </c>
      <c r="AF163" s="639">
        <f>SUMIF('WOW PMPM &amp; Agg'!$B$42:$B$50,'Summary TC'!$B162,'WOW PMPM &amp; Agg'!AE$42:AE$50)</f>
        <v>0</v>
      </c>
      <c r="AG163" s="639">
        <f>SUMIF('WOW PMPM &amp; Agg'!$B$42:$B$50,'Summary TC'!$B162,'WOW PMPM &amp; Agg'!AF$42:AF$50)</f>
        <v>0</v>
      </c>
      <c r="AH163" s="640">
        <f>SUMIF('WOW PMPM &amp; Agg'!$B$42:$B$50,'Summary TC'!$B162,'WOW PMPM &amp; Agg'!AG$42:AG$50)</f>
        <v>0</v>
      </c>
      <c r="AI163" s="736"/>
    </row>
    <row r="164" spans="2:35" ht="13" x14ac:dyDescent="0.3">
      <c r="B164" s="581" t="str">
        <f>IFERROR(VLOOKUP(C164,'MEG Def'!$A$42:$B$44,2),"")</f>
        <v/>
      </c>
      <c r="C164" s="680"/>
      <c r="D164" s="666" t="s">
        <v>22</v>
      </c>
      <c r="E164" s="737">
        <f>IF($B$8="Actuals only",SUMIF('MemMon Actual'!$B$10:$B$36,'Summary TC'!$B162,'MemMon Actual'!D$10:D$36),0)+IF($B$8="Actuals + Projected",SUMIF('MemMon Total'!$B$10:$B$32,'Summary TC'!$B162,'MemMon Total'!D$10:D$32),0)</f>
        <v>0</v>
      </c>
      <c r="F164" s="738">
        <f>IF($B$8="Actuals only",SUMIF('MemMon Actual'!$B$10:$B$36,'Summary TC'!$B162,'MemMon Actual'!E$10:E$36),0)+IF($B$8="Actuals + Projected",SUMIF('MemMon Total'!$B$10:$B$32,'Summary TC'!$B162,'MemMon Total'!E$10:E$32),0)</f>
        <v>0</v>
      </c>
      <c r="G164" s="738">
        <f>IF($B$8="Actuals only",SUMIF('MemMon Actual'!$B$10:$B$36,'Summary TC'!$B162,'MemMon Actual'!F$10:F$36),0)+IF($B$8="Actuals + Projected",SUMIF('MemMon Total'!$B$10:$B$32,'Summary TC'!$B162,'MemMon Total'!F$10:F$32),0)</f>
        <v>0</v>
      </c>
      <c r="H164" s="738">
        <f>IF($B$8="Actuals only",SUMIF('MemMon Actual'!$B$10:$B$36,'Summary TC'!$B162,'MemMon Actual'!G$10:G$36),0)+IF($B$8="Actuals + Projected",SUMIF('MemMon Total'!$B$10:$B$32,'Summary TC'!$B162,'MemMon Total'!G$10:G$32),0)</f>
        <v>0</v>
      </c>
      <c r="I164" s="738">
        <f>IF($B$8="Actuals only",SUMIF('MemMon Actual'!$B$10:$B$36,'Summary TC'!$B162,'MemMon Actual'!H$10:H$36),0)+IF($B$8="Actuals + Projected",SUMIF('MemMon Total'!$B$10:$B$32,'Summary TC'!$B162,'MemMon Total'!H$10:H$32),0)</f>
        <v>0</v>
      </c>
      <c r="J164" s="738">
        <f>IF($B$8="Actuals only",SUMIF('MemMon Actual'!$B$10:$B$36,'Summary TC'!$B162,'MemMon Actual'!I$10:I$36),0)+IF($B$8="Actuals + Projected",SUMIF('MemMon Total'!$B$10:$B$32,'Summary TC'!$B162,'MemMon Total'!I$10:I$32),0)</f>
        <v>0</v>
      </c>
      <c r="K164" s="738">
        <f>IF($B$8="Actuals only",SUMIF('MemMon Actual'!$B$10:$B$36,'Summary TC'!$B162,'MemMon Actual'!J$10:J$36),0)+IF($B$8="Actuals + Projected",SUMIF('MemMon Total'!$B$10:$B$32,'Summary TC'!$B162,'MemMon Total'!J$10:J$32),0)</f>
        <v>0</v>
      </c>
      <c r="L164" s="738">
        <f>IF($B$8="Actuals only",SUMIF('MemMon Actual'!$B$10:$B$36,'Summary TC'!$B162,'MemMon Actual'!K$10:K$36),0)+IF($B$8="Actuals + Projected",SUMIF('MemMon Total'!$B$10:$B$32,'Summary TC'!$B162,'MemMon Total'!K$10:K$32),0)</f>
        <v>0</v>
      </c>
      <c r="M164" s="738">
        <f>IF($B$8="Actuals only",SUMIF('MemMon Actual'!$B$10:$B$36,'Summary TC'!$B162,'MemMon Actual'!L$10:L$36),0)+IF($B$8="Actuals + Projected",SUMIF('MemMon Total'!$B$10:$B$32,'Summary TC'!$B162,'MemMon Total'!L$10:L$32),0)</f>
        <v>0</v>
      </c>
      <c r="N164" s="738">
        <f>IF($B$8="Actuals only",SUMIF('MemMon Actual'!$B$10:$B$36,'Summary TC'!$B162,'MemMon Actual'!M$10:M$36),0)+IF($B$8="Actuals + Projected",SUMIF('MemMon Total'!$B$10:$B$32,'Summary TC'!$B162,'MemMon Total'!M$10:M$32),0)</f>
        <v>0</v>
      </c>
      <c r="O164" s="738">
        <f>IF($B$8="Actuals only",SUMIF('MemMon Actual'!$B$10:$B$36,'Summary TC'!$B162,'MemMon Actual'!N$10:N$36),0)+IF($B$8="Actuals + Projected",SUMIF('MemMon Total'!$B$10:$B$32,'Summary TC'!$B162,'MemMon Total'!N$10:N$32),0)</f>
        <v>0</v>
      </c>
      <c r="P164" s="738">
        <f>IF($B$8="Actuals only",SUMIF('MemMon Actual'!$B$10:$B$36,'Summary TC'!$B162,'MemMon Actual'!O$10:O$36),0)+IF($B$8="Actuals + Projected",SUMIF('MemMon Total'!$B$10:$B$32,'Summary TC'!$B162,'MemMon Total'!O$10:O$32),0)</f>
        <v>0</v>
      </c>
      <c r="Q164" s="738">
        <f>IF($B$8="Actuals only",SUMIF('MemMon Actual'!$B$10:$B$36,'Summary TC'!$B162,'MemMon Actual'!P$10:P$36),0)+IF($B$8="Actuals + Projected",SUMIF('MemMon Total'!$B$10:$B$32,'Summary TC'!$B162,'MemMon Total'!P$10:P$32),0)</f>
        <v>0</v>
      </c>
      <c r="R164" s="738">
        <f>IF($B$8="Actuals only",SUMIF('MemMon Actual'!$B$10:$B$36,'Summary TC'!$B162,'MemMon Actual'!Q$10:Q$36),0)+IF($B$8="Actuals + Projected",SUMIF('MemMon Total'!$B$10:$B$32,'Summary TC'!$B162,'MemMon Total'!Q$10:Q$32),0)</f>
        <v>0</v>
      </c>
      <c r="S164" s="738">
        <f>IF($B$8="Actuals only",SUMIF('MemMon Actual'!$B$10:$B$36,'Summary TC'!$B162,'MemMon Actual'!R$10:R$36),0)+IF($B$8="Actuals + Projected",SUMIF('MemMon Total'!$B$10:$B$32,'Summary TC'!$B162,'MemMon Total'!R$10:R$32),0)</f>
        <v>0</v>
      </c>
      <c r="T164" s="738">
        <f>IF($B$8="Actuals only",SUMIF('MemMon Actual'!$B$10:$B$36,'Summary TC'!$B162,'MemMon Actual'!S$10:S$36),0)+IF($B$8="Actuals + Projected",SUMIF('MemMon Total'!$B$10:$B$32,'Summary TC'!$B162,'MemMon Total'!S$10:S$32),0)</f>
        <v>0</v>
      </c>
      <c r="U164" s="738">
        <f>IF($B$8="Actuals only",SUMIF('MemMon Actual'!$B$10:$B$36,'Summary TC'!$B162,'MemMon Actual'!T$10:T$36),0)+IF($B$8="Actuals + Projected",SUMIF('MemMon Total'!$B$10:$B$32,'Summary TC'!$B162,'MemMon Total'!T$10:T$32),0)</f>
        <v>0</v>
      </c>
      <c r="V164" s="738">
        <f>IF($B$8="Actuals only",SUMIF('MemMon Actual'!$B$10:$B$36,'Summary TC'!$B162,'MemMon Actual'!U$10:U$36),0)+IF($B$8="Actuals + Projected",SUMIF('MemMon Total'!$B$10:$B$32,'Summary TC'!$B162,'MemMon Total'!U$10:U$32),0)</f>
        <v>301149</v>
      </c>
      <c r="W164" s="738">
        <f>IF($B$8="Actuals only",SUMIF('MemMon Actual'!$B$10:$B$36,'Summary TC'!$B162,'MemMon Actual'!V$10:V$36),0)+IF($B$8="Actuals + Projected",SUMIF('MemMon Total'!$B$10:$B$32,'Summary TC'!$B162,'MemMon Total'!V$10:V$32),0)</f>
        <v>284604</v>
      </c>
      <c r="X164" s="738">
        <f>IF($B$8="Actuals only",SUMIF('MemMon Actual'!$B$10:$B$36,'Summary TC'!$B162,'MemMon Actual'!W$10:W$36),0)+IF($B$8="Actuals + Projected",SUMIF('MemMon Total'!$B$10:$B$32,'Summary TC'!$B162,'MemMon Total'!W$10:W$32),0)</f>
        <v>220732</v>
      </c>
      <c r="Y164" s="738">
        <f>IF($B$8="Actuals only",SUMIF('MemMon Actual'!$B$10:$B$36,'Summary TC'!$B162,'MemMon Actual'!X$10:X$36),0)+IF($B$8="Actuals + Projected",SUMIF('MemMon Total'!$B$10:$B$32,'Summary TC'!$B162,'MemMon Total'!X$10:X$32),0)</f>
        <v>334384</v>
      </c>
      <c r="Z164" s="738">
        <f>IF($B$8="Actuals only",SUMIF('MemMon Actual'!$B$10:$B$36,'Summary TC'!$B162,'MemMon Actual'!Y$10:Y$36),0)+IF($B$8="Actuals + Projected",SUMIF('MemMon Total'!$B$10:$B$32,'Summary TC'!$B162,'MemMon Total'!Y$10:Y$32),0)</f>
        <v>312121</v>
      </c>
      <c r="AA164" s="738">
        <f>IF($B$8="Actuals only",SUMIF('MemMon Actual'!$B$10:$B$36,'Summary TC'!$B162,'MemMon Actual'!Z$10:Z$36),0)+IF($B$8="Actuals + Projected",SUMIF('MemMon Total'!$B$10:$B$32,'Summary TC'!$B162,'MemMon Total'!Z$10:Z$32),0)</f>
        <v>398703</v>
      </c>
      <c r="AB164" s="738">
        <f>IF($B$8="Actuals only",SUMIF('MemMon Actual'!$B$10:$B$36,'Summary TC'!$B162,'MemMon Actual'!AA$10:AA$36),0)+IF($B$8="Actuals + Projected",SUMIF('MemMon Total'!$B$10:$B$32,'Summary TC'!$B162,'MemMon Total'!AA$10:AA$32),0)</f>
        <v>492114</v>
      </c>
      <c r="AC164" s="738">
        <f>IF($B$8="Actuals only",SUMIF('MemMon Actual'!$B$10:$B$36,'Summary TC'!$B162,'MemMon Actual'!AB$10:AB$36),0)+IF($B$8="Actuals + Projected",SUMIF('MemMon Total'!$B$10:$B$32,'Summary TC'!$B162,'MemMon Total'!AB$10:AB$32),0)</f>
        <v>368000</v>
      </c>
      <c r="AD164" s="738">
        <f>IF($B$8="Actuals only",SUMIF('MemMon Actual'!$B$10:$B$36,'Summary TC'!$B162,'MemMon Actual'!AC$10:AC$36),0)+IF($B$8="Actuals + Projected",SUMIF('MemMon Total'!$B$10:$B$32,'Summary TC'!$B162,'MemMon Total'!AC$10:AC$32),0)</f>
        <v>0</v>
      </c>
      <c r="AE164" s="738">
        <f>IF($B$8="Actuals only",SUMIF('MemMon Actual'!$B$10:$B$36,'Summary TC'!$B162,'MemMon Actual'!AD$10:AD$36),0)+IF($B$8="Actuals + Projected",SUMIF('MemMon Total'!$B$10:$B$32,'Summary TC'!$B162,'MemMon Total'!AD$10:AD$32),0)</f>
        <v>0</v>
      </c>
      <c r="AF164" s="738">
        <f>IF($B$8="Actuals only",SUMIF('MemMon Actual'!$B$10:$B$36,'Summary TC'!$B162,'MemMon Actual'!AE$10:AE$36),0)+IF($B$8="Actuals + Projected",SUMIF('MemMon Total'!$B$10:$B$32,'Summary TC'!$B162,'MemMon Total'!AE$10:AE$32),0)</f>
        <v>0</v>
      </c>
      <c r="AG164" s="738">
        <f>IF($B$8="Actuals only",SUMIF('MemMon Actual'!$B$10:$B$36,'Summary TC'!$B162,'MemMon Actual'!AF$10:AF$36),0)+IF($B$8="Actuals + Projected",SUMIF('MemMon Total'!$B$10:$B$32,'Summary TC'!$B162,'MemMon Total'!AF$10:AF$32),0)</f>
        <v>0</v>
      </c>
      <c r="AH164" s="739">
        <f>IF($B$8="Actuals only",SUMIF('MemMon Actual'!$B$10:$B$36,'Summary TC'!$B162,'MemMon Actual'!AG$10:AG$36),0)+IF($B$8="Actuals + Projected",SUMIF('MemMon Total'!$B$10:$B$32,'Summary TC'!$B162,'MemMon Total'!AG$10:AG$32),0)</f>
        <v>0</v>
      </c>
      <c r="AI164" s="733"/>
    </row>
    <row r="165" spans="2:35" ht="13" hidden="1" x14ac:dyDescent="0.3">
      <c r="B165" s="581"/>
      <c r="C165" s="680"/>
      <c r="D165" s="666"/>
      <c r="E165" s="740"/>
      <c r="F165" s="741"/>
      <c r="G165" s="741"/>
      <c r="H165" s="741"/>
      <c r="I165" s="741"/>
      <c r="J165" s="741"/>
      <c r="K165" s="741"/>
      <c r="L165" s="741"/>
      <c r="M165" s="741"/>
      <c r="N165" s="741"/>
      <c r="O165" s="741"/>
      <c r="P165" s="741"/>
      <c r="Q165" s="741"/>
      <c r="R165" s="741"/>
      <c r="S165" s="741"/>
      <c r="T165" s="741"/>
      <c r="U165" s="741"/>
      <c r="V165" s="741"/>
      <c r="W165" s="741"/>
      <c r="X165" s="741"/>
      <c r="Y165" s="741"/>
      <c r="Z165" s="741"/>
      <c r="AA165" s="741"/>
      <c r="AB165" s="741"/>
      <c r="AC165" s="741"/>
      <c r="AD165" s="741"/>
      <c r="AE165" s="741"/>
      <c r="AF165" s="741"/>
      <c r="AG165" s="741"/>
      <c r="AH165" s="742"/>
      <c r="AI165" s="733"/>
    </row>
    <row r="166" spans="2:35" ht="13" hidden="1" x14ac:dyDescent="0.3">
      <c r="B166" s="581" t="str">
        <f>IFERROR(VLOOKUP(C166,'MEG Def'!$A$42:$B$44,2),"")</f>
        <v/>
      </c>
      <c r="C166" s="680"/>
      <c r="D166" s="666" t="s">
        <v>20</v>
      </c>
      <c r="E166" s="630">
        <f>E167*E168</f>
        <v>0</v>
      </c>
      <c r="F166" s="631">
        <f t="shared" ref="F166:AC166" si="70">F167*F168</f>
        <v>0</v>
      </c>
      <c r="G166" s="631">
        <f t="shared" si="70"/>
        <v>0</v>
      </c>
      <c r="H166" s="631">
        <f t="shared" si="70"/>
        <v>0</v>
      </c>
      <c r="I166" s="631">
        <f t="shared" si="70"/>
        <v>0</v>
      </c>
      <c r="J166" s="631">
        <f t="shared" si="70"/>
        <v>0</v>
      </c>
      <c r="K166" s="631">
        <f t="shared" si="70"/>
        <v>0</v>
      </c>
      <c r="L166" s="631">
        <f t="shared" si="70"/>
        <v>0</v>
      </c>
      <c r="M166" s="631">
        <f t="shared" si="70"/>
        <v>0</v>
      </c>
      <c r="N166" s="631">
        <f t="shared" si="70"/>
        <v>0</v>
      </c>
      <c r="O166" s="631">
        <f t="shared" si="70"/>
        <v>0</v>
      </c>
      <c r="P166" s="631">
        <f t="shared" si="70"/>
        <v>0</v>
      </c>
      <c r="Q166" s="631">
        <f t="shared" si="70"/>
        <v>0</v>
      </c>
      <c r="R166" s="631">
        <f t="shared" si="70"/>
        <v>0</v>
      </c>
      <c r="S166" s="631">
        <f t="shared" si="70"/>
        <v>0</v>
      </c>
      <c r="T166" s="631">
        <f t="shared" si="70"/>
        <v>0</v>
      </c>
      <c r="U166" s="631">
        <f t="shared" si="70"/>
        <v>0</v>
      </c>
      <c r="V166" s="631">
        <f t="shared" si="70"/>
        <v>0</v>
      </c>
      <c r="W166" s="631">
        <f t="shared" si="70"/>
        <v>0</v>
      </c>
      <c r="X166" s="631">
        <f t="shared" si="70"/>
        <v>0</v>
      </c>
      <c r="Y166" s="631">
        <f t="shared" si="70"/>
        <v>0</v>
      </c>
      <c r="Z166" s="631">
        <f t="shared" si="70"/>
        <v>0</v>
      </c>
      <c r="AA166" s="631">
        <f t="shared" si="70"/>
        <v>0</v>
      </c>
      <c r="AB166" s="631">
        <f t="shared" si="70"/>
        <v>0</v>
      </c>
      <c r="AC166" s="631">
        <f t="shared" si="70"/>
        <v>0</v>
      </c>
      <c r="AD166" s="631">
        <f t="shared" ref="AD166:AH166" si="71">AD167*AD168</f>
        <v>0</v>
      </c>
      <c r="AE166" s="631">
        <f t="shared" si="71"/>
        <v>0</v>
      </c>
      <c r="AF166" s="631">
        <f t="shared" si="71"/>
        <v>0</v>
      </c>
      <c r="AG166" s="631">
        <f t="shared" si="71"/>
        <v>0</v>
      </c>
      <c r="AH166" s="632">
        <f t="shared" si="71"/>
        <v>0</v>
      </c>
      <c r="AI166" s="733"/>
    </row>
    <row r="167" spans="2:35" s="634" customFormat="1" ht="13" hidden="1" x14ac:dyDescent="0.3">
      <c r="B167" s="635"/>
      <c r="C167" s="734"/>
      <c r="D167" s="735" t="s">
        <v>21</v>
      </c>
      <c r="E167" s="638">
        <f>SUMIF('WOW PMPM &amp; Agg'!$B$42:$B$50,'Summary TC'!$B166,'WOW PMPM &amp; Agg'!D$42:D$50)</f>
        <v>0</v>
      </c>
      <c r="F167" s="639">
        <f>SUMIF('WOW PMPM &amp; Agg'!$B$42:$B$50,'Summary TC'!$B166,'WOW PMPM &amp; Agg'!E$42:E$50)</f>
        <v>0</v>
      </c>
      <c r="G167" s="639">
        <f>SUMIF('WOW PMPM &amp; Agg'!$B$42:$B$50,'Summary TC'!$B166,'WOW PMPM &amp; Agg'!F$42:F$50)</f>
        <v>0</v>
      </c>
      <c r="H167" s="639">
        <f>SUMIF('WOW PMPM &amp; Agg'!$B$42:$B$50,'Summary TC'!$B166,'WOW PMPM &amp; Agg'!G$42:G$50)</f>
        <v>0</v>
      </c>
      <c r="I167" s="639">
        <f>SUMIF('WOW PMPM &amp; Agg'!$B$42:$B$50,'Summary TC'!$B166,'WOW PMPM &amp; Agg'!H$42:H$50)</f>
        <v>0</v>
      </c>
      <c r="J167" s="639">
        <f>SUMIF('WOW PMPM &amp; Agg'!$B$42:$B$50,'Summary TC'!$B166,'WOW PMPM &amp; Agg'!I$42:I$50)</f>
        <v>0</v>
      </c>
      <c r="K167" s="639">
        <f>SUMIF('WOW PMPM &amp; Agg'!$B$42:$B$50,'Summary TC'!$B166,'WOW PMPM &amp; Agg'!J$42:J$50)</f>
        <v>0</v>
      </c>
      <c r="L167" s="639">
        <f>SUMIF('WOW PMPM &amp; Agg'!$B$42:$B$50,'Summary TC'!$B166,'WOW PMPM &amp; Agg'!K$42:K$50)</f>
        <v>0</v>
      </c>
      <c r="M167" s="639">
        <f>SUMIF('WOW PMPM &amp; Agg'!$B$42:$B$50,'Summary TC'!$B166,'WOW PMPM &amp; Agg'!L$42:L$50)</f>
        <v>0</v>
      </c>
      <c r="N167" s="639">
        <f>SUMIF('WOW PMPM &amp; Agg'!$B$42:$B$50,'Summary TC'!$B166,'WOW PMPM &amp; Agg'!M$42:M$50)</f>
        <v>0</v>
      </c>
      <c r="O167" s="639">
        <f>SUMIF('WOW PMPM &amp; Agg'!$B$42:$B$50,'Summary TC'!$B166,'WOW PMPM &amp; Agg'!N$42:N$50)</f>
        <v>0</v>
      </c>
      <c r="P167" s="639">
        <f>SUMIF('WOW PMPM &amp; Agg'!$B$42:$B$50,'Summary TC'!$B166,'WOW PMPM &amp; Agg'!O$42:O$50)</f>
        <v>0</v>
      </c>
      <c r="Q167" s="639">
        <f>SUMIF('WOW PMPM &amp; Agg'!$B$42:$B$50,'Summary TC'!$B166,'WOW PMPM &amp; Agg'!P$42:P$50)</f>
        <v>0</v>
      </c>
      <c r="R167" s="639">
        <f>SUMIF('WOW PMPM &amp; Agg'!$B$42:$B$50,'Summary TC'!$B166,'WOW PMPM &amp; Agg'!Q$42:Q$50)</f>
        <v>0</v>
      </c>
      <c r="S167" s="639">
        <f>SUMIF('WOW PMPM &amp; Agg'!$B$42:$B$50,'Summary TC'!$B166,'WOW PMPM &amp; Agg'!R$42:R$50)</f>
        <v>0</v>
      </c>
      <c r="T167" s="639">
        <f>SUMIF('WOW PMPM &amp; Agg'!$B$42:$B$50,'Summary TC'!$B166,'WOW PMPM &amp; Agg'!S$42:S$50)</f>
        <v>0</v>
      </c>
      <c r="U167" s="639">
        <f>SUMIF('WOW PMPM &amp; Agg'!$B$42:$B$50,'Summary TC'!$B166,'WOW PMPM &amp; Agg'!T$42:T$50)</f>
        <v>0</v>
      </c>
      <c r="V167" s="639">
        <f>SUMIF('WOW PMPM &amp; Agg'!$B$42:$B$50,'Summary TC'!$B166,'WOW PMPM &amp; Agg'!U$42:U$50)</f>
        <v>0</v>
      </c>
      <c r="W167" s="639">
        <f>SUMIF('WOW PMPM &amp; Agg'!$B$42:$B$50,'Summary TC'!$B166,'WOW PMPM &amp; Agg'!V$42:V$50)</f>
        <v>0</v>
      </c>
      <c r="X167" s="639">
        <f>SUMIF('WOW PMPM &amp; Agg'!$B$42:$B$50,'Summary TC'!$B166,'WOW PMPM &amp; Agg'!W$42:W$50)</f>
        <v>0</v>
      </c>
      <c r="Y167" s="639">
        <f>SUMIF('WOW PMPM &amp; Agg'!$B$42:$B$50,'Summary TC'!$B166,'WOW PMPM &amp; Agg'!X$42:X$50)</f>
        <v>0</v>
      </c>
      <c r="Z167" s="639">
        <f>SUMIF('WOW PMPM &amp; Agg'!$B$42:$B$50,'Summary TC'!$B166,'WOW PMPM &amp; Agg'!Y$42:Y$50)</f>
        <v>0</v>
      </c>
      <c r="AA167" s="639">
        <f>SUMIF('WOW PMPM &amp; Agg'!$B$42:$B$50,'Summary TC'!$B166,'WOW PMPM &amp; Agg'!Z$42:Z$50)</f>
        <v>0</v>
      </c>
      <c r="AB167" s="639">
        <f>SUMIF('WOW PMPM &amp; Agg'!$B$42:$B$50,'Summary TC'!$B166,'WOW PMPM &amp; Agg'!AA$42:AA$50)</f>
        <v>0</v>
      </c>
      <c r="AC167" s="639">
        <f>SUMIF('WOW PMPM &amp; Agg'!$B$42:$B$50,'Summary TC'!$B166,'WOW PMPM &amp; Agg'!AB$42:AB$50)</f>
        <v>0</v>
      </c>
      <c r="AD167" s="639">
        <f>SUMIF('WOW PMPM &amp; Agg'!$B$42:$B$50,'Summary TC'!$B166,'WOW PMPM &amp; Agg'!AC$42:AC$50)</f>
        <v>0</v>
      </c>
      <c r="AE167" s="639">
        <f>SUMIF('WOW PMPM &amp; Agg'!$B$42:$B$50,'Summary TC'!$B166,'WOW PMPM &amp; Agg'!AD$42:AD$50)</f>
        <v>0</v>
      </c>
      <c r="AF167" s="639">
        <f>SUMIF('WOW PMPM &amp; Agg'!$B$42:$B$50,'Summary TC'!$B166,'WOW PMPM &amp; Agg'!AE$42:AE$50)</f>
        <v>0</v>
      </c>
      <c r="AG167" s="639">
        <f>SUMIF('WOW PMPM &amp; Agg'!$B$42:$B$50,'Summary TC'!$B166,'WOW PMPM &amp; Agg'!AF$42:AF$50)</f>
        <v>0</v>
      </c>
      <c r="AH167" s="640">
        <f>SUMIF('WOW PMPM &amp; Agg'!$B$42:$B$50,'Summary TC'!$B166,'WOW PMPM &amp; Agg'!AG$42:AG$50)</f>
        <v>0</v>
      </c>
      <c r="AI167" s="736"/>
    </row>
    <row r="168" spans="2:35" ht="13" hidden="1" x14ac:dyDescent="0.3">
      <c r="B168" s="581"/>
      <c r="C168" s="680"/>
      <c r="D168" s="666" t="s">
        <v>22</v>
      </c>
      <c r="E168" s="737">
        <f>IF($B$8="Actuals only",SUMIF('MemMon Actual'!$B$10:$B$36,'Summary TC'!$B166,'MemMon Actual'!D$10:D$36),0)+IF($B$8="Actuals + Projected",SUMIF('MemMon Total'!$B$10:$B$32,'Summary TC'!$B166,'MemMon Total'!D$10:D$32),0)</f>
        <v>0</v>
      </c>
      <c r="F168" s="738">
        <f>IF($B$8="Actuals only",SUMIF('MemMon Actual'!$B$10:$B$36,'Summary TC'!$B166,'MemMon Actual'!E$10:E$36),0)+IF($B$8="Actuals + Projected",SUMIF('MemMon Total'!$B$10:$B$32,'Summary TC'!$B166,'MemMon Total'!E$10:E$32),0)</f>
        <v>0</v>
      </c>
      <c r="G168" s="738">
        <f>IF($B$8="Actuals only",SUMIF('MemMon Actual'!$B$10:$B$36,'Summary TC'!$B166,'MemMon Actual'!F$10:F$36),0)+IF($B$8="Actuals + Projected",SUMIF('MemMon Total'!$B$10:$B$32,'Summary TC'!$B166,'MemMon Total'!F$10:F$32),0)</f>
        <v>0</v>
      </c>
      <c r="H168" s="738">
        <f>IF($B$8="Actuals only",SUMIF('MemMon Actual'!$B$10:$B$36,'Summary TC'!$B166,'MemMon Actual'!G$10:G$36),0)+IF($B$8="Actuals + Projected",SUMIF('MemMon Total'!$B$10:$B$32,'Summary TC'!$B166,'MemMon Total'!G$10:G$32),0)</f>
        <v>0</v>
      </c>
      <c r="I168" s="738">
        <f>IF($B$8="Actuals only",SUMIF('MemMon Actual'!$B$10:$B$36,'Summary TC'!$B166,'MemMon Actual'!H$10:H$36),0)+IF($B$8="Actuals + Projected",SUMIF('MemMon Total'!$B$10:$B$32,'Summary TC'!$B166,'MemMon Total'!H$10:H$32),0)</f>
        <v>0</v>
      </c>
      <c r="J168" s="738">
        <f>IF($B$8="Actuals only",SUMIF('MemMon Actual'!$B$10:$B$36,'Summary TC'!$B166,'MemMon Actual'!I$10:I$36),0)+IF($B$8="Actuals + Projected",SUMIF('MemMon Total'!$B$10:$B$32,'Summary TC'!$B166,'MemMon Total'!I$10:I$32),0)</f>
        <v>0</v>
      </c>
      <c r="K168" s="738">
        <f>IF($B$8="Actuals only",SUMIF('MemMon Actual'!$B$10:$B$36,'Summary TC'!$B166,'MemMon Actual'!J$10:J$36),0)+IF($B$8="Actuals + Projected",SUMIF('MemMon Total'!$B$10:$B$32,'Summary TC'!$B166,'MemMon Total'!J$10:J$32),0)</f>
        <v>0</v>
      </c>
      <c r="L168" s="738">
        <f>IF($B$8="Actuals only",SUMIF('MemMon Actual'!$B$10:$B$36,'Summary TC'!$B166,'MemMon Actual'!K$10:K$36),0)+IF($B$8="Actuals + Projected",SUMIF('MemMon Total'!$B$10:$B$32,'Summary TC'!$B166,'MemMon Total'!K$10:K$32),0)</f>
        <v>0</v>
      </c>
      <c r="M168" s="738">
        <f>IF($B$8="Actuals only",SUMIF('MemMon Actual'!$B$10:$B$36,'Summary TC'!$B166,'MemMon Actual'!L$10:L$36),0)+IF($B$8="Actuals + Projected",SUMIF('MemMon Total'!$B$10:$B$32,'Summary TC'!$B166,'MemMon Total'!L$10:L$32),0)</f>
        <v>0</v>
      </c>
      <c r="N168" s="738">
        <f>IF($B$8="Actuals only",SUMIF('MemMon Actual'!$B$10:$B$36,'Summary TC'!$B166,'MemMon Actual'!M$10:M$36),0)+IF($B$8="Actuals + Projected",SUMIF('MemMon Total'!$B$10:$B$32,'Summary TC'!$B166,'MemMon Total'!M$10:M$32),0)</f>
        <v>0</v>
      </c>
      <c r="O168" s="738">
        <f>IF($B$8="Actuals only",SUMIF('MemMon Actual'!$B$10:$B$36,'Summary TC'!$B166,'MemMon Actual'!N$10:N$36),0)+IF($B$8="Actuals + Projected",SUMIF('MemMon Total'!$B$10:$B$32,'Summary TC'!$B166,'MemMon Total'!N$10:N$32),0)</f>
        <v>0</v>
      </c>
      <c r="P168" s="738">
        <f>IF($B$8="Actuals only",SUMIF('MemMon Actual'!$B$10:$B$36,'Summary TC'!$B166,'MemMon Actual'!O$10:O$36),0)+IF($B$8="Actuals + Projected",SUMIF('MemMon Total'!$B$10:$B$32,'Summary TC'!$B166,'MemMon Total'!O$10:O$32),0)</f>
        <v>0</v>
      </c>
      <c r="Q168" s="738">
        <f>IF($B$8="Actuals only",SUMIF('MemMon Actual'!$B$10:$B$36,'Summary TC'!$B166,'MemMon Actual'!P$10:P$36),0)+IF($B$8="Actuals + Projected",SUMIF('MemMon Total'!$B$10:$B$32,'Summary TC'!$B166,'MemMon Total'!P$10:P$32),0)</f>
        <v>0</v>
      </c>
      <c r="R168" s="738">
        <f>IF($B$8="Actuals only",SUMIF('MemMon Actual'!$B$10:$B$36,'Summary TC'!$B166,'MemMon Actual'!Q$10:Q$36),0)+IF($B$8="Actuals + Projected",SUMIF('MemMon Total'!$B$10:$B$32,'Summary TC'!$B166,'MemMon Total'!Q$10:Q$32),0)</f>
        <v>0</v>
      </c>
      <c r="S168" s="738">
        <f>IF($B$8="Actuals only",SUMIF('MemMon Actual'!$B$10:$B$36,'Summary TC'!$B166,'MemMon Actual'!R$10:R$36),0)+IF($B$8="Actuals + Projected",SUMIF('MemMon Total'!$B$10:$B$32,'Summary TC'!$B166,'MemMon Total'!R$10:R$32),0)</f>
        <v>0</v>
      </c>
      <c r="T168" s="738">
        <f>IF($B$8="Actuals only",SUMIF('MemMon Actual'!$B$10:$B$36,'Summary TC'!$B166,'MemMon Actual'!S$10:S$36),0)+IF($B$8="Actuals + Projected",SUMIF('MemMon Total'!$B$10:$B$32,'Summary TC'!$B166,'MemMon Total'!S$10:S$32),0)</f>
        <v>0</v>
      </c>
      <c r="U168" s="738">
        <f>IF($B$8="Actuals only",SUMIF('MemMon Actual'!$B$10:$B$36,'Summary TC'!$B166,'MemMon Actual'!T$10:T$36),0)+IF($B$8="Actuals + Projected",SUMIF('MemMon Total'!$B$10:$B$32,'Summary TC'!$B166,'MemMon Total'!T$10:T$32),0)</f>
        <v>0</v>
      </c>
      <c r="V168" s="738">
        <f>IF($B$8="Actuals only",SUMIF('MemMon Actual'!$B$10:$B$36,'Summary TC'!$B166,'MemMon Actual'!U$10:U$36),0)+IF($B$8="Actuals + Projected",SUMIF('MemMon Total'!$B$10:$B$32,'Summary TC'!$B166,'MemMon Total'!U$10:U$32),0)</f>
        <v>0</v>
      </c>
      <c r="W168" s="738">
        <f>IF($B$8="Actuals only",SUMIF('MemMon Actual'!$B$10:$B$36,'Summary TC'!$B166,'MemMon Actual'!V$10:V$36),0)+IF($B$8="Actuals + Projected",SUMIF('MemMon Total'!$B$10:$B$32,'Summary TC'!$B166,'MemMon Total'!V$10:V$32),0)</f>
        <v>0</v>
      </c>
      <c r="X168" s="738">
        <f>IF($B$8="Actuals only",SUMIF('MemMon Actual'!$B$10:$B$36,'Summary TC'!$B166,'MemMon Actual'!W$10:W$36),0)+IF($B$8="Actuals + Projected",SUMIF('MemMon Total'!$B$10:$B$32,'Summary TC'!$B166,'MemMon Total'!W$10:W$32),0)</f>
        <v>0</v>
      </c>
      <c r="Y168" s="738">
        <f>IF($B$8="Actuals only",SUMIF('MemMon Actual'!$B$10:$B$36,'Summary TC'!$B166,'MemMon Actual'!X$10:X$36),0)+IF($B$8="Actuals + Projected",SUMIF('MemMon Total'!$B$10:$B$32,'Summary TC'!$B166,'MemMon Total'!X$10:X$32),0)</f>
        <v>0</v>
      </c>
      <c r="Z168" s="738">
        <f>IF($B$8="Actuals only",SUMIF('MemMon Actual'!$B$10:$B$36,'Summary TC'!$B166,'MemMon Actual'!Y$10:Y$36),0)+IF($B$8="Actuals + Projected",SUMIF('MemMon Total'!$B$10:$B$32,'Summary TC'!$B166,'MemMon Total'!Y$10:Y$32),0)</f>
        <v>0</v>
      </c>
      <c r="AA168" s="738">
        <f>IF($B$8="Actuals only",SUMIF('MemMon Actual'!$B$10:$B$36,'Summary TC'!$B166,'MemMon Actual'!Z$10:Z$36),0)+IF($B$8="Actuals + Projected",SUMIF('MemMon Total'!$B$10:$B$32,'Summary TC'!$B166,'MemMon Total'!Z$10:Z$32),0)</f>
        <v>0</v>
      </c>
      <c r="AB168" s="738">
        <f>IF($B$8="Actuals only",SUMIF('MemMon Actual'!$B$10:$B$36,'Summary TC'!$B166,'MemMon Actual'!AA$10:AA$36),0)+IF($B$8="Actuals + Projected",SUMIF('MemMon Total'!$B$10:$B$32,'Summary TC'!$B166,'MemMon Total'!AA$10:AA$32),0)</f>
        <v>0</v>
      </c>
      <c r="AC168" s="738">
        <f>IF($B$8="Actuals only",SUMIF('MemMon Actual'!$B$10:$B$36,'Summary TC'!$B166,'MemMon Actual'!AB$10:AB$36),0)+IF($B$8="Actuals + Projected",SUMIF('MemMon Total'!$B$10:$B$32,'Summary TC'!$B166,'MemMon Total'!AB$10:AB$32),0)</f>
        <v>0</v>
      </c>
      <c r="AD168" s="738">
        <f>IF($B$8="Actuals only",SUMIF('MemMon Actual'!$B$10:$B$36,'Summary TC'!$B166,'MemMon Actual'!AC$10:AC$36),0)+IF($B$8="Actuals + Projected",SUMIF('MemMon Total'!$B$10:$B$32,'Summary TC'!$B166,'MemMon Total'!AC$10:AC$32),0)</f>
        <v>0</v>
      </c>
      <c r="AE168" s="738">
        <f>IF($B$8="Actuals only",SUMIF('MemMon Actual'!$B$10:$B$36,'Summary TC'!$B166,'MemMon Actual'!AD$10:AD$36),0)+IF($B$8="Actuals + Projected",SUMIF('MemMon Total'!$B$10:$B$32,'Summary TC'!$B166,'MemMon Total'!AD$10:AD$32),0)</f>
        <v>0</v>
      </c>
      <c r="AF168" s="738">
        <f>IF($B$8="Actuals only",SUMIF('MemMon Actual'!$B$10:$B$36,'Summary TC'!$B166,'MemMon Actual'!AE$10:AE$36),0)+IF($B$8="Actuals + Projected",SUMIF('MemMon Total'!$B$10:$B$32,'Summary TC'!$B166,'MemMon Total'!AE$10:AE$32),0)</f>
        <v>0</v>
      </c>
      <c r="AG168" s="738">
        <f>IF($B$8="Actuals only",SUMIF('MemMon Actual'!$B$10:$B$36,'Summary TC'!$B166,'MemMon Actual'!AF$10:AF$36),0)+IF($B$8="Actuals + Projected",SUMIF('MemMon Total'!$B$10:$B$32,'Summary TC'!$B166,'MemMon Total'!AF$10:AF$32),0)</f>
        <v>0</v>
      </c>
      <c r="AH168" s="739">
        <f>IF($B$8="Actuals only",SUMIF('MemMon Actual'!$B$10:$B$36,'Summary TC'!$B166,'MemMon Actual'!AG$10:AG$36),0)+IF($B$8="Actuals + Projected",SUMIF('MemMon Total'!$B$10:$B$32,'Summary TC'!$B166,'MemMon Total'!AG$10:AG$32),0)</f>
        <v>0</v>
      </c>
      <c r="AI168" s="733"/>
    </row>
    <row r="169" spans="2:35" ht="13" hidden="1" x14ac:dyDescent="0.3">
      <c r="B169" s="581"/>
      <c r="C169" s="680"/>
      <c r="D169" s="666"/>
      <c r="E169" s="740"/>
      <c r="F169" s="741"/>
      <c r="G169" s="741"/>
      <c r="H169" s="741"/>
      <c r="I169" s="741"/>
      <c r="J169" s="741"/>
      <c r="K169" s="741"/>
      <c r="L169" s="741"/>
      <c r="M169" s="741"/>
      <c r="N169" s="741"/>
      <c r="O169" s="741"/>
      <c r="P169" s="741"/>
      <c r="Q169" s="741"/>
      <c r="R169" s="741"/>
      <c r="S169" s="741"/>
      <c r="T169" s="741"/>
      <c r="U169" s="741"/>
      <c r="V169" s="741"/>
      <c r="W169" s="741"/>
      <c r="X169" s="741"/>
      <c r="Y169" s="741"/>
      <c r="Z169" s="741"/>
      <c r="AA169" s="741"/>
      <c r="AB169" s="741"/>
      <c r="AC169" s="741"/>
      <c r="AD169" s="741"/>
      <c r="AE169" s="741"/>
      <c r="AF169" s="741"/>
      <c r="AG169" s="741"/>
      <c r="AH169" s="742"/>
      <c r="AI169" s="733"/>
    </row>
    <row r="170" spans="2:35" ht="13" hidden="1" x14ac:dyDescent="0.3">
      <c r="B170" s="581" t="str">
        <f>IFERROR(VLOOKUP(C170,'MEG Def'!$A$42:$B$44,2),"")</f>
        <v/>
      </c>
      <c r="C170" s="680"/>
      <c r="D170" s="666" t="s">
        <v>20</v>
      </c>
      <c r="E170" s="630">
        <f>E171*E172</f>
        <v>0</v>
      </c>
      <c r="F170" s="631">
        <f t="shared" ref="F170:AC170" si="72">F171*F172</f>
        <v>0</v>
      </c>
      <c r="G170" s="631">
        <f t="shared" si="72"/>
        <v>0</v>
      </c>
      <c r="H170" s="631">
        <f t="shared" si="72"/>
        <v>0</v>
      </c>
      <c r="I170" s="631">
        <f t="shared" si="72"/>
        <v>0</v>
      </c>
      <c r="J170" s="631">
        <f t="shared" si="72"/>
        <v>0</v>
      </c>
      <c r="K170" s="631">
        <f t="shared" si="72"/>
        <v>0</v>
      </c>
      <c r="L170" s="631">
        <f t="shared" si="72"/>
        <v>0</v>
      </c>
      <c r="M170" s="631">
        <f t="shared" si="72"/>
        <v>0</v>
      </c>
      <c r="N170" s="631">
        <f t="shared" si="72"/>
        <v>0</v>
      </c>
      <c r="O170" s="631">
        <f t="shared" si="72"/>
        <v>0</v>
      </c>
      <c r="P170" s="631">
        <f t="shared" si="72"/>
        <v>0</v>
      </c>
      <c r="Q170" s="631">
        <f t="shared" si="72"/>
        <v>0</v>
      </c>
      <c r="R170" s="631">
        <f t="shared" si="72"/>
        <v>0</v>
      </c>
      <c r="S170" s="631">
        <f t="shared" si="72"/>
        <v>0</v>
      </c>
      <c r="T170" s="631">
        <f t="shared" si="72"/>
        <v>0</v>
      </c>
      <c r="U170" s="631">
        <f t="shared" si="72"/>
        <v>0</v>
      </c>
      <c r="V170" s="631">
        <f t="shared" si="72"/>
        <v>0</v>
      </c>
      <c r="W170" s="631">
        <f t="shared" si="72"/>
        <v>0</v>
      </c>
      <c r="X170" s="631">
        <f t="shared" si="72"/>
        <v>0</v>
      </c>
      <c r="Y170" s="631">
        <f t="shared" si="72"/>
        <v>0</v>
      </c>
      <c r="Z170" s="631">
        <f t="shared" si="72"/>
        <v>0</v>
      </c>
      <c r="AA170" s="631">
        <f t="shared" si="72"/>
        <v>0</v>
      </c>
      <c r="AB170" s="631">
        <f t="shared" si="72"/>
        <v>0</v>
      </c>
      <c r="AC170" s="631">
        <f t="shared" si="72"/>
        <v>0</v>
      </c>
      <c r="AD170" s="631">
        <f t="shared" ref="AD170:AH170" si="73">AD171*AD172</f>
        <v>0</v>
      </c>
      <c r="AE170" s="631">
        <f t="shared" si="73"/>
        <v>0</v>
      </c>
      <c r="AF170" s="631">
        <f t="shared" si="73"/>
        <v>0</v>
      </c>
      <c r="AG170" s="631">
        <f t="shared" si="73"/>
        <v>0</v>
      </c>
      <c r="AH170" s="632">
        <f t="shared" si="73"/>
        <v>0</v>
      </c>
      <c r="AI170" s="733"/>
    </row>
    <row r="171" spans="2:35" s="634" customFormat="1" ht="13" hidden="1" x14ac:dyDescent="0.3">
      <c r="B171" s="635"/>
      <c r="C171" s="734"/>
      <c r="D171" s="735" t="s">
        <v>21</v>
      </c>
      <c r="E171" s="638">
        <f>SUMIF('WOW PMPM &amp; Agg'!$B$42:$B$50,'Summary TC'!$B170,'WOW PMPM &amp; Agg'!D$42:D$50)</f>
        <v>0</v>
      </c>
      <c r="F171" s="639">
        <f>SUMIF('WOW PMPM &amp; Agg'!$B$42:$B$50,'Summary TC'!$B170,'WOW PMPM &amp; Agg'!E$42:E$50)</f>
        <v>0</v>
      </c>
      <c r="G171" s="639">
        <f>SUMIF('WOW PMPM &amp; Agg'!$B$42:$B$50,'Summary TC'!$B170,'WOW PMPM &amp; Agg'!F$42:F$50)</f>
        <v>0</v>
      </c>
      <c r="H171" s="639">
        <f>SUMIF('WOW PMPM &amp; Agg'!$B$42:$B$50,'Summary TC'!$B170,'WOW PMPM &amp; Agg'!G$42:G$50)</f>
        <v>0</v>
      </c>
      <c r="I171" s="639">
        <f>SUMIF('WOW PMPM &amp; Agg'!$B$42:$B$50,'Summary TC'!$B170,'WOW PMPM &amp; Agg'!H$42:H$50)</f>
        <v>0</v>
      </c>
      <c r="J171" s="639">
        <f>SUMIF('WOW PMPM &amp; Agg'!$B$42:$B$50,'Summary TC'!$B170,'WOW PMPM &amp; Agg'!I$42:I$50)</f>
        <v>0</v>
      </c>
      <c r="K171" s="639">
        <f>SUMIF('WOW PMPM &amp; Agg'!$B$42:$B$50,'Summary TC'!$B170,'WOW PMPM &amp; Agg'!J$42:J$50)</f>
        <v>0</v>
      </c>
      <c r="L171" s="639">
        <f>SUMIF('WOW PMPM &amp; Agg'!$B$42:$B$50,'Summary TC'!$B170,'WOW PMPM &amp; Agg'!K$42:K$50)</f>
        <v>0</v>
      </c>
      <c r="M171" s="639">
        <f>SUMIF('WOW PMPM &amp; Agg'!$B$42:$B$50,'Summary TC'!$B170,'WOW PMPM &amp; Agg'!L$42:L$50)</f>
        <v>0</v>
      </c>
      <c r="N171" s="639">
        <f>SUMIF('WOW PMPM &amp; Agg'!$B$42:$B$50,'Summary TC'!$B170,'WOW PMPM &amp; Agg'!M$42:M$50)</f>
        <v>0</v>
      </c>
      <c r="O171" s="639">
        <f>SUMIF('WOW PMPM &amp; Agg'!$B$42:$B$50,'Summary TC'!$B170,'WOW PMPM &amp; Agg'!N$42:N$50)</f>
        <v>0</v>
      </c>
      <c r="P171" s="639">
        <f>SUMIF('WOW PMPM &amp; Agg'!$B$42:$B$50,'Summary TC'!$B170,'WOW PMPM &amp; Agg'!O$42:O$50)</f>
        <v>0</v>
      </c>
      <c r="Q171" s="639">
        <f>SUMIF('WOW PMPM &amp; Agg'!$B$42:$B$50,'Summary TC'!$B170,'WOW PMPM &amp; Agg'!P$42:P$50)</f>
        <v>0</v>
      </c>
      <c r="R171" s="639">
        <f>SUMIF('WOW PMPM &amp; Agg'!$B$42:$B$50,'Summary TC'!$B170,'WOW PMPM &amp; Agg'!Q$42:Q$50)</f>
        <v>0</v>
      </c>
      <c r="S171" s="639">
        <f>SUMIF('WOW PMPM &amp; Agg'!$B$42:$B$50,'Summary TC'!$B170,'WOW PMPM &amp; Agg'!R$42:R$50)</f>
        <v>0</v>
      </c>
      <c r="T171" s="639">
        <f>SUMIF('WOW PMPM &amp; Agg'!$B$42:$B$50,'Summary TC'!$B170,'WOW PMPM &amp; Agg'!S$42:S$50)</f>
        <v>0</v>
      </c>
      <c r="U171" s="639">
        <f>SUMIF('WOW PMPM &amp; Agg'!$B$42:$B$50,'Summary TC'!$B170,'WOW PMPM &amp; Agg'!T$42:T$50)</f>
        <v>0</v>
      </c>
      <c r="V171" s="639">
        <f>SUMIF('WOW PMPM &amp; Agg'!$B$42:$B$50,'Summary TC'!$B170,'WOW PMPM &amp; Agg'!U$42:U$50)</f>
        <v>0</v>
      </c>
      <c r="W171" s="639">
        <f>SUMIF('WOW PMPM &amp; Agg'!$B$42:$B$50,'Summary TC'!$B170,'WOW PMPM &amp; Agg'!V$42:V$50)</f>
        <v>0</v>
      </c>
      <c r="X171" s="639">
        <f>SUMIF('WOW PMPM &amp; Agg'!$B$42:$B$50,'Summary TC'!$B170,'WOW PMPM &amp; Agg'!W$42:W$50)</f>
        <v>0</v>
      </c>
      <c r="Y171" s="639">
        <f>SUMIF('WOW PMPM &amp; Agg'!$B$42:$B$50,'Summary TC'!$B170,'WOW PMPM &amp; Agg'!X$42:X$50)</f>
        <v>0</v>
      </c>
      <c r="Z171" s="639">
        <f>SUMIF('WOW PMPM &amp; Agg'!$B$42:$B$50,'Summary TC'!$B170,'WOW PMPM &amp; Agg'!Y$42:Y$50)</f>
        <v>0</v>
      </c>
      <c r="AA171" s="639">
        <f>SUMIF('WOW PMPM &amp; Agg'!$B$42:$B$50,'Summary TC'!$B170,'WOW PMPM &amp; Agg'!Z$42:Z$50)</f>
        <v>0</v>
      </c>
      <c r="AB171" s="639">
        <f>SUMIF('WOW PMPM &amp; Agg'!$B$42:$B$50,'Summary TC'!$B170,'WOW PMPM &amp; Agg'!AA$42:AA$50)</f>
        <v>0</v>
      </c>
      <c r="AC171" s="639">
        <f>SUMIF('WOW PMPM &amp; Agg'!$B$42:$B$50,'Summary TC'!$B170,'WOW PMPM &amp; Agg'!AB$42:AB$50)</f>
        <v>0</v>
      </c>
      <c r="AD171" s="639">
        <f>SUMIF('WOW PMPM &amp; Agg'!$B$42:$B$50,'Summary TC'!$B170,'WOW PMPM &amp; Agg'!AC$42:AC$50)</f>
        <v>0</v>
      </c>
      <c r="AE171" s="639">
        <f>SUMIF('WOW PMPM &amp; Agg'!$B$42:$B$50,'Summary TC'!$B170,'WOW PMPM &amp; Agg'!AD$42:AD$50)</f>
        <v>0</v>
      </c>
      <c r="AF171" s="639">
        <f>SUMIF('WOW PMPM &amp; Agg'!$B$42:$B$50,'Summary TC'!$B170,'WOW PMPM &amp; Agg'!AE$42:AE$50)</f>
        <v>0</v>
      </c>
      <c r="AG171" s="639">
        <f>SUMIF('WOW PMPM &amp; Agg'!$B$42:$B$50,'Summary TC'!$B170,'WOW PMPM &amp; Agg'!AF$42:AF$50)</f>
        <v>0</v>
      </c>
      <c r="AH171" s="640">
        <f>SUMIF('WOW PMPM &amp; Agg'!$B$42:$B$50,'Summary TC'!$B170,'WOW PMPM &amp; Agg'!AG$42:AG$50)</f>
        <v>0</v>
      </c>
      <c r="AI171" s="736"/>
    </row>
    <row r="172" spans="2:35" ht="13" hidden="1" x14ac:dyDescent="0.3">
      <c r="B172" s="581"/>
      <c r="C172" s="680"/>
      <c r="D172" s="666" t="s">
        <v>22</v>
      </c>
      <c r="E172" s="737">
        <f>IF($B$8="Actuals only",SUMIF('MemMon Actual'!$B$10:$B$36,'Summary TC'!$B170,'MemMon Actual'!D$10:D$36),0)+IF($B$8="Actuals + Projected",SUMIF('MemMon Total'!$B$10:$B$32,'Summary TC'!$B170,'MemMon Total'!D$10:D$32),0)</f>
        <v>0</v>
      </c>
      <c r="F172" s="738">
        <f>IF($B$8="Actuals only",SUMIF('MemMon Actual'!$B$10:$B$36,'Summary TC'!$B170,'MemMon Actual'!E$10:E$36),0)+IF($B$8="Actuals + Projected",SUMIF('MemMon Total'!$B$10:$B$32,'Summary TC'!$B170,'MemMon Total'!E$10:E$32),0)</f>
        <v>0</v>
      </c>
      <c r="G172" s="738">
        <f>IF($B$8="Actuals only",SUMIF('MemMon Actual'!$B$10:$B$36,'Summary TC'!$B170,'MemMon Actual'!F$10:F$36),0)+IF($B$8="Actuals + Projected",SUMIF('MemMon Total'!$B$10:$B$32,'Summary TC'!$B170,'MemMon Total'!F$10:F$32),0)</f>
        <v>0</v>
      </c>
      <c r="H172" s="738">
        <f>IF($B$8="Actuals only",SUMIF('MemMon Actual'!$B$10:$B$36,'Summary TC'!$B170,'MemMon Actual'!G$10:G$36),0)+IF($B$8="Actuals + Projected",SUMIF('MemMon Total'!$B$10:$B$32,'Summary TC'!$B170,'MemMon Total'!G$10:G$32),0)</f>
        <v>0</v>
      </c>
      <c r="I172" s="738">
        <f>IF($B$8="Actuals only",SUMIF('MemMon Actual'!$B$10:$B$36,'Summary TC'!$B170,'MemMon Actual'!H$10:H$36),0)+IF($B$8="Actuals + Projected",SUMIF('MemMon Total'!$B$10:$B$32,'Summary TC'!$B170,'MemMon Total'!H$10:H$32),0)</f>
        <v>0</v>
      </c>
      <c r="J172" s="738">
        <f>IF($B$8="Actuals only",SUMIF('MemMon Actual'!$B$10:$B$36,'Summary TC'!$B170,'MemMon Actual'!I$10:I$36),0)+IF($B$8="Actuals + Projected",SUMIF('MemMon Total'!$B$10:$B$32,'Summary TC'!$B170,'MemMon Total'!I$10:I$32),0)</f>
        <v>0</v>
      </c>
      <c r="K172" s="738">
        <f>IF($B$8="Actuals only",SUMIF('MemMon Actual'!$B$10:$B$36,'Summary TC'!$B170,'MemMon Actual'!J$10:J$36),0)+IF($B$8="Actuals + Projected",SUMIF('MemMon Total'!$B$10:$B$32,'Summary TC'!$B170,'MemMon Total'!J$10:J$32),0)</f>
        <v>0</v>
      </c>
      <c r="L172" s="738">
        <f>IF($B$8="Actuals only",SUMIF('MemMon Actual'!$B$10:$B$36,'Summary TC'!$B170,'MemMon Actual'!K$10:K$36),0)+IF($B$8="Actuals + Projected",SUMIF('MemMon Total'!$B$10:$B$32,'Summary TC'!$B170,'MemMon Total'!K$10:K$32),0)</f>
        <v>0</v>
      </c>
      <c r="M172" s="738">
        <f>IF($B$8="Actuals only",SUMIF('MemMon Actual'!$B$10:$B$36,'Summary TC'!$B170,'MemMon Actual'!L$10:L$36),0)+IF($B$8="Actuals + Projected",SUMIF('MemMon Total'!$B$10:$B$32,'Summary TC'!$B170,'MemMon Total'!L$10:L$32),0)</f>
        <v>0</v>
      </c>
      <c r="N172" s="738">
        <f>IF($B$8="Actuals only",SUMIF('MemMon Actual'!$B$10:$B$36,'Summary TC'!$B170,'MemMon Actual'!M$10:M$36),0)+IF($B$8="Actuals + Projected",SUMIF('MemMon Total'!$B$10:$B$32,'Summary TC'!$B170,'MemMon Total'!M$10:M$32),0)</f>
        <v>0</v>
      </c>
      <c r="O172" s="738">
        <f>IF($B$8="Actuals only",SUMIF('MemMon Actual'!$B$10:$B$36,'Summary TC'!$B170,'MemMon Actual'!N$10:N$36),0)+IF($B$8="Actuals + Projected",SUMIF('MemMon Total'!$B$10:$B$32,'Summary TC'!$B170,'MemMon Total'!N$10:N$32),0)</f>
        <v>0</v>
      </c>
      <c r="P172" s="738">
        <f>IF($B$8="Actuals only",SUMIF('MemMon Actual'!$B$10:$B$36,'Summary TC'!$B170,'MemMon Actual'!O$10:O$36),0)+IF($B$8="Actuals + Projected",SUMIF('MemMon Total'!$B$10:$B$32,'Summary TC'!$B170,'MemMon Total'!O$10:O$32),0)</f>
        <v>0</v>
      </c>
      <c r="Q172" s="738">
        <f>IF($B$8="Actuals only",SUMIF('MemMon Actual'!$B$10:$B$36,'Summary TC'!$B170,'MemMon Actual'!P$10:P$36),0)+IF($B$8="Actuals + Projected",SUMIF('MemMon Total'!$B$10:$B$32,'Summary TC'!$B170,'MemMon Total'!P$10:P$32),0)</f>
        <v>0</v>
      </c>
      <c r="R172" s="738">
        <f>IF($B$8="Actuals only",SUMIF('MemMon Actual'!$B$10:$B$36,'Summary TC'!$B170,'MemMon Actual'!Q$10:Q$36),0)+IF($B$8="Actuals + Projected",SUMIF('MemMon Total'!$B$10:$B$32,'Summary TC'!$B170,'MemMon Total'!Q$10:Q$32),0)</f>
        <v>0</v>
      </c>
      <c r="S172" s="738">
        <f>IF($B$8="Actuals only",SUMIF('MemMon Actual'!$B$10:$B$36,'Summary TC'!$B170,'MemMon Actual'!R$10:R$36),0)+IF($B$8="Actuals + Projected",SUMIF('MemMon Total'!$B$10:$B$32,'Summary TC'!$B170,'MemMon Total'!R$10:R$32),0)</f>
        <v>0</v>
      </c>
      <c r="T172" s="738">
        <f>IF($B$8="Actuals only",SUMIF('MemMon Actual'!$B$10:$B$36,'Summary TC'!$B170,'MemMon Actual'!S$10:S$36),0)+IF($B$8="Actuals + Projected",SUMIF('MemMon Total'!$B$10:$B$32,'Summary TC'!$B170,'MemMon Total'!S$10:S$32),0)</f>
        <v>0</v>
      </c>
      <c r="U172" s="738">
        <f>IF($B$8="Actuals only",SUMIF('MemMon Actual'!$B$10:$B$36,'Summary TC'!$B170,'MemMon Actual'!T$10:T$36),0)+IF($B$8="Actuals + Projected",SUMIF('MemMon Total'!$B$10:$B$32,'Summary TC'!$B170,'MemMon Total'!T$10:T$32),0)</f>
        <v>0</v>
      </c>
      <c r="V172" s="738">
        <f>IF($B$8="Actuals only",SUMIF('MemMon Actual'!$B$10:$B$36,'Summary TC'!$B170,'MemMon Actual'!U$10:U$36),0)+IF($B$8="Actuals + Projected",SUMIF('MemMon Total'!$B$10:$B$32,'Summary TC'!$B170,'MemMon Total'!U$10:U$32),0)</f>
        <v>0</v>
      </c>
      <c r="W172" s="738">
        <f>IF($B$8="Actuals only",SUMIF('MemMon Actual'!$B$10:$B$36,'Summary TC'!$B170,'MemMon Actual'!V$10:V$36),0)+IF($B$8="Actuals + Projected",SUMIF('MemMon Total'!$B$10:$B$32,'Summary TC'!$B170,'MemMon Total'!V$10:V$32),0)</f>
        <v>0</v>
      </c>
      <c r="X172" s="738">
        <f>IF($B$8="Actuals only",SUMIF('MemMon Actual'!$B$10:$B$36,'Summary TC'!$B170,'MemMon Actual'!W$10:W$36),0)+IF($B$8="Actuals + Projected",SUMIF('MemMon Total'!$B$10:$B$32,'Summary TC'!$B170,'MemMon Total'!W$10:W$32),0)</f>
        <v>0</v>
      </c>
      <c r="Y172" s="738">
        <f>IF($B$8="Actuals only",SUMIF('MemMon Actual'!$B$10:$B$36,'Summary TC'!$B170,'MemMon Actual'!X$10:X$36),0)+IF($B$8="Actuals + Projected",SUMIF('MemMon Total'!$B$10:$B$32,'Summary TC'!$B170,'MemMon Total'!X$10:X$32),0)</f>
        <v>0</v>
      </c>
      <c r="Z172" s="738">
        <f>IF($B$8="Actuals only",SUMIF('MemMon Actual'!$B$10:$B$36,'Summary TC'!$B170,'MemMon Actual'!Y$10:Y$36),0)+IF($B$8="Actuals + Projected",SUMIF('MemMon Total'!$B$10:$B$32,'Summary TC'!$B170,'MemMon Total'!Y$10:Y$32),0)</f>
        <v>0</v>
      </c>
      <c r="AA172" s="738">
        <f>IF($B$8="Actuals only",SUMIF('MemMon Actual'!$B$10:$B$36,'Summary TC'!$B170,'MemMon Actual'!Z$10:Z$36),0)+IF($B$8="Actuals + Projected",SUMIF('MemMon Total'!$B$10:$B$32,'Summary TC'!$B170,'MemMon Total'!Z$10:Z$32),0)</f>
        <v>0</v>
      </c>
      <c r="AB172" s="738">
        <f>IF($B$8="Actuals only",SUMIF('MemMon Actual'!$B$10:$B$36,'Summary TC'!$B170,'MemMon Actual'!AA$10:AA$36),0)+IF($B$8="Actuals + Projected",SUMIF('MemMon Total'!$B$10:$B$32,'Summary TC'!$B170,'MemMon Total'!AA$10:AA$32),0)</f>
        <v>0</v>
      </c>
      <c r="AC172" s="738">
        <f>IF($B$8="Actuals only",SUMIF('MemMon Actual'!$B$10:$B$36,'Summary TC'!$B170,'MemMon Actual'!AB$10:AB$36),0)+IF($B$8="Actuals + Projected",SUMIF('MemMon Total'!$B$10:$B$32,'Summary TC'!$B170,'MemMon Total'!AB$10:AB$32),0)</f>
        <v>0</v>
      </c>
      <c r="AD172" s="738">
        <f>IF($B$8="Actuals only",SUMIF('MemMon Actual'!$B$10:$B$36,'Summary TC'!$B170,'MemMon Actual'!AC$10:AC$36),0)+IF($B$8="Actuals + Projected",SUMIF('MemMon Total'!$B$10:$B$32,'Summary TC'!$B170,'MemMon Total'!AC$10:AC$32),0)</f>
        <v>0</v>
      </c>
      <c r="AE172" s="738">
        <f>IF($B$8="Actuals only",SUMIF('MemMon Actual'!$B$10:$B$36,'Summary TC'!$B170,'MemMon Actual'!AD$10:AD$36),0)+IF($B$8="Actuals + Projected",SUMIF('MemMon Total'!$B$10:$B$32,'Summary TC'!$B170,'MemMon Total'!AD$10:AD$32),0)</f>
        <v>0</v>
      </c>
      <c r="AF172" s="738">
        <f>IF($B$8="Actuals only",SUMIF('MemMon Actual'!$B$10:$B$36,'Summary TC'!$B170,'MemMon Actual'!AE$10:AE$36),0)+IF($B$8="Actuals + Projected",SUMIF('MemMon Total'!$B$10:$B$32,'Summary TC'!$B170,'MemMon Total'!AE$10:AE$32),0)</f>
        <v>0</v>
      </c>
      <c r="AG172" s="738">
        <f>IF($B$8="Actuals only",SUMIF('MemMon Actual'!$B$10:$B$36,'Summary TC'!$B170,'MemMon Actual'!AF$10:AF$36),0)+IF($B$8="Actuals + Projected",SUMIF('MemMon Total'!$B$10:$B$32,'Summary TC'!$B170,'MemMon Total'!AF$10:AF$32),0)</f>
        <v>0</v>
      </c>
      <c r="AH172" s="739">
        <f>IF($B$8="Actuals only",SUMIF('MemMon Actual'!$B$10:$B$36,'Summary TC'!$B170,'MemMon Actual'!AG$10:AG$36),0)+IF($B$8="Actuals + Projected",SUMIF('MemMon Total'!$B$10:$B$32,'Summary TC'!$B170,'MemMon Total'!AG$10:AG$32),0)</f>
        <v>0</v>
      </c>
      <c r="AI172" s="733"/>
    </row>
    <row r="173" spans="2:35" ht="13" hidden="1" x14ac:dyDescent="0.3">
      <c r="B173" s="581"/>
      <c r="C173" s="680"/>
      <c r="D173" s="666"/>
      <c r="E173" s="740"/>
      <c r="F173" s="741"/>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2"/>
      <c r="AI173" s="733"/>
    </row>
    <row r="174" spans="2:35" ht="13" hidden="1" x14ac:dyDescent="0.3">
      <c r="B174" s="581"/>
      <c r="C174" s="680"/>
      <c r="D174" s="666"/>
      <c r="E174" s="740"/>
      <c r="F174" s="741"/>
      <c r="G174" s="741"/>
      <c r="H174" s="741"/>
      <c r="I174" s="741"/>
      <c r="J174" s="741"/>
      <c r="K174" s="741"/>
      <c r="L174" s="741"/>
      <c r="M174" s="741"/>
      <c r="N174" s="741"/>
      <c r="O174" s="741"/>
      <c r="P174" s="741"/>
      <c r="Q174" s="741"/>
      <c r="R174" s="741"/>
      <c r="S174" s="741"/>
      <c r="T174" s="741"/>
      <c r="U174" s="741"/>
      <c r="V174" s="741"/>
      <c r="W174" s="741"/>
      <c r="X174" s="741"/>
      <c r="Y174" s="741"/>
      <c r="Z174" s="741"/>
      <c r="AA174" s="741"/>
      <c r="AB174" s="741"/>
      <c r="AC174" s="741"/>
      <c r="AD174" s="741"/>
      <c r="AE174" s="741"/>
      <c r="AF174" s="741"/>
      <c r="AG174" s="741"/>
      <c r="AH174" s="742"/>
      <c r="AI174" s="733"/>
    </row>
    <row r="175" spans="2:35" ht="13" hidden="1" x14ac:dyDescent="0.3">
      <c r="B175" s="544" t="s">
        <v>42</v>
      </c>
      <c r="C175" s="680"/>
      <c r="D175" s="666" t="s">
        <v>148</v>
      </c>
      <c r="E175" s="740"/>
      <c r="F175" s="741"/>
      <c r="G175" s="741"/>
      <c r="H175" s="741"/>
      <c r="I175" s="741"/>
      <c r="J175" s="741"/>
      <c r="K175" s="741"/>
      <c r="L175" s="741"/>
      <c r="M175" s="741"/>
      <c r="N175" s="741"/>
      <c r="O175" s="741"/>
      <c r="P175" s="741"/>
      <c r="Q175" s="741"/>
      <c r="R175" s="741"/>
      <c r="S175" s="741"/>
      <c r="T175" s="741"/>
      <c r="U175" s="741"/>
      <c r="V175" s="741"/>
      <c r="W175" s="741"/>
      <c r="X175" s="741"/>
      <c r="Y175" s="741"/>
      <c r="Z175" s="741"/>
      <c r="AA175" s="741"/>
      <c r="AB175" s="741"/>
      <c r="AC175" s="741"/>
      <c r="AD175" s="741"/>
      <c r="AE175" s="741"/>
      <c r="AF175" s="741"/>
      <c r="AG175" s="741"/>
      <c r="AH175" s="742"/>
      <c r="AI175" s="733"/>
    </row>
    <row r="176" spans="2:35" ht="13" hidden="1" x14ac:dyDescent="0.3">
      <c r="B176" s="581"/>
      <c r="C176" s="680"/>
      <c r="D176" s="743" t="s">
        <v>39</v>
      </c>
      <c r="E176" s="740"/>
      <c r="F176" s="741"/>
      <c r="G176" s="741"/>
      <c r="H176" s="741"/>
      <c r="I176" s="741"/>
      <c r="J176" s="741"/>
      <c r="K176" s="741"/>
      <c r="L176" s="741"/>
      <c r="M176" s="741"/>
      <c r="N176" s="741"/>
      <c r="O176" s="741"/>
      <c r="P176" s="741"/>
      <c r="Q176" s="741"/>
      <c r="R176" s="741"/>
      <c r="S176" s="741"/>
      <c r="T176" s="741"/>
      <c r="U176" s="741"/>
      <c r="V176" s="741"/>
      <c r="W176" s="741"/>
      <c r="X176" s="741"/>
      <c r="Y176" s="741"/>
      <c r="Z176" s="741"/>
      <c r="AA176" s="741"/>
      <c r="AB176" s="741"/>
      <c r="AC176" s="741"/>
      <c r="AD176" s="741"/>
      <c r="AE176" s="741"/>
      <c r="AF176" s="741"/>
      <c r="AG176" s="741"/>
      <c r="AH176" s="742"/>
      <c r="AI176" s="733"/>
    </row>
    <row r="177" spans="2:38" ht="13" hidden="1" x14ac:dyDescent="0.3">
      <c r="B177" s="675"/>
      <c r="C177" s="680"/>
      <c r="D177" s="675"/>
      <c r="E177" s="740"/>
      <c r="F177" s="741"/>
      <c r="G177" s="741"/>
      <c r="H177" s="741"/>
      <c r="I177" s="741"/>
      <c r="J177" s="741"/>
      <c r="K177" s="741"/>
      <c r="L177" s="741"/>
      <c r="M177" s="741"/>
      <c r="N177" s="741"/>
      <c r="O177" s="741"/>
      <c r="P177" s="741"/>
      <c r="Q177" s="741"/>
      <c r="R177" s="741"/>
      <c r="S177" s="741"/>
      <c r="T177" s="741"/>
      <c r="U177" s="741"/>
      <c r="V177" s="741"/>
      <c r="W177" s="741"/>
      <c r="X177" s="741"/>
      <c r="Y177" s="741"/>
      <c r="Z177" s="741"/>
      <c r="AA177" s="741"/>
      <c r="AB177" s="741"/>
      <c r="AC177" s="741"/>
      <c r="AD177" s="741"/>
      <c r="AE177" s="741"/>
      <c r="AF177" s="741"/>
      <c r="AG177" s="741"/>
      <c r="AH177" s="742"/>
      <c r="AI177" s="733"/>
    </row>
    <row r="178" spans="2:38" ht="13" hidden="1" x14ac:dyDescent="0.3">
      <c r="B178" s="581" t="str">
        <f>IFERROR(VLOOKUP(C178,'MEG Def'!$A$47:$B$49,2),"")</f>
        <v/>
      </c>
      <c r="C178" s="680"/>
      <c r="D178" s="666" t="str">
        <f>IF($C178&lt;&gt;0,"Total","")</f>
        <v/>
      </c>
      <c r="E178" s="630">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1">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1">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1">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1">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1">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1">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1">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1">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1">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1">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1">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1">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1">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1">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1">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1">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1">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1">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1">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1">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1">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1">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1">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1">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1">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1">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1">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1">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32">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33"/>
    </row>
    <row r="179" spans="2:38" ht="13" hidden="1" x14ac:dyDescent="0.3">
      <c r="B179" s="581" t="str">
        <f>IFERROR(VLOOKUP(C179,'MEG Def'!$A$47:$B$49,2),"")</f>
        <v/>
      </c>
      <c r="C179" s="680"/>
      <c r="D179" s="666" t="str">
        <f>IF($C179&lt;&gt;0,"Total","")</f>
        <v/>
      </c>
      <c r="E179" s="630">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1">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1">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1">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1">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1">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1">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1">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1">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1">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1">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1">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1">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1">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1">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1">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1">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1">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1">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1">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1">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1">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1">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1">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1">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1">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1">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1">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1">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32">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33"/>
    </row>
    <row r="180" spans="2:38" ht="13" hidden="1" x14ac:dyDescent="0.3">
      <c r="B180" s="581" t="str">
        <f>IFERROR(VLOOKUP(C180,'MEG Def'!$A$47:$B$49,2),"")</f>
        <v/>
      </c>
      <c r="C180" s="680"/>
      <c r="D180" s="666" t="str">
        <f>IF($C180&lt;&gt;0,"Total","")</f>
        <v/>
      </c>
      <c r="E180" s="630">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1">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1">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1">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1">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1">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1">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1">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1">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1">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1">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1">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1">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1">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1">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1">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1">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1">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1">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1">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1">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1">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1">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1">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1">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1">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1">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1">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1">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32">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33"/>
    </row>
    <row r="181" spans="2:38" ht="13.5" thickBot="1" x14ac:dyDescent="0.35">
      <c r="B181" s="744"/>
      <c r="C181" s="723"/>
      <c r="D181" s="726"/>
      <c r="E181" s="745"/>
      <c r="F181" s="746"/>
      <c r="G181" s="746"/>
      <c r="H181" s="746"/>
      <c r="I181" s="746"/>
      <c r="J181" s="746"/>
      <c r="K181" s="746"/>
      <c r="L181" s="746"/>
      <c r="M181" s="746"/>
      <c r="N181" s="746"/>
      <c r="O181" s="746"/>
      <c r="P181" s="746"/>
      <c r="Q181" s="746"/>
      <c r="R181" s="746"/>
      <c r="S181" s="746"/>
      <c r="T181" s="746"/>
      <c r="U181" s="746"/>
      <c r="V181" s="746"/>
      <c r="W181" s="746"/>
      <c r="X181" s="746"/>
      <c r="Y181" s="746"/>
      <c r="Z181" s="746"/>
      <c r="AA181" s="746"/>
      <c r="AB181" s="746"/>
      <c r="AC181" s="746"/>
      <c r="AD181" s="746"/>
      <c r="AE181" s="746"/>
      <c r="AF181" s="746"/>
      <c r="AG181" s="746"/>
      <c r="AH181" s="747"/>
      <c r="AI181" s="748"/>
    </row>
    <row r="182" spans="2:38" ht="13.5" thickBot="1" x14ac:dyDescent="0.35">
      <c r="B182" s="659" t="s">
        <v>4</v>
      </c>
      <c r="C182" s="660"/>
      <c r="D182" s="659"/>
      <c r="E182" s="749">
        <f>IF(AND(E$12&gt;='Summary TC'!$C$4, E$12&lt;='Summary TC'!$C$5), SUMIF($D161:$D181,"Total",E161:E181),0)</f>
        <v>0</v>
      </c>
      <c r="F182" s="750">
        <f>IF(AND(F$12&gt;='Summary TC'!$C$4, F$12&lt;='Summary TC'!$C$5), SUMIF($D161:$D181,"Total",F161:F181),0)</f>
        <v>0</v>
      </c>
      <c r="G182" s="750">
        <f>IF(AND(G$12&gt;='Summary TC'!$C$4, G$12&lt;='Summary TC'!$C$5), SUMIF($D161:$D181,"Total",G161:G181),0)</f>
        <v>0</v>
      </c>
      <c r="H182" s="750">
        <f>IF(AND(H$12&gt;='Summary TC'!$C$4, H$12&lt;='Summary TC'!$C$5), SUMIF($D161:$D181,"Total",H161:H181),0)</f>
        <v>0</v>
      </c>
      <c r="I182" s="750">
        <f>IF(AND(I$12&gt;='Summary TC'!$C$4, I$12&lt;='Summary TC'!$C$5), SUMIF($D161:$D181,"Total",I161:I181),0)</f>
        <v>0</v>
      </c>
      <c r="J182" s="750">
        <f>IF(AND(J$12&gt;='Summary TC'!$C$4, J$12&lt;='Summary TC'!$C$5), SUMIF($D161:$D181,"Total",J161:J181),0)</f>
        <v>0</v>
      </c>
      <c r="K182" s="750">
        <f>IF(AND(K$12&gt;='Summary TC'!$C$4, K$12&lt;='Summary TC'!$C$5), SUMIF($D161:$D181,"Total",K161:K181),0)</f>
        <v>0</v>
      </c>
      <c r="L182" s="750">
        <f>IF(AND(L$12&gt;='Summary TC'!$C$4, L$12&lt;='Summary TC'!$C$5), SUMIF($D161:$D181,"Total",L161:L181),0)</f>
        <v>0</v>
      </c>
      <c r="M182" s="750">
        <f>IF(AND(M$12&gt;='Summary TC'!$C$4, M$12&lt;='Summary TC'!$C$5), SUMIF($D161:$D181,"Total",M161:M181),0)</f>
        <v>0</v>
      </c>
      <c r="N182" s="750">
        <f>IF(AND(N$12&gt;='Summary TC'!$C$4, N$12&lt;='Summary TC'!$C$5), SUMIF($D161:$D181,"Total",N161:N181),0)</f>
        <v>0</v>
      </c>
      <c r="O182" s="750">
        <f>IF(AND(O$12&gt;='Summary TC'!$C$4, O$12&lt;='Summary TC'!$C$5), SUMIF($D161:$D181,"Total",O161:O181),0)</f>
        <v>0</v>
      </c>
      <c r="P182" s="750">
        <f>IF(AND(P$12&gt;='Summary TC'!$C$4, P$12&lt;='Summary TC'!$C$5), SUMIF($D161:$D181,"Total",P161:P181),0)</f>
        <v>0</v>
      </c>
      <c r="Q182" s="750">
        <f>IF(AND(Q$12&gt;='Summary TC'!$C$4, Q$12&lt;='Summary TC'!$C$5), SUMIF($D161:$D181,"Total",Q161:Q181),0)</f>
        <v>0</v>
      </c>
      <c r="R182" s="750">
        <f>IF(AND(R$12&gt;='Summary TC'!$C$4, R$12&lt;='Summary TC'!$C$5), SUMIF($D161:$D181,"Total",R161:R181),0)</f>
        <v>0</v>
      </c>
      <c r="S182" s="750">
        <f>IF(AND(S$12&gt;='Summary TC'!$C$4, S$12&lt;='Summary TC'!$C$5), SUMIF($D161:$D181,"Total",S161:S181),0)</f>
        <v>0</v>
      </c>
      <c r="T182" s="750">
        <f>IF(AND(T$12&gt;='Summary TC'!$C$4, T$12&lt;='Summary TC'!$C$5), SUMIF($D161:$D181,"Total",T161:T181),0)</f>
        <v>0</v>
      </c>
      <c r="U182" s="750">
        <f>IF(AND(U$12&gt;='Summary TC'!$C$4, U$12&lt;='Summary TC'!$C$5), SUMIF($D161:$D181,"Total",U161:U181),0)</f>
        <v>0</v>
      </c>
      <c r="V182" s="750">
        <f>IF(AND(V$12&gt;='Summary TC'!$C$4, V$12&lt;='Summary TC'!$C$5), SUMIF($D161:$D181,"Total",V161:V181),0)</f>
        <v>10323387.720000001</v>
      </c>
      <c r="W182" s="750">
        <f>IF(AND(W$12&gt;='Summary TC'!$C$4, W$12&lt;='Summary TC'!$C$5), SUMIF($D161:$D181,"Total",W161:W181),0)</f>
        <v>9838760.2799999993</v>
      </c>
      <c r="X182" s="750">
        <f>IF(AND(X$12&gt;='Summary TC'!$C$4, X$12&lt;='Summary TC'!$C$5), SUMIF($D161:$D181,"Total",X161:X181),0)</f>
        <v>7696924.8399999999</v>
      </c>
      <c r="Y182" s="750">
        <f>IF(AND(Y$12&gt;='Summary TC'!$C$4, Y$12&lt;='Summary TC'!$C$5), SUMIF($D161:$D181,"Total",Y161:Y181),0)</f>
        <v>11760285.280000001</v>
      </c>
      <c r="Z182" s="750">
        <f>IF(AND(Z$12&gt;='Summary TC'!$C$4, Z$12&lt;='Summary TC'!$C$5), SUMIF($D161:$D181,"Total",Z161:Z181),0)</f>
        <v>11070931.869999999</v>
      </c>
      <c r="AA182" s="750">
        <f>IF(AND(AA$12&gt;='Summary TC'!$C$4, AA$12&lt;='Summary TC'!$C$5), SUMIF($D161:$D181,"Total",AA161:AA181),0)</f>
        <v>14265593.34</v>
      </c>
      <c r="AB182" s="750">
        <f>IF(AND(AB$12&gt;='Summary TC'!$C$4, AB$12&lt;='Summary TC'!$C$5), SUMIF($D161:$D181,"Total",AB161:AB181),0)</f>
        <v>17607838.920000002</v>
      </c>
      <c r="AC182" s="750">
        <f>IF(AND(AC$12&gt;='Summary TC'!$C$4, AC$12&lt;='Summary TC'!$C$5), SUMIF($D161:$D181,"Total",AC161:AC181),0)</f>
        <v>13167040</v>
      </c>
      <c r="AD182" s="750">
        <f>IF(AND(AD$12&gt;='Summary TC'!$C$4, AD$12&lt;='Summary TC'!$C$5), SUMIF($D161:$D181,"Total",AD161:AD181),0)</f>
        <v>0</v>
      </c>
      <c r="AE182" s="750">
        <f>IF(AND(AE$12&gt;='Summary TC'!$C$4, AE$12&lt;='Summary TC'!$C$5), SUMIF($D161:$D181,"Total",AE161:AE181),0)</f>
        <v>0</v>
      </c>
      <c r="AF182" s="750">
        <f>IF(AND(AF$12&gt;='Summary TC'!$C$4, AF$12&lt;='Summary TC'!$C$5), SUMIF($D161:$D181,"Total",AF161:AF181),0)</f>
        <v>0</v>
      </c>
      <c r="AG182" s="750">
        <f>IF(AND(AG$12&gt;='Summary TC'!$C$4, AG$12&lt;='Summary TC'!$C$5), SUMIF($D161:$D181,"Total",AG161:AG181),0)</f>
        <v>0</v>
      </c>
      <c r="AH182" s="750">
        <f>IF(AND(AH$12&gt;='Summary TC'!$C$4, AH$12&lt;='Summary TC'!$C$5), SUMIF($D161:$D181,"Total",AH161:AH181),0)</f>
        <v>0</v>
      </c>
      <c r="AI182" s="751">
        <f>SUM(E182:AH182)</f>
        <v>95730762.25</v>
      </c>
    </row>
    <row r="183" spans="2:38" x14ac:dyDescent="0.25">
      <c r="B183" s="413"/>
    </row>
    <row r="184" spans="2:38" ht="13.5" thickBot="1" x14ac:dyDescent="0.35">
      <c r="B184" s="437" t="s">
        <v>5</v>
      </c>
      <c r="C184" s="612"/>
      <c r="D184" s="437"/>
    </row>
    <row r="185" spans="2:38" ht="13" x14ac:dyDescent="0.3">
      <c r="B185" s="519"/>
      <c r="C185" s="555"/>
      <c r="D185" s="568"/>
      <c r="E185" s="521" t="s">
        <v>0</v>
      </c>
      <c r="F185" s="425"/>
      <c r="G185" s="495"/>
      <c r="H185" s="425"/>
      <c r="I185" s="425"/>
      <c r="J185" s="425"/>
      <c r="K185" s="425"/>
      <c r="L185" s="425"/>
      <c r="M185" s="425"/>
      <c r="N185" s="425"/>
      <c r="O185" s="425"/>
      <c r="P185" s="425"/>
      <c r="Q185" s="425"/>
      <c r="R185" s="425"/>
      <c r="S185" s="425"/>
      <c r="T185" s="425"/>
      <c r="U185" s="425"/>
      <c r="V185" s="425"/>
      <c r="W185" s="425"/>
      <c r="X185" s="425"/>
      <c r="Y185" s="425"/>
      <c r="Z185" s="425"/>
      <c r="AA185" s="425"/>
      <c r="AB185" s="425"/>
      <c r="AC185" s="425"/>
      <c r="AD185" s="425"/>
      <c r="AE185" s="425"/>
      <c r="AF185" s="425"/>
      <c r="AG185" s="425"/>
      <c r="AH185" s="426"/>
      <c r="AI185" s="613"/>
    </row>
    <row r="186" spans="2:38" ht="13.5" thickBot="1" x14ac:dyDescent="0.35">
      <c r="B186" s="522"/>
      <c r="C186" s="618"/>
      <c r="D186" s="522"/>
      <c r="E186" s="524">
        <f>'DY Def'!B$5</f>
        <v>1</v>
      </c>
      <c r="F186" s="498">
        <f>'DY Def'!C$5</f>
        <v>2</v>
      </c>
      <c r="G186" s="498">
        <f>'DY Def'!D$5</f>
        <v>3</v>
      </c>
      <c r="H186" s="498">
        <f>'DY Def'!E$5</f>
        <v>4</v>
      </c>
      <c r="I186" s="498">
        <f>'DY Def'!F$5</f>
        <v>5</v>
      </c>
      <c r="J186" s="498">
        <f>'DY Def'!G$5</f>
        <v>6</v>
      </c>
      <c r="K186" s="498">
        <f>'DY Def'!H$5</f>
        <v>7</v>
      </c>
      <c r="L186" s="498">
        <f>'DY Def'!I$5</f>
        <v>8</v>
      </c>
      <c r="M186" s="498">
        <f>'DY Def'!J$5</f>
        <v>9</v>
      </c>
      <c r="N186" s="498">
        <f>'DY Def'!K$5</f>
        <v>10</v>
      </c>
      <c r="O186" s="498">
        <f>'DY Def'!L$5</f>
        <v>11</v>
      </c>
      <c r="P186" s="498">
        <f>'DY Def'!M$5</f>
        <v>12</v>
      </c>
      <c r="Q186" s="498">
        <f>'DY Def'!N$5</f>
        <v>13</v>
      </c>
      <c r="R186" s="498">
        <f>'DY Def'!O$5</f>
        <v>14</v>
      </c>
      <c r="S186" s="498">
        <f>'DY Def'!P$5</f>
        <v>15</v>
      </c>
      <c r="T186" s="498">
        <f>'DY Def'!Q$5</f>
        <v>16</v>
      </c>
      <c r="U186" s="498">
        <f>'DY Def'!R$5</f>
        <v>17</v>
      </c>
      <c r="V186" s="498">
        <f>'DY Def'!S$5</f>
        <v>18</v>
      </c>
      <c r="W186" s="498">
        <f>'DY Def'!T$5</f>
        <v>19</v>
      </c>
      <c r="X186" s="498">
        <f>'DY Def'!U$5</f>
        <v>20</v>
      </c>
      <c r="Y186" s="498">
        <f>'DY Def'!V$5</f>
        <v>21</v>
      </c>
      <c r="Z186" s="498">
        <f>'DY Def'!W$5</f>
        <v>22</v>
      </c>
      <c r="AA186" s="498">
        <f>'DY Def'!X$5</f>
        <v>23</v>
      </c>
      <c r="AB186" s="498">
        <f>'DY Def'!Y$5</f>
        <v>24</v>
      </c>
      <c r="AC186" s="498">
        <f>'DY Def'!Z$5</f>
        <v>25</v>
      </c>
      <c r="AD186" s="498">
        <f>'DY Def'!AA$5</f>
        <v>26</v>
      </c>
      <c r="AE186" s="498">
        <f>'DY Def'!AB$5</f>
        <v>27</v>
      </c>
      <c r="AF186" s="498">
        <f>'DY Def'!AC$5</f>
        <v>28</v>
      </c>
      <c r="AG186" s="498">
        <f>'DY Def'!AD$5</f>
        <v>29</v>
      </c>
      <c r="AH186" s="525">
        <f>'DY Def'!AE$5</f>
        <v>30</v>
      </c>
      <c r="AI186" s="726" t="s">
        <v>1</v>
      </c>
    </row>
    <row r="187" spans="2:38" ht="13" x14ac:dyDescent="0.3">
      <c r="B187" s="540" t="s">
        <v>43</v>
      </c>
      <c r="C187" s="618"/>
      <c r="D187" s="522"/>
      <c r="E187" s="752"/>
      <c r="F187" s="753"/>
      <c r="G187" s="753"/>
      <c r="H187" s="753"/>
      <c r="I187" s="753"/>
      <c r="J187" s="753"/>
      <c r="K187" s="753"/>
      <c r="L187" s="753"/>
      <c r="M187" s="753"/>
      <c r="N187" s="753"/>
      <c r="O187" s="753"/>
      <c r="P187" s="753"/>
      <c r="Q187" s="753"/>
      <c r="R187" s="753"/>
      <c r="S187" s="753"/>
      <c r="T187" s="753"/>
      <c r="U187" s="753"/>
      <c r="V187" s="753"/>
      <c r="W187" s="753"/>
      <c r="X187" s="753"/>
      <c r="Y187" s="753"/>
      <c r="Z187" s="753"/>
      <c r="AA187" s="753"/>
      <c r="AB187" s="753"/>
      <c r="AC187" s="753"/>
      <c r="AD187" s="753"/>
      <c r="AE187" s="753"/>
      <c r="AF187" s="753"/>
      <c r="AG187" s="753"/>
      <c r="AH187" s="754"/>
      <c r="AI187" s="732"/>
    </row>
    <row r="188" spans="2:38" ht="13" x14ac:dyDescent="0.3">
      <c r="B188" s="581" t="str">
        <f>IFERROR(VLOOKUP(C188,'MEG Def'!$A$42:$B$44,2),"")</f>
        <v>Family Planning</v>
      </c>
      <c r="C188" s="618">
        <v>1</v>
      </c>
      <c r="D188" s="522"/>
      <c r="E188" s="755">
        <f>IF($B$8="Actuals only",SUMIF('WW Spending Actual'!$B$10:$B$49,'Summary TC'!$B188,'WW Spending Actual'!D$10:D$49),0)+IF($B$8="Actuals + Projected",SUMIF('WW Spending Total'!$B$10:$B$49,'Summary TC'!$B188,'WW Spending Total'!D$10:D$49),0)</f>
        <v>7804646</v>
      </c>
      <c r="F188" s="756">
        <f>IF($B$8="Actuals only",SUMIF('WW Spending Actual'!$B$10:$B$49,'Summary TC'!$B188,'WW Spending Actual'!E$10:E$49),0)+IF($B$8="Actuals + Projected",SUMIF('WW Spending Total'!$B$10:$B$49,'Summary TC'!$B188,'WW Spending Total'!E$10:E$49),0)</f>
        <v>13927374</v>
      </c>
      <c r="G188" s="756">
        <f>IF($B$8="Actuals only",SUMIF('WW Spending Actual'!$B$10:$B$49,'Summary TC'!$B188,'WW Spending Actual'!F$10:F$49),0)+IF($B$8="Actuals + Projected",SUMIF('WW Spending Total'!$B$10:$B$49,'Summary TC'!$B188,'WW Spending Total'!F$10:F$49),0)</f>
        <v>18001205</v>
      </c>
      <c r="H188" s="756">
        <f>IF($B$8="Actuals only",SUMIF('WW Spending Actual'!$B$10:$B$49,'Summary TC'!$B188,'WW Spending Actual'!G$10:G$49),0)+IF($B$8="Actuals + Projected",SUMIF('WW Spending Total'!$B$10:$B$49,'Summary TC'!$B188,'WW Spending Total'!G$10:G$49),0)</f>
        <v>23670783</v>
      </c>
      <c r="I188" s="756">
        <f>IF($B$8="Actuals only",SUMIF('WW Spending Actual'!$B$10:$B$49,'Summary TC'!$B188,'WW Spending Actual'!H$10:H$49),0)+IF($B$8="Actuals + Projected",SUMIF('WW Spending Total'!$B$10:$B$49,'Summary TC'!$B188,'WW Spending Total'!H$10:H$49),0)</f>
        <v>25950982</v>
      </c>
      <c r="J188" s="756">
        <f>IF($B$8="Actuals only",SUMIF('WW Spending Actual'!$B$10:$B$49,'Summary TC'!$B188,'WW Spending Actual'!I$10:I$49),0)+IF($B$8="Actuals + Projected",SUMIF('WW Spending Total'!$B$10:$B$49,'Summary TC'!$B188,'WW Spending Total'!I$10:I$49),0)</f>
        <v>33169941</v>
      </c>
      <c r="K188" s="756">
        <f>IF($B$8="Actuals only",SUMIF('WW Spending Actual'!$B$10:$B$49,'Summary TC'!$B188,'WW Spending Actual'!J$10:J$49),0)+IF($B$8="Actuals + Projected",SUMIF('WW Spending Total'!$B$10:$B$49,'Summary TC'!$B188,'WW Spending Total'!J$10:J$49),0)</f>
        <v>39300724</v>
      </c>
      <c r="L188" s="756">
        <f>IF($B$8="Actuals only",SUMIF('WW Spending Actual'!$B$10:$B$49,'Summary TC'!$B188,'WW Spending Actual'!K$10:K$49),0)+IF($B$8="Actuals + Projected",SUMIF('WW Spending Total'!$B$10:$B$49,'Summary TC'!$B188,'WW Spending Total'!K$10:K$49),0)</f>
        <v>-36</v>
      </c>
      <c r="M188" s="756">
        <f>IF($B$8="Actuals only",SUMIF('WW Spending Actual'!$B$10:$B$49,'Summary TC'!$B188,'WW Spending Actual'!L$10:L$49),0)+IF($B$8="Actuals + Projected",SUMIF('WW Spending Total'!$B$10:$B$49,'Summary TC'!$B188,'WW Spending Total'!L$10:L$49),0)</f>
        <v>15498566</v>
      </c>
      <c r="N188" s="756">
        <f>IF($B$8="Actuals only",SUMIF('WW Spending Actual'!$B$10:$B$49,'Summary TC'!$B188,'WW Spending Actual'!M$10:M$49),0)+IF($B$8="Actuals + Projected",SUMIF('WW Spending Total'!$B$10:$B$49,'Summary TC'!$B188,'WW Spending Total'!M$10:M$49),0)</f>
        <v>74540666</v>
      </c>
      <c r="O188" s="756">
        <f>IF($B$8="Actuals only",SUMIF('WW Spending Actual'!$B$10:$B$49,'Summary TC'!$B188,'WW Spending Actual'!N$10:N$49),0)+IF($B$8="Actuals + Projected",SUMIF('WW Spending Total'!$B$10:$B$49,'Summary TC'!$B188,'WW Spending Total'!N$10:N$49),0)</f>
        <v>-1</v>
      </c>
      <c r="P188" s="756">
        <f>IF($B$8="Actuals only",SUMIF('WW Spending Actual'!$B$10:$B$49,'Summary TC'!$B188,'WW Spending Actual'!O$10:O$49),0)+IF($B$8="Actuals + Projected",SUMIF('WW Spending Total'!$B$10:$B$49,'Summary TC'!$B188,'WW Spending Total'!O$10:O$49),0)</f>
        <v>1692960</v>
      </c>
      <c r="Q188" s="756">
        <f>IF($B$8="Actuals only",SUMIF('WW Spending Actual'!$B$10:$B$49,'Summary TC'!$B188,'WW Spending Actual'!P$10:P$49),0)+IF($B$8="Actuals + Projected",SUMIF('WW Spending Total'!$B$10:$B$49,'Summary TC'!$B188,'WW Spending Total'!P$10:P$49),0)</f>
        <v>20104273</v>
      </c>
      <c r="R188" s="756">
        <f>IF($B$8="Actuals only",SUMIF('WW Spending Actual'!$B$10:$B$49,'Summary TC'!$B188,'WW Spending Actual'!Q$10:Q$49),0)+IF($B$8="Actuals + Projected",SUMIF('WW Spending Total'!$B$10:$B$49,'Summary TC'!$B188,'WW Spending Total'!Q$10:Q$49),0)</f>
        <v>20512347</v>
      </c>
      <c r="S188" s="756">
        <f>IF($B$8="Actuals only",SUMIF('WW Spending Actual'!$B$10:$B$49,'Summary TC'!$B188,'WW Spending Actual'!R$10:R$49),0)+IF($B$8="Actuals + Projected",SUMIF('WW Spending Total'!$B$10:$B$49,'Summary TC'!$B188,'WW Spending Total'!R$10:R$49),0)</f>
        <v>19877729</v>
      </c>
      <c r="T188" s="756">
        <f>IF($B$8="Actuals only",SUMIF('WW Spending Actual'!$B$10:$B$49,'Summary TC'!$B188,'WW Spending Actual'!S$10:S$49),0)+IF($B$8="Actuals + Projected",SUMIF('WW Spending Total'!$B$10:$B$49,'Summary TC'!$B188,'WW Spending Total'!S$10:S$49),0)</f>
        <v>12907314</v>
      </c>
      <c r="U188" s="756">
        <f>IF($B$8="Actuals only",SUMIF('WW Spending Actual'!$B$10:$B$49,'Summary TC'!$B188,'WW Spending Actual'!T$10:T$49),0)+IF($B$8="Actuals + Projected",SUMIF('WW Spending Total'!$B$10:$B$49,'Summary TC'!$B188,'WW Spending Total'!T$10:T$49),0)</f>
        <v>2719100</v>
      </c>
      <c r="V188" s="756">
        <f>IF($B$8="Actuals only",SUMIF('WW Spending Actual'!$B$10:$B$49,'Summary TC'!$B188,'WW Spending Actual'!U$10:U$49),0)+IF($B$8="Actuals + Projected",SUMIF('WW Spending Total'!$B$10:$B$49,'Summary TC'!$B188,'WW Spending Total'!U$10:U$49),0)</f>
        <v>11993021</v>
      </c>
      <c r="W188" s="756">
        <f>IF($B$8="Actuals only",SUMIF('WW Spending Actual'!$B$10:$B$49,'Summary TC'!$B188,'WW Spending Actual'!V$10:V$49),0)+IF($B$8="Actuals + Projected",SUMIF('WW Spending Total'!$B$10:$B$49,'Summary TC'!$B188,'WW Spending Total'!V$10:V$49),0)</f>
        <v>8243971</v>
      </c>
      <c r="X188" s="756">
        <f>IF($B$8="Actuals only",SUMIF('WW Spending Actual'!$B$10:$B$49,'Summary TC'!$B188,'WW Spending Actual'!W$10:W$49),0)+IF($B$8="Actuals + Projected",SUMIF('WW Spending Total'!$B$10:$B$49,'Summary TC'!$B188,'WW Spending Total'!W$10:W$49),0)</f>
        <v>8745890</v>
      </c>
      <c r="Y188" s="756">
        <f>IF($B$8="Actuals only",SUMIF('WW Spending Actual'!$B$10:$B$49,'Summary TC'!$B188,'WW Spending Actual'!X$10:X$49),0)+IF($B$8="Actuals + Projected",SUMIF('WW Spending Total'!$B$10:$B$49,'Summary TC'!$B188,'WW Spending Total'!X$10:X$49),0)</f>
        <v>8229086</v>
      </c>
      <c r="Z188" s="756">
        <f>IF($B$8="Actuals only",SUMIF('WW Spending Actual'!$B$10:$B$49,'Summary TC'!$B188,'WW Spending Actual'!Y$10:Y$49),0)+IF($B$8="Actuals + Projected",SUMIF('WW Spending Total'!$B$10:$B$49,'Summary TC'!$B188,'WW Spending Total'!Y$10:Y$49),0)</f>
        <v>6458762</v>
      </c>
      <c r="AA188" s="756">
        <f>IF($B$8="Actuals only",SUMIF('WW Spending Actual'!$B$10:$B$49,'Summary TC'!$B188,'WW Spending Actual'!Z$10:Z$49),0)+IF($B$8="Actuals + Projected",SUMIF('WW Spending Total'!$B$10:$B$49,'Summary TC'!$B188,'WW Spending Total'!Z$10:Z$49),0)</f>
        <v>4159588</v>
      </c>
      <c r="AB188" s="756">
        <f>IF($B$8="Actuals only",SUMIF('WW Spending Actual'!$B$10:$B$49,'Summary TC'!$B188,'WW Spending Actual'!AA$10:AA$49),0)+IF($B$8="Actuals + Projected",SUMIF('WW Spending Total'!$B$10:$B$49,'Summary TC'!$B188,'WW Spending Total'!AA$10:AA$49),0)</f>
        <v>4700000</v>
      </c>
      <c r="AC188" s="756">
        <f>IF($B$8="Actuals only",SUMIF('WW Spending Actual'!$B$10:$B$49,'Summary TC'!$B188,'WW Spending Actual'!AB$10:AB$49),0)+IF($B$8="Actuals + Projected",SUMIF('WW Spending Total'!$B$10:$B$49,'Summary TC'!$B188,'WW Spending Total'!AB$10:AB$49),0)</f>
        <v>7000000</v>
      </c>
      <c r="AD188" s="756">
        <f>IF($B$8="Actuals only",SUMIF('WW Spending Actual'!$B$10:$B$49,'Summary TC'!$B188,'WW Spending Actual'!AC$10:AC$49),0)+IF($B$8="Actuals + Projected",SUMIF('WW Spending Total'!$B$10:$B$49,'Summary TC'!$B188,'WW Spending Total'!AC$10:AC$49),0)</f>
        <v>0</v>
      </c>
      <c r="AE188" s="756">
        <f>IF($B$8="Actuals only",SUMIF('WW Spending Actual'!$B$10:$B$49,'Summary TC'!$B188,'WW Spending Actual'!AD$10:AD$49),0)+IF($B$8="Actuals + Projected",SUMIF('WW Spending Total'!$B$10:$B$49,'Summary TC'!$B188,'WW Spending Total'!AD$10:AD$49),0)</f>
        <v>0</v>
      </c>
      <c r="AF188" s="756">
        <f>IF($B$8="Actuals only",SUMIF('WW Spending Actual'!$B$10:$B$49,'Summary TC'!$B188,'WW Spending Actual'!AE$10:AE$49),0)+IF($B$8="Actuals + Projected",SUMIF('WW Spending Total'!$B$10:$B$49,'Summary TC'!$B188,'WW Spending Total'!AE$10:AE$49),0)</f>
        <v>0</v>
      </c>
      <c r="AG188" s="756">
        <f>IF($B$8="Actuals only",SUMIF('WW Spending Actual'!$B$10:$B$49,'Summary TC'!$B188,'WW Spending Actual'!AF$10:AF$49),0)+IF($B$8="Actuals + Projected",SUMIF('WW Spending Total'!$B$10:$B$49,'Summary TC'!$B188,'WW Spending Total'!AF$10:AF$49),0)</f>
        <v>0</v>
      </c>
      <c r="AH188" s="757">
        <f>IF($B$8="Actuals only",SUMIF('WW Spending Actual'!$B$10:$B$49,'Summary TC'!$B188,'WW Spending Actual'!AG$10:AG$49),0)+IF($B$8="Actuals + Projected",SUMIF('WW Spending Total'!$B$10:$B$49,'Summary TC'!$B188,'WW Spending Total'!AG$10:AG$49),0)</f>
        <v>0</v>
      </c>
      <c r="AI188" s="733"/>
    </row>
    <row r="189" spans="2:38" ht="13" hidden="1" x14ac:dyDescent="0.3">
      <c r="B189" s="581" t="str">
        <f>IFERROR(VLOOKUP(C189,'MEG Def'!$A$42:$B$44,2),"")</f>
        <v/>
      </c>
      <c r="C189" s="618"/>
      <c r="D189" s="522"/>
      <c r="E189" s="755">
        <f>IF($B$8="Actuals only",SUMIF('WW Spending Actual'!$B$10:$B$49,'Summary TC'!$B189,'WW Spending Actual'!D$10:D$49),0)+IF($B$8="Actuals + Projected",SUMIF('WW Spending Total'!$B$10:$B$49,'Summary TC'!$B189,'WW Spending Total'!D$10:D$49),0)</f>
        <v>0</v>
      </c>
      <c r="F189" s="756">
        <f>IF($B$8="Actuals only",SUMIF('WW Spending Actual'!$B$10:$B$49,'Summary TC'!$B189,'WW Spending Actual'!E$10:E$49),0)+IF($B$8="Actuals + Projected",SUMIF('WW Spending Total'!$B$10:$B$49,'Summary TC'!$B189,'WW Spending Total'!E$10:E$49),0)</f>
        <v>0</v>
      </c>
      <c r="G189" s="756">
        <f>IF($B$8="Actuals only",SUMIF('WW Spending Actual'!$B$10:$B$49,'Summary TC'!$B189,'WW Spending Actual'!F$10:F$49),0)+IF($B$8="Actuals + Projected",SUMIF('WW Spending Total'!$B$10:$B$49,'Summary TC'!$B189,'WW Spending Total'!F$10:F$49),0)</f>
        <v>0</v>
      </c>
      <c r="H189" s="756">
        <f>IF($B$8="Actuals only",SUMIF('WW Spending Actual'!$B$10:$B$49,'Summary TC'!$B189,'WW Spending Actual'!G$10:G$49),0)+IF($B$8="Actuals + Projected",SUMIF('WW Spending Total'!$B$10:$B$49,'Summary TC'!$B189,'WW Spending Total'!G$10:G$49),0)</f>
        <v>0</v>
      </c>
      <c r="I189" s="756">
        <f>IF($B$8="Actuals only",SUMIF('WW Spending Actual'!$B$10:$B$49,'Summary TC'!$B189,'WW Spending Actual'!H$10:H$49),0)+IF($B$8="Actuals + Projected",SUMIF('WW Spending Total'!$B$10:$B$49,'Summary TC'!$B189,'WW Spending Total'!H$10:H$49),0)</f>
        <v>0</v>
      </c>
      <c r="J189" s="756">
        <f>IF($B$8="Actuals only",SUMIF('WW Spending Actual'!$B$10:$B$49,'Summary TC'!$B189,'WW Spending Actual'!I$10:I$49),0)+IF($B$8="Actuals + Projected",SUMIF('WW Spending Total'!$B$10:$B$49,'Summary TC'!$B189,'WW Spending Total'!I$10:I$49),0)</f>
        <v>0</v>
      </c>
      <c r="K189" s="756">
        <f>IF($B$8="Actuals only",SUMIF('WW Spending Actual'!$B$10:$B$49,'Summary TC'!$B189,'WW Spending Actual'!J$10:J$49),0)+IF($B$8="Actuals + Projected",SUMIF('WW Spending Total'!$B$10:$B$49,'Summary TC'!$B189,'WW Spending Total'!J$10:J$49),0)</f>
        <v>0</v>
      </c>
      <c r="L189" s="756">
        <f>IF($B$8="Actuals only",SUMIF('WW Spending Actual'!$B$10:$B$49,'Summary TC'!$B189,'WW Spending Actual'!K$10:K$49),0)+IF($B$8="Actuals + Projected",SUMIF('WW Spending Total'!$B$10:$B$49,'Summary TC'!$B189,'WW Spending Total'!K$10:K$49),0)</f>
        <v>0</v>
      </c>
      <c r="M189" s="756">
        <f>IF($B$8="Actuals only",SUMIF('WW Spending Actual'!$B$10:$B$49,'Summary TC'!$B189,'WW Spending Actual'!L$10:L$49),0)+IF($B$8="Actuals + Projected",SUMIF('WW Spending Total'!$B$10:$B$49,'Summary TC'!$B189,'WW Spending Total'!L$10:L$49),0)</f>
        <v>0</v>
      </c>
      <c r="N189" s="756">
        <f>IF($B$8="Actuals only",SUMIF('WW Spending Actual'!$B$10:$B$49,'Summary TC'!$B189,'WW Spending Actual'!M$10:M$49),0)+IF($B$8="Actuals + Projected",SUMIF('WW Spending Total'!$B$10:$B$49,'Summary TC'!$B189,'WW Spending Total'!M$10:M$49),0)</f>
        <v>0</v>
      </c>
      <c r="O189" s="756">
        <f>IF($B$8="Actuals only",SUMIF('WW Spending Actual'!$B$10:$B$49,'Summary TC'!$B189,'WW Spending Actual'!N$10:N$49),0)+IF($B$8="Actuals + Projected",SUMIF('WW Spending Total'!$B$10:$B$49,'Summary TC'!$B189,'WW Spending Total'!N$10:N$49),0)</f>
        <v>0</v>
      </c>
      <c r="P189" s="756">
        <f>IF($B$8="Actuals only",SUMIF('WW Spending Actual'!$B$10:$B$49,'Summary TC'!$B189,'WW Spending Actual'!O$10:O$49),0)+IF($B$8="Actuals + Projected",SUMIF('WW Spending Total'!$B$10:$B$49,'Summary TC'!$B189,'WW Spending Total'!O$10:O$49),0)</f>
        <v>0</v>
      </c>
      <c r="Q189" s="756">
        <f>IF($B$8="Actuals only",SUMIF('WW Spending Actual'!$B$10:$B$49,'Summary TC'!$B189,'WW Spending Actual'!P$10:P$49),0)+IF($B$8="Actuals + Projected",SUMIF('WW Spending Total'!$B$10:$B$49,'Summary TC'!$B189,'WW Spending Total'!P$10:P$49),0)</f>
        <v>0</v>
      </c>
      <c r="R189" s="756">
        <f>IF($B$8="Actuals only",SUMIF('WW Spending Actual'!$B$10:$B$49,'Summary TC'!$B189,'WW Spending Actual'!Q$10:Q$49),0)+IF($B$8="Actuals + Projected",SUMIF('WW Spending Total'!$B$10:$B$49,'Summary TC'!$B189,'WW Spending Total'!Q$10:Q$49),0)</f>
        <v>0</v>
      </c>
      <c r="S189" s="756">
        <f>IF($B$8="Actuals only",SUMIF('WW Spending Actual'!$B$10:$B$49,'Summary TC'!$B189,'WW Spending Actual'!R$10:R$49),0)+IF($B$8="Actuals + Projected",SUMIF('WW Spending Total'!$B$10:$B$49,'Summary TC'!$B189,'WW Spending Total'!R$10:R$49),0)</f>
        <v>0</v>
      </c>
      <c r="T189" s="756">
        <f>IF($B$8="Actuals only",SUMIF('WW Spending Actual'!$B$10:$B$49,'Summary TC'!$B189,'WW Spending Actual'!S$10:S$49),0)+IF($B$8="Actuals + Projected",SUMIF('WW Spending Total'!$B$10:$B$49,'Summary TC'!$B189,'WW Spending Total'!S$10:S$49),0)</f>
        <v>0</v>
      </c>
      <c r="U189" s="756">
        <f>IF($B$8="Actuals only",SUMIF('WW Spending Actual'!$B$10:$B$49,'Summary TC'!$B189,'WW Spending Actual'!T$10:T$49),0)+IF($B$8="Actuals + Projected",SUMIF('WW Spending Total'!$B$10:$B$49,'Summary TC'!$B189,'WW Spending Total'!T$10:T$49),0)</f>
        <v>0</v>
      </c>
      <c r="V189" s="756">
        <f>IF($B$8="Actuals only",SUMIF('WW Spending Actual'!$B$10:$B$49,'Summary TC'!$B189,'WW Spending Actual'!U$10:U$49),0)+IF($B$8="Actuals + Projected",SUMIF('WW Spending Total'!$B$10:$B$49,'Summary TC'!$B189,'WW Spending Total'!U$10:U$49),0)</f>
        <v>0</v>
      </c>
      <c r="W189" s="756">
        <f>IF($B$8="Actuals only",SUMIF('WW Spending Actual'!$B$10:$B$49,'Summary TC'!$B189,'WW Spending Actual'!V$10:V$49),0)+IF($B$8="Actuals + Projected",SUMIF('WW Spending Total'!$B$10:$B$49,'Summary TC'!$B189,'WW Spending Total'!V$10:V$49),0)</f>
        <v>0</v>
      </c>
      <c r="X189" s="756">
        <f>IF($B$8="Actuals only",SUMIF('WW Spending Actual'!$B$10:$B$49,'Summary TC'!$B189,'WW Spending Actual'!W$10:W$49),0)+IF($B$8="Actuals + Projected",SUMIF('WW Spending Total'!$B$10:$B$49,'Summary TC'!$B189,'WW Spending Total'!W$10:W$49),0)</f>
        <v>0</v>
      </c>
      <c r="Y189" s="756">
        <f>IF($B$8="Actuals only",SUMIF('WW Spending Actual'!$B$10:$B$49,'Summary TC'!$B189,'WW Spending Actual'!X$10:X$49),0)+IF($B$8="Actuals + Projected",SUMIF('WW Spending Total'!$B$10:$B$49,'Summary TC'!$B189,'WW Spending Total'!X$10:X$49),0)</f>
        <v>0</v>
      </c>
      <c r="Z189" s="756">
        <f>IF($B$8="Actuals only",SUMIF('WW Spending Actual'!$B$10:$B$49,'Summary TC'!$B189,'WW Spending Actual'!Y$10:Y$49),0)+IF($B$8="Actuals + Projected",SUMIF('WW Spending Total'!$B$10:$B$49,'Summary TC'!$B189,'WW Spending Total'!Y$10:Y$49),0)</f>
        <v>0</v>
      </c>
      <c r="AA189" s="756">
        <f>IF($B$8="Actuals only",SUMIF('WW Spending Actual'!$B$10:$B$49,'Summary TC'!$B189,'WW Spending Actual'!Z$10:Z$49),0)+IF($B$8="Actuals + Projected",SUMIF('WW Spending Total'!$B$10:$B$49,'Summary TC'!$B189,'WW Spending Total'!Z$10:Z$49),0)</f>
        <v>0</v>
      </c>
      <c r="AB189" s="756">
        <f>IF($B$8="Actuals only",SUMIF('WW Spending Actual'!$B$10:$B$49,'Summary TC'!$B189,'WW Spending Actual'!AA$10:AA$49),0)+IF($B$8="Actuals + Projected",SUMIF('WW Spending Total'!$B$10:$B$49,'Summary TC'!$B189,'WW Spending Total'!AA$10:AA$49),0)</f>
        <v>0</v>
      </c>
      <c r="AC189" s="756">
        <f>IF($B$8="Actuals only",SUMIF('WW Spending Actual'!$B$10:$B$49,'Summary TC'!$B189,'WW Spending Actual'!AB$10:AB$49),0)+IF($B$8="Actuals + Projected",SUMIF('WW Spending Total'!$B$10:$B$49,'Summary TC'!$B189,'WW Spending Total'!AB$10:AB$49),0)</f>
        <v>0</v>
      </c>
      <c r="AD189" s="756">
        <f>IF($B$8="Actuals only",SUMIF('WW Spending Actual'!$B$10:$B$49,'Summary TC'!$B189,'WW Spending Actual'!AC$10:AC$49),0)+IF($B$8="Actuals + Projected",SUMIF('WW Spending Total'!$B$10:$B$49,'Summary TC'!$B189,'WW Spending Total'!AC$10:AC$49),0)</f>
        <v>0</v>
      </c>
      <c r="AE189" s="756">
        <f>IF($B$8="Actuals only",SUMIF('WW Spending Actual'!$B$10:$B$49,'Summary TC'!$B189,'WW Spending Actual'!AD$10:AD$49),0)+IF($B$8="Actuals + Projected",SUMIF('WW Spending Total'!$B$10:$B$49,'Summary TC'!$B189,'WW Spending Total'!AD$10:AD$49),0)</f>
        <v>0</v>
      </c>
      <c r="AF189" s="756">
        <f>IF($B$8="Actuals only",SUMIF('WW Spending Actual'!$B$10:$B$49,'Summary TC'!$B189,'WW Spending Actual'!AE$10:AE$49),0)+IF($B$8="Actuals + Projected",SUMIF('WW Spending Total'!$B$10:$B$49,'Summary TC'!$B189,'WW Spending Total'!AE$10:AE$49),0)</f>
        <v>0</v>
      </c>
      <c r="AG189" s="756">
        <f>IF($B$8="Actuals only",SUMIF('WW Spending Actual'!$B$10:$B$49,'Summary TC'!$B189,'WW Spending Actual'!AF$10:AF$49),0)+IF($B$8="Actuals + Projected",SUMIF('WW Spending Total'!$B$10:$B$49,'Summary TC'!$B189,'WW Spending Total'!AF$10:AF$49),0)</f>
        <v>0</v>
      </c>
      <c r="AH189" s="757">
        <f>IF($B$8="Actuals only",SUMIF('WW Spending Actual'!$B$10:$B$49,'Summary TC'!$B189,'WW Spending Actual'!AG$10:AG$49),0)+IF($B$8="Actuals + Projected",SUMIF('WW Spending Total'!$B$10:$B$49,'Summary TC'!$B189,'WW Spending Total'!AG$10:AG$49),0)</f>
        <v>0</v>
      </c>
      <c r="AI189" s="733"/>
    </row>
    <row r="190" spans="2:38" ht="13" hidden="1" x14ac:dyDescent="0.3">
      <c r="B190" s="581" t="str">
        <f>IFERROR(VLOOKUP(C190,'MEG Def'!$A$42:$B$44,2),"")</f>
        <v/>
      </c>
      <c r="C190" s="618"/>
      <c r="D190" s="522"/>
      <c r="E190" s="755">
        <f>IF($B$8="Actuals only",SUMIF('WW Spending Actual'!$B$10:$B$49,'Summary TC'!$B190,'WW Spending Actual'!D$10:D$49),0)+IF($B$8="Actuals + Projected",SUMIF('WW Spending Total'!$B$10:$B$49,'Summary TC'!$B190,'WW Spending Total'!D$10:D$49),0)</f>
        <v>0</v>
      </c>
      <c r="F190" s="756">
        <f>IF($B$8="Actuals only",SUMIF('WW Spending Actual'!$B$10:$B$49,'Summary TC'!$B190,'WW Spending Actual'!E$10:E$49),0)+IF($B$8="Actuals + Projected",SUMIF('WW Spending Total'!$B$10:$B$49,'Summary TC'!$B190,'WW Spending Total'!E$10:E$49),0)</f>
        <v>0</v>
      </c>
      <c r="G190" s="756">
        <f>IF($B$8="Actuals only",SUMIF('WW Spending Actual'!$B$10:$B$49,'Summary TC'!$B190,'WW Spending Actual'!F$10:F$49),0)+IF($B$8="Actuals + Projected",SUMIF('WW Spending Total'!$B$10:$B$49,'Summary TC'!$B190,'WW Spending Total'!F$10:F$49),0)</f>
        <v>0</v>
      </c>
      <c r="H190" s="756">
        <f>IF($B$8="Actuals only",SUMIF('WW Spending Actual'!$B$10:$B$49,'Summary TC'!$B190,'WW Spending Actual'!G$10:G$49),0)+IF($B$8="Actuals + Projected",SUMIF('WW Spending Total'!$B$10:$B$49,'Summary TC'!$B190,'WW Spending Total'!G$10:G$49),0)</f>
        <v>0</v>
      </c>
      <c r="I190" s="756">
        <f>IF($B$8="Actuals only",SUMIF('WW Spending Actual'!$B$10:$B$49,'Summary TC'!$B190,'WW Spending Actual'!H$10:H$49),0)+IF($B$8="Actuals + Projected",SUMIF('WW Spending Total'!$B$10:$B$49,'Summary TC'!$B190,'WW Spending Total'!H$10:H$49),0)</f>
        <v>0</v>
      </c>
      <c r="J190" s="756">
        <f>IF($B$8="Actuals only",SUMIF('WW Spending Actual'!$B$10:$B$49,'Summary TC'!$B190,'WW Spending Actual'!I$10:I$49),0)+IF($B$8="Actuals + Projected",SUMIF('WW Spending Total'!$B$10:$B$49,'Summary TC'!$B190,'WW Spending Total'!I$10:I$49),0)</f>
        <v>0</v>
      </c>
      <c r="K190" s="756">
        <f>IF($B$8="Actuals only",SUMIF('WW Spending Actual'!$B$10:$B$49,'Summary TC'!$B190,'WW Spending Actual'!J$10:J$49),0)+IF($B$8="Actuals + Projected",SUMIF('WW Spending Total'!$B$10:$B$49,'Summary TC'!$B190,'WW Spending Total'!J$10:J$49),0)</f>
        <v>0</v>
      </c>
      <c r="L190" s="756">
        <f>IF($B$8="Actuals only",SUMIF('WW Spending Actual'!$B$10:$B$49,'Summary TC'!$B190,'WW Spending Actual'!K$10:K$49),0)+IF($B$8="Actuals + Projected",SUMIF('WW Spending Total'!$B$10:$B$49,'Summary TC'!$B190,'WW Spending Total'!K$10:K$49),0)</f>
        <v>0</v>
      </c>
      <c r="M190" s="756">
        <f>IF($B$8="Actuals only",SUMIF('WW Spending Actual'!$B$10:$B$49,'Summary TC'!$B190,'WW Spending Actual'!L$10:L$49),0)+IF($B$8="Actuals + Projected",SUMIF('WW Spending Total'!$B$10:$B$49,'Summary TC'!$B190,'WW Spending Total'!L$10:L$49),0)</f>
        <v>0</v>
      </c>
      <c r="N190" s="756">
        <f>IF($B$8="Actuals only",SUMIF('WW Spending Actual'!$B$10:$B$49,'Summary TC'!$B190,'WW Spending Actual'!M$10:M$49),0)+IF($B$8="Actuals + Projected",SUMIF('WW Spending Total'!$B$10:$B$49,'Summary TC'!$B190,'WW Spending Total'!M$10:M$49),0)</f>
        <v>0</v>
      </c>
      <c r="O190" s="756">
        <f>IF($B$8="Actuals only",SUMIF('WW Spending Actual'!$B$10:$B$49,'Summary TC'!$B190,'WW Spending Actual'!N$10:N$49),0)+IF($B$8="Actuals + Projected",SUMIF('WW Spending Total'!$B$10:$B$49,'Summary TC'!$B190,'WW Spending Total'!N$10:N$49),0)</f>
        <v>0</v>
      </c>
      <c r="P190" s="756">
        <f>IF($B$8="Actuals only",SUMIF('WW Spending Actual'!$B$10:$B$49,'Summary TC'!$B190,'WW Spending Actual'!O$10:O$49),0)+IF($B$8="Actuals + Projected",SUMIF('WW Spending Total'!$B$10:$B$49,'Summary TC'!$B190,'WW Spending Total'!O$10:O$49),0)</f>
        <v>0</v>
      </c>
      <c r="Q190" s="756">
        <f>IF($B$8="Actuals only",SUMIF('WW Spending Actual'!$B$10:$B$49,'Summary TC'!$B190,'WW Spending Actual'!P$10:P$49),0)+IF($B$8="Actuals + Projected",SUMIF('WW Spending Total'!$B$10:$B$49,'Summary TC'!$B190,'WW Spending Total'!P$10:P$49),0)</f>
        <v>0</v>
      </c>
      <c r="R190" s="756">
        <f>IF($B$8="Actuals only",SUMIF('WW Spending Actual'!$B$10:$B$49,'Summary TC'!$B190,'WW Spending Actual'!Q$10:Q$49),0)+IF($B$8="Actuals + Projected",SUMIF('WW Spending Total'!$B$10:$B$49,'Summary TC'!$B190,'WW Spending Total'!Q$10:Q$49),0)</f>
        <v>0</v>
      </c>
      <c r="S190" s="756">
        <f>IF($B$8="Actuals only",SUMIF('WW Spending Actual'!$B$10:$B$49,'Summary TC'!$B190,'WW Spending Actual'!R$10:R$49),0)+IF($B$8="Actuals + Projected",SUMIF('WW Spending Total'!$B$10:$B$49,'Summary TC'!$B190,'WW Spending Total'!R$10:R$49),0)</f>
        <v>0</v>
      </c>
      <c r="T190" s="756">
        <f>IF($B$8="Actuals only",SUMIF('WW Spending Actual'!$B$10:$B$49,'Summary TC'!$B190,'WW Spending Actual'!S$10:S$49),0)+IF($B$8="Actuals + Projected",SUMIF('WW Spending Total'!$B$10:$B$49,'Summary TC'!$B190,'WW Spending Total'!S$10:S$49),0)</f>
        <v>0</v>
      </c>
      <c r="U190" s="756">
        <f>IF($B$8="Actuals only",SUMIF('WW Spending Actual'!$B$10:$B$49,'Summary TC'!$B190,'WW Spending Actual'!T$10:T$49),0)+IF($B$8="Actuals + Projected",SUMIF('WW Spending Total'!$B$10:$B$49,'Summary TC'!$B190,'WW Spending Total'!T$10:T$49),0)</f>
        <v>0</v>
      </c>
      <c r="V190" s="756">
        <f>IF($B$8="Actuals only",SUMIF('WW Spending Actual'!$B$10:$B$49,'Summary TC'!$B190,'WW Spending Actual'!U$10:U$49),0)+IF($B$8="Actuals + Projected",SUMIF('WW Spending Total'!$B$10:$B$49,'Summary TC'!$B190,'WW Spending Total'!U$10:U$49),0)</f>
        <v>0</v>
      </c>
      <c r="W190" s="756">
        <f>IF($B$8="Actuals only",SUMIF('WW Spending Actual'!$B$10:$B$49,'Summary TC'!$B190,'WW Spending Actual'!V$10:V$49),0)+IF($B$8="Actuals + Projected",SUMIF('WW Spending Total'!$B$10:$B$49,'Summary TC'!$B190,'WW Spending Total'!V$10:V$49),0)</f>
        <v>0</v>
      </c>
      <c r="X190" s="756">
        <f>IF($B$8="Actuals only",SUMIF('WW Spending Actual'!$B$10:$B$49,'Summary TC'!$B190,'WW Spending Actual'!W$10:W$49),0)+IF($B$8="Actuals + Projected",SUMIF('WW Spending Total'!$B$10:$B$49,'Summary TC'!$B190,'WW Spending Total'!W$10:W$49),0)</f>
        <v>0</v>
      </c>
      <c r="Y190" s="756">
        <f>IF($B$8="Actuals only",SUMIF('WW Spending Actual'!$B$10:$B$49,'Summary TC'!$B190,'WW Spending Actual'!X$10:X$49),0)+IF($B$8="Actuals + Projected",SUMIF('WW Spending Total'!$B$10:$B$49,'Summary TC'!$B190,'WW Spending Total'!X$10:X$49),0)</f>
        <v>0</v>
      </c>
      <c r="Z190" s="756">
        <f>IF($B$8="Actuals only",SUMIF('WW Spending Actual'!$B$10:$B$49,'Summary TC'!$B190,'WW Spending Actual'!Y$10:Y$49),0)+IF($B$8="Actuals + Projected",SUMIF('WW Spending Total'!$B$10:$B$49,'Summary TC'!$B190,'WW Spending Total'!Y$10:Y$49),0)</f>
        <v>0</v>
      </c>
      <c r="AA190" s="756">
        <f>IF($B$8="Actuals only",SUMIF('WW Spending Actual'!$B$10:$B$49,'Summary TC'!$B190,'WW Spending Actual'!Z$10:Z$49),0)+IF($B$8="Actuals + Projected",SUMIF('WW Spending Total'!$B$10:$B$49,'Summary TC'!$B190,'WW Spending Total'!Z$10:Z$49),0)</f>
        <v>0</v>
      </c>
      <c r="AB190" s="756">
        <f>IF($B$8="Actuals only",SUMIF('WW Spending Actual'!$B$10:$B$49,'Summary TC'!$B190,'WW Spending Actual'!AA$10:AA$49),0)+IF($B$8="Actuals + Projected",SUMIF('WW Spending Total'!$B$10:$B$49,'Summary TC'!$B190,'WW Spending Total'!AA$10:AA$49),0)</f>
        <v>0</v>
      </c>
      <c r="AC190" s="756">
        <f>IF($B$8="Actuals only",SUMIF('WW Spending Actual'!$B$10:$B$49,'Summary TC'!$B190,'WW Spending Actual'!AB$10:AB$49),0)+IF($B$8="Actuals + Projected",SUMIF('WW Spending Total'!$B$10:$B$49,'Summary TC'!$B190,'WW Spending Total'!AB$10:AB$49),0)</f>
        <v>0</v>
      </c>
      <c r="AD190" s="756">
        <f>IF($B$8="Actuals only",SUMIF('WW Spending Actual'!$B$10:$B$49,'Summary TC'!$B190,'WW Spending Actual'!AC$10:AC$49),0)+IF($B$8="Actuals + Projected",SUMIF('WW Spending Total'!$B$10:$B$49,'Summary TC'!$B190,'WW Spending Total'!AC$10:AC$49),0)</f>
        <v>0</v>
      </c>
      <c r="AE190" s="756">
        <f>IF($B$8="Actuals only",SUMIF('WW Spending Actual'!$B$10:$B$49,'Summary TC'!$B190,'WW Spending Actual'!AD$10:AD$49),0)+IF($B$8="Actuals + Projected",SUMIF('WW Spending Total'!$B$10:$B$49,'Summary TC'!$B190,'WW Spending Total'!AD$10:AD$49),0)</f>
        <v>0</v>
      </c>
      <c r="AF190" s="756">
        <f>IF($B$8="Actuals only",SUMIF('WW Spending Actual'!$B$10:$B$49,'Summary TC'!$B190,'WW Spending Actual'!AE$10:AE$49),0)+IF($B$8="Actuals + Projected",SUMIF('WW Spending Total'!$B$10:$B$49,'Summary TC'!$B190,'WW Spending Total'!AE$10:AE$49),0)</f>
        <v>0</v>
      </c>
      <c r="AG190" s="756">
        <f>IF($B$8="Actuals only",SUMIF('WW Spending Actual'!$B$10:$B$49,'Summary TC'!$B190,'WW Spending Actual'!AF$10:AF$49),0)+IF($B$8="Actuals + Projected",SUMIF('WW Spending Total'!$B$10:$B$49,'Summary TC'!$B190,'WW Spending Total'!AF$10:AF$49),0)</f>
        <v>0</v>
      </c>
      <c r="AH190" s="757">
        <f>IF($B$8="Actuals only",SUMIF('WW Spending Actual'!$B$10:$B$49,'Summary TC'!$B190,'WW Spending Actual'!AG$10:AG$49),0)+IF($B$8="Actuals + Projected",SUMIF('WW Spending Total'!$B$10:$B$49,'Summary TC'!$B190,'WW Spending Total'!AG$10:AG$49),0)</f>
        <v>0</v>
      </c>
      <c r="AI190" s="733"/>
    </row>
    <row r="191" spans="2:38" ht="13" hidden="1" x14ac:dyDescent="0.3">
      <c r="B191" s="522"/>
      <c r="C191" s="618"/>
      <c r="D191" s="522"/>
      <c r="E191" s="752"/>
      <c r="F191" s="753"/>
      <c r="G191" s="753"/>
      <c r="H191" s="753"/>
      <c r="I191" s="753"/>
      <c r="J191" s="753"/>
      <c r="K191" s="753"/>
      <c r="L191" s="753"/>
      <c r="M191" s="753"/>
      <c r="N191" s="753"/>
      <c r="O191" s="753"/>
      <c r="P191" s="753"/>
      <c r="Q191" s="753"/>
      <c r="R191" s="753"/>
      <c r="S191" s="753"/>
      <c r="T191" s="753"/>
      <c r="U191" s="753"/>
      <c r="V191" s="753"/>
      <c r="W191" s="753"/>
      <c r="X191" s="753"/>
      <c r="Y191" s="753"/>
      <c r="Z191" s="753"/>
      <c r="AA191" s="753"/>
      <c r="AB191" s="753"/>
      <c r="AC191" s="753"/>
      <c r="AD191" s="753"/>
      <c r="AE191" s="753"/>
      <c r="AF191" s="753"/>
      <c r="AG191" s="753"/>
      <c r="AH191" s="754"/>
      <c r="AI191" s="733"/>
      <c r="AJ191" s="758"/>
      <c r="AK191" s="758"/>
      <c r="AL191" s="758"/>
    </row>
    <row r="192" spans="2:38" ht="13" hidden="1" x14ac:dyDescent="0.3">
      <c r="B192" s="544" t="s">
        <v>42</v>
      </c>
      <c r="C192" s="618"/>
      <c r="D192" s="666"/>
      <c r="E192" s="755"/>
      <c r="F192" s="756"/>
      <c r="G192" s="756"/>
      <c r="H192" s="756"/>
      <c r="I192" s="756"/>
      <c r="J192" s="756"/>
      <c r="K192" s="756"/>
      <c r="L192" s="756"/>
      <c r="M192" s="756"/>
      <c r="N192" s="756"/>
      <c r="O192" s="756"/>
      <c r="P192" s="756"/>
      <c r="Q192" s="756"/>
      <c r="R192" s="756"/>
      <c r="S192" s="756"/>
      <c r="T192" s="756"/>
      <c r="U192" s="756"/>
      <c r="V192" s="756"/>
      <c r="W192" s="756"/>
      <c r="X192" s="756"/>
      <c r="Y192" s="756"/>
      <c r="Z192" s="756"/>
      <c r="AA192" s="756"/>
      <c r="AB192" s="756"/>
      <c r="AC192" s="756"/>
      <c r="AD192" s="756"/>
      <c r="AE192" s="756"/>
      <c r="AF192" s="756"/>
      <c r="AG192" s="756"/>
      <c r="AH192" s="757"/>
      <c r="AI192" s="759"/>
    </row>
    <row r="193" spans="2:36" ht="13" hidden="1" x14ac:dyDescent="0.3">
      <c r="B193" s="581" t="str">
        <f>IFERROR(VLOOKUP(C193,'MEG Def'!$A$47:$B$49,2),"")</f>
        <v/>
      </c>
      <c r="C193" s="618"/>
      <c r="D193" s="666"/>
      <c r="E193" s="755">
        <f>IF($B$8="Actuals only",SUMIF('WW Spending Actual'!$B$10:$B$49,'Summary TC'!$B193,'WW Spending Actual'!D$10:D$49),0)+IF($B$8="Actuals + Projected",SUMIF('WW Spending Total'!$B$10:$B$49,'Summary TC'!$B193,'WW Spending Total'!D$10:D$49),0)</f>
        <v>0</v>
      </c>
      <c r="F193" s="756">
        <f>IF($B$8="Actuals only",SUMIF('WW Spending Actual'!$B$10:$B$49,'Summary TC'!$B193,'WW Spending Actual'!E$10:E$49),0)+IF($B$8="Actuals + Projected",SUMIF('WW Spending Total'!$B$10:$B$49,'Summary TC'!$B193,'WW Spending Total'!E$10:E$49),0)</f>
        <v>0</v>
      </c>
      <c r="G193" s="756">
        <f>IF($B$8="Actuals only",SUMIF('WW Spending Actual'!$B$10:$B$49,'Summary TC'!$B193,'WW Spending Actual'!F$10:F$49),0)+IF($B$8="Actuals + Projected",SUMIF('WW Spending Total'!$B$10:$B$49,'Summary TC'!$B193,'WW Spending Total'!F$10:F$49),0)</f>
        <v>0</v>
      </c>
      <c r="H193" s="756">
        <f>IF($B$8="Actuals only",SUMIF('WW Spending Actual'!$B$10:$B$49,'Summary TC'!$B193,'WW Spending Actual'!G$10:G$49),0)+IF($B$8="Actuals + Projected",SUMIF('WW Spending Total'!$B$10:$B$49,'Summary TC'!$B193,'WW Spending Total'!G$10:G$49),0)</f>
        <v>0</v>
      </c>
      <c r="I193" s="756">
        <f>IF($B$8="Actuals only",SUMIF('WW Spending Actual'!$B$10:$B$49,'Summary TC'!$B193,'WW Spending Actual'!H$10:H$49),0)+IF($B$8="Actuals + Projected",SUMIF('WW Spending Total'!$B$10:$B$49,'Summary TC'!$B193,'WW Spending Total'!H$10:H$49),0)</f>
        <v>0</v>
      </c>
      <c r="J193" s="756">
        <f>IF($B$8="Actuals only",SUMIF('WW Spending Actual'!$B$10:$B$49,'Summary TC'!$B193,'WW Spending Actual'!I$10:I$49),0)+IF($B$8="Actuals + Projected",SUMIF('WW Spending Total'!$B$10:$B$49,'Summary TC'!$B193,'WW Spending Total'!I$10:I$49),0)</f>
        <v>0</v>
      </c>
      <c r="K193" s="756">
        <f>IF($B$8="Actuals only",SUMIF('WW Spending Actual'!$B$10:$B$49,'Summary TC'!$B193,'WW Spending Actual'!J$10:J$49),0)+IF($B$8="Actuals + Projected",SUMIF('WW Spending Total'!$B$10:$B$49,'Summary TC'!$B193,'WW Spending Total'!J$10:J$49),0)</f>
        <v>0</v>
      </c>
      <c r="L193" s="756">
        <f>IF($B$8="Actuals only",SUMIF('WW Spending Actual'!$B$10:$B$49,'Summary TC'!$B193,'WW Spending Actual'!K$10:K$49),0)+IF($B$8="Actuals + Projected",SUMIF('WW Spending Total'!$B$10:$B$49,'Summary TC'!$B193,'WW Spending Total'!K$10:K$49),0)</f>
        <v>0</v>
      </c>
      <c r="M193" s="756">
        <f>IF($B$8="Actuals only",SUMIF('WW Spending Actual'!$B$10:$B$49,'Summary TC'!$B193,'WW Spending Actual'!L$10:L$49),0)+IF($B$8="Actuals + Projected",SUMIF('WW Spending Total'!$B$10:$B$49,'Summary TC'!$B193,'WW Spending Total'!L$10:L$49),0)</f>
        <v>0</v>
      </c>
      <c r="N193" s="756">
        <f>IF($B$8="Actuals only",SUMIF('WW Spending Actual'!$B$10:$B$49,'Summary TC'!$B193,'WW Spending Actual'!M$10:M$49),0)+IF($B$8="Actuals + Projected",SUMIF('WW Spending Total'!$B$10:$B$49,'Summary TC'!$B193,'WW Spending Total'!M$10:M$49),0)</f>
        <v>0</v>
      </c>
      <c r="O193" s="756">
        <f>IF($B$8="Actuals only",SUMIF('WW Spending Actual'!$B$10:$B$49,'Summary TC'!$B193,'WW Spending Actual'!N$10:N$49),0)+IF($B$8="Actuals + Projected",SUMIF('WW Spending Total'!$B$10:$B$49,'Summary TC'!$B193,'WW Spending Total'!N$10:N$49),0)</f>
        <v>0</v>
      </c>
      <c r="P193" s="756">
        <f>IF($B$8="Actuals only",SUMIF('WW Spending Actual'!$B$10:$B$49,'Summary TC'!$B193,'WW Spending Actual'!O$10:O$49),0)+IF($B$8="Actuals + Projected",SUMIF('WW Spending Total'!$B$10:$B$49,'Summary TC'!$B193,'WW Spending Total'!O$10:O$49),0)</f>
        <v>0</v>
      </c>
      <c r="Q193" s="756">
        <f>IF($B$8="Actuals only",SUMIF('WW Spending Actual'!$B$10:$B$49,'Summary TC'!$B193,'WW Spending Actual'!P$10:P$49),0)+IF($B$8="Actuals + Projected",SUMIF('WW Spending Total'!$B$10:$B$49,'Summary TC'!$B193,'WW Spending Total'!P$10:P$49),0)</f>
        <v>0</v>
      </c>
      <c r="R193" s="756">
        <f>IF($B$8="Actuals only",SUMIF('WW Spending Actual'!$B$10:$B$49,'Summary TC'!$B193,'WW Spending Actual'!Q$10:Q$49),0)+IF($B$8="Actuals + Projected",SUMIF('WW Spending Total'!$B$10:$B$49,'Summary TC'!$B193,'WW Spending Total'!Q$10:Q$49),0)</f>
        <v>0</v>
      </c>
      <c r="S193" s="756">
        <f>IF($B$8="Actuals only",SUMIF('WW Spending Actual'!$B$10:$B$49,'Summary TC'!$B193,'WW Spending Actual'!R$10:R$49),0)+IF($B$8="Actuals + Projected",SUMIF('WW Spending Total'!$B$10:$B$49,'Summary TC'!$B193,'WW Spending Total'!R$10:R$49),0)</f>
        <v>0</v>
      </c>
      <c r="T193" s="756">
        <f>IF($B$8="Actuals only",SUMIF('WW Spending Actual'!$B$10:$B$49,'Summary TC'!$B193,'WW Spending Actual'!S$10:S$49),0)+IF($B$8="Actuals + Projected",SUMIF('WW Spending Total'!$B$10:$B$49,'Summary TC'!$B193,'WW Spending Total'!S$10:S$49),0)</f>
        <v>0</v>
      </c>
      <c r="U193" s="756">
        <f>IF($B$8="Actuals only",SUMIF('WW Spending Actual'!$B$10:$B$49,'Summary TC'!$B193,'WW Spending Actual'!T$10:T$49),0)+IF($B$8="Actuals + Projected",SUMIF('WW Spending Total'!$B$10:$B$49,'Summary TC'!$B193,'WW Spending Total'!T$10:T$49),0)</f>
        <v>0</v>
      </c>
      <c r="V193" s="756">
        <f>IF($B$8="Actuals only",SUMIF('WW Spending Actual'!$B$10:$B$49,'Summary TC'!$B193,'WW Spending Actual'!U$10:U$49),0)+IF($B$8="Actuals + Projected",SUMIF('WW Spending Total'!$B$10:$B$49,'Summary TC'!$B193,'WW Spending Total'!U$10:U$49),0)</f>
        <v>0</v>
      </c>
      <c r="W193" s="756">
        <f>IF($B$8="Actuals only",SUMIF('WW Spending Actual'!$B$10:$B$49,'Summary TC'!$B193,'WW Spending Actual'!V$10:V$49),0)+IF($B$8="Actuals + Projected",SUMIF('WW Spending Total'!$B$10:$B$49,'Summary TC'!$B193,'WW Spending Total'!V$10:V$49),0)</f>
        <v>0</v>
      </c>
      <c r="X193" s="756">
        <f>IF($B$8="Actuals only",SUMIF('WW Spending Actual'!$B$10:$B$49,'Summary TC'!$B193,'WW Spending Actual'!W$10:W$49),0)+IF($B$8="Actuals + Projected",SUMIF('WW Spending Total'!$B$10:$B$49,'Summary TC'!$B193,'WW Spending Total'!W$10:W$49),0)</f>
        <v>0</v>
      </c>
      <c r="Y193" s="756">
        <f>IF($B$8="Actuals only",SUMIF('WW Spending Actual'!$B$10:$B$49,'Summary TC'!$B193,'WW Spending Actual'!X$10:X$49),0)+IF($B$8="Actuals + Projected",SUMIF('WW Spending Total'!$B$10:$B$49,'Summary TC'!$B193,'WW Spending Total'!X$10:X$49),0)</f>
        <v>0</v>
      </c>
      <c r="Z193" s="756">
        <f>IF($B$8="Actuals only",SUMIF('WW Spending Actual'!$B$10:$B$49,'Summary TC'!$B193,'WW Spending Actual'!Y$10:Y$49),0)+IF($B$8="Actuals + Projected",SUMIF('WW Spending Total'!$B$10:$B$49,'Summary TC'!$B193,'WW Spending Total'!Y$10:Y$49),0)</f>
        <v>0</v>
      </c>
      <c r="AA193" s="756">
        <f>IF($B$8="Actuals only",SUMIF('WW Spending Actual'!$B$10:$B$49,'Summary TC'!$B193,'WW Spending Actual'!Z$10:Z$49),0)+IF($B$8="Actuals + Projected",SUMIF('WW Spending Total'!$B$10:$B$49,'Summary TC'!$B193,'WW Spending Total'!Z$10:Z$49),0)</f>
        <v>0</v>
      </c>
      <c r="AB193" s="756">
        <f>IF($B$8="Actuals only",SUMIF('WW Spending Actual'!$B$10:$B$49,'Summary TC'!$B193,'WW Spending Actual'!AA$10:AA$49),0)+IF($B$8="Actuals + Projected",SUMIF('WW Spending Total'!$B$10:$B$49,'Summary TC'!$B193,'WW Spending Total'!AA$10:AA$49),0)</f>
        <v>0</v>
      </c>
      <c r="AC193" s="756">
        <f>IF($B$8="Actuals only",SUMIF('WW Spending Actual'!$B$10:$B$49,'Summary TC'!$B193,'WW Spending Actual'!AB$10:AB$49),0)+IF($B$8="Actuals + Projected",SUMIF('WW Spending Total'!$B$10:$B$49,'Summary TC'!$B193,'WW Spending Total'!AB$10:AB$49),0)</f>
        <v>0</v>
      </c>
      <c r="AD193" s="756">
        <f>IF($B$8="Actuals only",SUMIF('WW Spending Actual'!$B$10:$B$49,'Summary TC'!$B193,'WW Spending Actual'!AC$10:AC$49),0)+IF($B$8="Actuals + Projected",SUMIF('WW Spending Total'!$B$10:$B$49,'Summary TC'!$B193,'WW Spending Total'!AC$10:AC$49),0)</f>
        <v>0</v>
      </c>
      <c r="AE193" s="756">
        <f>IF($B$8="Actuals only",SUMIF('WW Spending Actual'!$B$10:$B$49,'Summary TC'!$B193,'WW Spending Actual'!AD$10:AD$49),0)+IF($B$8="Actuals + Projected",SUMIF('WW Spending Total'!$B$10:$B$49,'Summary TC'!$B193,'WW Spending Total'!AD$10:AD$49),0)</f>
        <v>0</v>
      </c>
      <c r="AF193" s="756">
        <f>IF($B$8="Actuals only",SUMIF('WW Spending Actual'!$B$10:$B$49,'Summary TC'!$B193,'WW Spending Actual'!AE$10:AE$49),0)+IF($B$8="Actuals + Projected",SUMIF('WW Spending Total'!$B$10:$B$49,'Summary TC'!$B193,'WW Spending Total'!AE$10:AE$49),0)</f>
        <v>0</v>
      </c>
      <c r="AG193" s="756">
        <f>IF($B$8="Actuals only",SUMIF('WW Spending Actual'!$B$10:$B$49,'Summary TC'!$B193,'WW Spending Actual'!AF$10:AF$49),0)+IF($B$8="Actuals + Projected",SUMIF('WW Spending Total'!$B$10:$B$49,'Summary TC'!$B193,'WW Spending Total'!AF$10:AF$49),0)</f>
        <v>0</v>
      </c>
      <c r="AH193" s="757">
        <f>IF($B$8="Actuals only",SUMIF('WW Spending Actual'!$B$10:$B$49,'Summary TC'!$B193,'WW Spending Actual'!AG$10:AG$49),0)+IF($B$8="Actuals + Projected",SUMIF('WW Spending Total'!$B$10:$B$49,'Summary TC'!$B193,'WW Spending Total'!AG$10:AG$49),0)</f>
        <v>0</v>
      </c>
      <c r="AI193" s="759"/>
    </row>
    <row r="194" spans="2:36" ht="13" hidden="1" x14ac:dyDescent="0.3">
      <c r="B194" s="581" t="str">
        <f>IFERROR(VLOOKUP(C194,'MEG Def'!$A$47:$B$49,2),"")</f>
        <v/>
      </c>
      <c r="C194" s="618"/>
      <c r="D194" s="666"/>
      <c r="E194" s="755">
        <f>IF($B$8="Actuals only",SUMIF('WW Spending Actual'!$B$10:$B$49,'Summary TC'!$B194,'WW Spending Actual'!D$10:D$49),0)+IF($B$8="Actuals + Projected",SUMIF('WW Spending Total'!$B$10:$B$49,'Summary TC'!$B194,'WW Spending Total'!D$10:D$49),0)</f>
        <v>0</v>
      </c>
      <c r="F194" s="756">
        <f>IF($B$8="Actuals only",SUMIF('WW Spending Actual'!$B$10:$B$49,'Summary TC'!$B194,'WW Spending Actual'!E$10:E$49),0)+IF($B$8="Actuals + Projected",SUMIF('WW Spending Total'!$B$10:$B$49,'Summary TC'!$B194,'WW Spending Total'!E$10:E$49),0)</f>
        <v>0</v>
      </c>
      <c r="G194" s="756">
        <f>IF($B$8="Actuals only",SUMIF('WW Spending Actual'!$B$10:$B$49,'Summary TC'!$B194,'WW Spending Actual'!F$10:F$49),0)+IF($B$8="Actuals + Projected",SUMIF('WW Spending Total'!$B$10:$B$49,'Summary TC'!$B194,'WW Spending Total'!F$10:F$49),0)</f>
        <v>0</v>
      </c>
      <c r="H194" s="756">
        <f>IF($B$8="Actuals only",SUMIF('WW Spending Actual'!$B$10:$B$49,'Summary TC'!$B194,'WW Spending Actual'!G$10:G$49),0)+IF($B$8="Actuals + Projected",SUMIF('WW Spending Total'!$B$10:$B$49,'Summary TC'!$B194,'WW Spending Total'!G$10:G$49),0)</f>
        <v>0</v>
      </c>
      <c r="I194" s="756">
        <f>IF($B$8="Actuals only",SUMIF('WW Spending Actual'!$B$10:$B$49,'Summary TC'!$B194,'WW Spending Actual'!H$10:H$49),0)+IF($B$8="Actuals + Projected",SUMIF('WW Spending Total'!$B$10:$B$49,'Summary TC'!$B194,'WW Spending Total'!H$10:H$49),0)</f>
        <v>0</v>
      </c>
      <c r="J194" s="756">
        <f>IF($B$8="Actuals only",SUMIF('WW Spending Actual'!$B$10:$B$49,'Summary TC'!$B194,'WW Spending Actual'!I$10:I$49),0)+IF($B$8="Actuals + Projected",SUMIF('WW Spending Total'!$B$10:$B$49,'Summary TC'!$B194,'WW Spending Total'!I$10:I$49),0)</f>
        <v>0</v>
      </c>
      <c r="K194" s="756">
        <f>IF($B$8="Actuals only",SUMIF('WW Spending Actual'!$B$10:$B$49,'Summary TC'!$B194,'WW Spending Actual'!J$10:J$49),0)+IF($B$8="Actuals + Projected",SUMIF('WW Spending Total'!$B$10:$B$49,'Summary TC'!$B194,'WW Spending Total'!J$10:J$49),0)</f>
        <v>0</v>
      </c>
      <c r="L194" s="756">
        <f>IF($B$8="Actuals only",SUMIF('WW Spending Actual'!$B$10:$B$49,'Summary TC'!$B194,'WW Spending Actual'!K$10:K$49),0)+IF($B$8="Actuals + Projected",SUMIF('WW Spending Total'!$B$10:$B$49,'Summary TC'!$B194,'WW Spending Total'!K$10:K$49),0)</f>
        <v>0</v>
      </c>
      <c r="M194" s="756">
        <f>IF($B$8="Actuals only",SUMIF('WW Spending Actual'!$B$10:$B$49,'Summary TC'!$B194,'WW Spending Actual'!L$10:L$49),0)+IF($B$8="Actuals + Projected",SUMIF('WW Spending Total'!$B$10:$B$49,'Summary TC'!$B194,'WW Spending Total'!L$10:L$49),0)</f>
        <v>0</v>
      </c>
      <c r="N194" s="756">
        <f>IF($B$8="Actuals only",SUMIF('WW Spending Actual'!$B$10:$B$49,'Summary TC'!$B194,'WW Spending Actual'!M$10:M$49),0)+IF($B$8="Actuals + Projected",SUMIF('WW Spending Total'!$B$10:$B$49,'Summary TC'!$B194,'WW Spending Total'!M$10:M$49),0)</f>
        <v>0</v>
      </c>
      <c r="O194" s="756">
        <f>IF($B$8="Actuals only",SUMIF('WW Spending Actual'!$B$10:$B$49,'Summary TC'!$B194,'WW Spending Actual'!N$10:N$49),0)+IF($B$8="Actuals + Projected",SUMIF('WW Spending Total'!$B$10:$B$49,'Summary TC'!$B194,'WW Spending Total'!N$10:N$49),0)</f>
        <v>0</v>
      </c>
      <c r="P194" s="756">
        <f>IF($B$8="Actuals only",SUMIF('WW Spending Actual'!$B$10:$B$49,'Summary TC'!$B194,'WW Spending Actual'!O$10:O$49),0)+IF($B$8="Actuals + Projected",SUMIF('WW Spending Total'!$B$10:$B$49,'Summary TC'!$B194,'WW Spending Total'!O$10:O$49),0)</f>
        <v>0</v>
      </c>
      <c r="Q194" s="756">
        <f>IF($B$8="Actuals only",SUMIF('WW Spending Actual'!$B$10:$B$49,'Summary TC'!$B194,'WW Spending Actual'!P$10:P$49),0)+IF($B$8="Actuals + Projected",SUMIF('WW Spending Total'!$B$10:$B$49,'Summary TC'!$B194,'WW Spending Total'!P$10:P$49),0)</f>
        <v>0</v>
      </c>
      <c r="R194" s="756">
        <f>IF($B$8="Actuals only",SUMIF('WW Spending Actual'!$B$10:$B$49,'Summary TC'!$B194,'WW Spending Actual'!Q$10:Q$49),0)+IF($B$8="Actuals + Projected",SUMIF('WW Spending Total'!$B$10:$B$49,'Summary TC'!$B194,'WW Spending Total'!Q$10:Q$49),0)</f>
        <v>0</v>
      </c>
      <c r="S194" s="756">
        <f>IF($B$8="Actuals only",SUMIF('WW Spending Actual'!$B$10:$B$49,'Summary TC'!$B194,'WW Spending Actual'!R$10:R$49),0)+IF($B$8="Actuals + Projected",SUMIF('WW Spending Total'!$B$10:$B$49,'Summary TC'!$B194,'WW Spending Total'!R$10:R$49),0)</f>
        <v>0</v>
      </c>
      <c r="T194" s="756">
        <f>IF($B$8="Actuals only",SUMIF('WW Spending Actual'!$B$10:$B$49,'Summary TC'!$B194,'WW Spending Actual'!S$10:S$49),0)+IF($B$8="Actuals + Projected",SUMIF('WW Spending Total'!$B$10:$B$49,'Summary TC'!$B194,'WW Spending Total'!S$10:S$49),0)</f>
        <v>0</v>
      </c>
      <c r="U194" s="756">
        <f>IF($B$8="Actuals only",SUMIF('WW Spending Actual'!$B$10:$B$49,'Summary TC'!$B194,'WW Spending Actual'!T$10:T$49),0)+IF($B$8="Actuals + Projected",SUMIF('WW Spending Total'!$B$10:$B$49,'Summary TC'!$B194,'WW Spending Total'!T$10:T$49),0)</f>
        <v>0</v>
      </c>
      <c r="V194" s="756">
        <f>IF($B$8="Actuals only",SUMIF('WW Spending Actual'!$B$10:$B$49,'Summary TC'!$B194,'WW Spending Actual'!U$10:U$49),0)+IF($B$8="Actuals + Projected",SUMIF('WW Spending Total'!$B$10:$B$49,'Summary TC'!$B194,'WW Spending Total'!U$10:U$49),0)</f>
        <v>0</v>
      </c>
      <c r="W194" s="756">
        <f>IF($B$8="Actuals only",SUMIF('WW Spending Actual'!$B$10:$B$49,'Summary TC'!$B194,'WW Spending Actual'!V$10:V$49),0)+IF($B$8="Actuals + Projected",SUMIF('WW Spending Total'!$B$10:$B$49,'Summary TC'!$B194,'WW Spending Total'!V$10:V$49),0)</f>
        <v>0</v>
      </c>
      <c r="X194" s="756">
        <f>IF($B$8="Actuals only",SUMIF('WW Spending Actual'!$B$10:$B$49,'Summary TC'!$B194,'WW Spending Actual'!W$10:W$49),0)+IF($B$8="Actuals + Projected",SUMIF('WW Spending Total'!$B$10:$B$49,'Summary TC'!$B194,'WW Spending Total'!W$10:W$49),0)</f>
        <v>0</v>
      </c>
      <c r="Y194" s="756">
        <f>IF($B$8="Actuals only",SUMIF('WW Spending Actual'!$B$10:$B$49,'Summary TC'!$B194,'WW Spending Actual'!X$10:X$49),0)+IF($B$8="Actuals + Projected",SUMIF('WW Spending Total'!$B$10:$B$49,'Summary TC'!$B194,'WW Spending Total'!X$10:X$49),0)</f>
        <v>0</v>
      </c>
      <c r="Z194" s="756">
        <f>IF($B$8="Actuals only",SUMIF('WW Spending Actual'!$B$10:$B$49,'Summary TC'!$B194,'WW Spending Actual'!Y$10:Y$49),0)+IF($B$8="Actuals + Projected",SUMIF('WW Spending Total'!$B$10:$B$49,'Summary TC'!$B194,'WW Spending Total'!Y$10:Y$49),0)</f>
        <v>0</v>
      </c>
      <c r="AA194" s="756">
        <f>IF($B$8="Actuals only",SUMIF('WW Spending Actual'!$B$10:$B$49,'Summary TC'!$B194,'WW Spending Actual'!Z$10:Z$49),0)+IF($B$8="Actuals + Projected",SUMIF('WW Spending Total'!$B$10:$B$49,'Summary TC'!$B194,'WW Spending Total'!Z$10:Z$49),0)</f>
        <v>0</v>
      </c>
      <c r="AB194" s="756">
        <f>IF($B$8="Actuals only",SUMIF('WW Spending Actual'!$B$10:$B$49,'Summary TC'!$B194,'WW Spending Actual'!AA$10:AA$49),0)+IF($B$8="Actuals + Projected",SUMIF('WW Spending Total'!$B$10:$B$49,'Summary TC'!$B194,'WW Spending Total'!AA$10:AA$49),0)</f>
        <v>0</v>
      </c>
      <c r="AC194" s="756">
        <f>IF($B$8="Actuals only",SUMIF('WW Spending Actual'!$B$10:$B$49,'Summary TC'!$B194,'WW Spending Actual'!AB$10:AB$49),0)+IF($B$8="Actuals + Projected",SUMIF('WW Spending Total'!$B$10:$B$49,'Summary TC'!$B194,'WW Spending Total'!AB$10:AB$49),0)</f>
        <v>0</v>
      </c>
      <c r="AD194" s="756">
        <f>IF($B$8="Actuals only",SUMIF('WW Spending Actual'!$B$10:$B$49,'Summary TC'!$B194,'WW Spending Actual'!AC$10:AC$49),0)+IF($B$8="Actuals + Projected",SUMIF('WW Spending Total'!$B$10:$B$49,'Summary TC'!$B194,'WW Spending Total'!AC$10:AC$49),0)</f>
        <v>0</v>
      </c>
      <c r="AE194" s="756">
        <f>IF($B$8="Actuals only",SUMIF('WW Spending Actual'!$B$10:$B$49,'Summary TC'!$B194,'WW Spending Actual'!AD$10:AD$49),0)+IF($B$8="Actuals + Projected",SUMIF('WW Spending Total'!$B$10:$B$49,'Summary TC'!$B194,'WW Spending Total'!AD$10:AD$49),0)</f>
        <v>0</v>
      </c>
      <c r="AF194" s="756">
        <f>IF($B$8="Actuals only",SUMIF('WW Spending Actual'!$B$10:$B$49,'Summary TC'!$B194,'WW Spending Actual'!AE$10:AE$49),0)+IF($B$8="Actuals + Projected",SUMIF('WW Spending Total'!$B$10:$B$49,'Summary TC'!$B194,'WW Spending Total'!AE$10:AE$49),0)</f>
        <v>0</v>
      </c>
      <c r="AG194" s="756">
        <f>IF($B$8="Actuals only",SUMIF('WW Spending Actual'!$B$10:$B$49,'Summary TC'!$B194,'WW Spending Actual'!AF$10:AF$49),0)+IF($B$8="Actuals + Projected",SUMIF('WW Spending Total'!$B$10:$B$49,'Summary TC'!$B194,'WW Spending Total'!AF$10:AF$49),0)</f>
        <v>0</v>
      </c>
      <c r="AH194" s="757">
        <f>IF($B$8="Actuals only",SUMIF('WW Spending Actual'!$B$10:$B$49,'Summary TC'!$B194,'WW Spending Actual'!AG$10:AG$49),0)+IF($B$8="Actuals + Projected",SUMIF('WW Spending Total'!$B$10:$B$49,'Summary TC'!$B194,'WW Spending Total'!AG$10:AG$49),0)</f>
        <v>0</v>
      </c>
      <c r="AI194" s="759"/>
    </row>
    <row r="195" spans="2:36" ht="13" hidden="1" x14ac:dyDescent="0.3">
      <c r="B195" s="581" t="str">
        <f>IFERROR(VLOOKUP(C195,'MEG Def'!$A$47:$B$49,2),"")</f>
        <v/>
      </c>
      <c r="C195" s="618"/>
      <c r="D195" s="666"/>
      <c r="E195" s="755">
        <f>IF($B$8="Actuals only",SUMIF('WW Spending Actual'!$B$10:$B$49,'Summary TC'!$B195,'WW Spending Actual'!D$10:D$49),0)+IF($B$8="Actuals + Projected",SUMIF('WW Spending Total'!$B$10:$B$49,'Summary TC'!$B195,'WW Spending Total'!D$10:D$49),0)</f>
        <v>0</v>
      </c>
      <c r="F195" s="756">
        <f>IF($B$8="Actuals only",SUMIF('WW Spending Actual'!$B$10:$B$49,'Summary TC'!$B195,'WW Spending Actual'!E$10:E$49),0)+IF($B$8="Actuals + Projected",SUMIF('WW Spending Total'!$B$10:$B$49,'Summary TC'!$B195,'WW Spending Total'!E$10:E$49),0)</f>
        <v>0</v>
      </c>
      <c r="G195" s="756">
        <f>IF($B$8="Actuals only",SUMIF('WW Spending Actual'!$B$10:$B$49,'Summary TC'!$B195,'WW Spending Actual'!F$10:F$49),0)+IF($B$8="Actuals + Projected",SUMIF('WW Spending Total'!$B$10:$B$49,'Summary TC'!$B195,'WW Spending Total'!F$10:F$49),0)</f>
        <v>0</v>
      </c>
      <c r="H195" s="756">
        <f>IF($B$8="Actuals only",SUMIF('WW Spending Actual'!$B$10:$B$49,'Summary TC'!$B195,'WW Spending Actual'!G$10:G$49),0)+IF($B$8="Actuals + Projected",SUMIF('WW Spending Total'!$B$10:$B$49,'Summary TC'!$B195,'WW Spending Total'!G$10:G$49),0)</f>
        <v>0</v>
      </c>
      <c r="I195" s="756">
        <f>IF($B$8="Actuals only",SUMIF('WW Spending Actual'!$B$10:$B$49,'Summary TC'!$B195,'WW Spending Actual'!H$10:H$49),0)+IF($B$8="Actuals + Projected",SUMIF('WW Spending Total'!$B$10:$B$49,'Summary TC'!$B195,'WW Spending Total'!H$10:H$49),0)</f>
        <v>0</v>
      </c>
      <c r="J195" s="756">
        <f>IF($B$8="Actuals only",SUMIF('WW Spending Actual'!$B$10:$B$49,'Summary TC'!$B195,'WW Spending Actual'!I$10:I$49),0)+IF($B$8="Actuals + Projected",SUMIF('WW Spending Total'!$B$10:$B$49,'Summary TC'!$B195,'WW Spending Total'!I$10:I$49),0)</f>
        <v>0</v>
      </c>
      <c r="K195" s="756">
        <f>IF($B$8="Actuals only",SUMIF('WW Spending Actual'!$B$10:$B$49,'Summary TC'!$B195,'WW Spending Actual'!J$10:J$49),0)+IF($B$8="Actuals + Projected",SUMIF('WW Spending Total'!$B$10:$B$49,'Summary TC'!$B195,'WW Spending Total'!J$10:J$49),0)</f>
        <v>0</v>
      </c>
      <c r="L195" s="756">
        <f>IF($B$8="Actuals only",SUMIF('WW Spending Actual'!$B$10:$B$49,'Summary TC'!$B195,'WW Spending Actual'!K$10:K$49),0)+IF($B$8="Actuals + Projected",SUMIF('WW Spending Total'!$B$10:$B$49,'Summary TC'!$B195,'WW Spending Total'!K$10:K$49),0)</f>
        <v>0</v>
      </c>
      <c r="M195" s="756">
        <f>IF($B$8="Actuals only",SUMIF('WW Spending Actual'!$B$10:$B$49,'Summary TC'!$B195,'WW Spending Actual'!L$10:L$49),0)+IF($B$8="Actuals + Projected",SUMIF('WW Spending Total'!$B$10:$B$49,'Summary TC'!$B195,'WW Spending Total'!L$10:L$49),0)</f>
        <v>0</v>
      </c>
      <c r="N195" s="756">
        <f>IF($B$8="Actuals only",SUMIF('WW Spending Actual'!$B$10:$B$49,'Summary TC'!$B195,'WW Spending Actual'!M$10:M$49),0)+IF($B$8="Actuals + Projected",SUMIF('WW Spending Total'!$B$10:$B$49,'Summary TC'!$B195,'WW Spending Total'!M$10:M$49),0)</f>
        <v>0</v>
      </c>
      <c r="O195" s="756">
        <f>IF($B$8="Actuals only",SUMIF('WW Spending Actual'!$B$10:$B$49,'Summary TC'!$B195,'WW Spending Actual'!N$10:N$49),0)+IF($B$8="Actuals + Projected",SUMIF('WW Spending Total'!$B$10:$B$49,'Summary TC'!$B195,'WW Spending Total'!N$10:N$49),0)</f>
        <v>0</v>
      </c>
      <c r="P195" s="756">
        <f>IF($B$8="Actuals only",SUMIF('WW Spending Actual'!$B$10:$B$49,'Summary TC'!$B195,'WW Spending Actual'!O$10:O$49),0)+IF($B$8="Actuals + Projected",SUMIF('WW Spending Total'!$B$10:$B$49,'Summary TC'!$B195,'WW Spending Total'!O$10:O$49),0)</f>
        <v>0</v>
      </c>
      <c r="Q195" s="756">
        <f>IF($B$8="Actuals only",SUMIF('WW Spending Actual'!$B$10:$B$49,'Summary TC'!$B195,'WW Spending Actual'!P$10:P$49),0)+IF($B$8="Actuals + Projected",SUMIF('WW Spending Total'!$B$10:$B$49,'Summary TC'!$B195,'WW Spending Total'!P$10:P$49),0)</f>
        <v>0</v>
      </c>
      <c r="R195" s="756">
        <f>IF($B$8="Actuals only",SUMIF('WW Spending Actual'!$B$10:$B$49,'Summary TC'!$B195,'WW Spending Actual'!Q$10:Q$49),0)+IF($B$8="Actuals + Projected",SUMIF('WW Spending Total'!$B$10:$B$49,'Summary TC'!$B195,'WW Spending Total'!Q$10:Q$49),0)</f>
        <v>0</v>
      </c>
      <c r="S195" s="756">
        <f>IF($B$8="Actuals only",SUMIF('WW Spending Actual'!$B$10:$B$49,'Summary TC'!$B195,'WW Spending Actual'!R$10:R$49),0)+IF($B$8="Actuals + Projected",SUMIF('WW Spending Total'!$B$10:$B$49,'Summary TC'!$B195,'WW Spending Total'!R$10:R$49),0)</f>
        <v>0</v>
      </c>
      <c r="T195" s="756">
        <f>IF($B$8="Actuals only",SUMIF('WW Spending Actual'!$B$10:$B$49,'Summary TC'!$B195,'WW Spending Actual'!S$10:S$49),0)+IF($B$8="Actuals + Projected",SUMIF('WW Spending Total'!$B$10:$B$49,'Summary TC'!$B195,'WW Spending Total'!S$10:S$49),0)</f>
        <v>0</v>
      </c>
      <c r="U195" s="756">
        <f>IF($B$8="Actuals only",SUMIF('WW Spending Actual'!$B$10:$B$49,'Summary TC'!$B195,'WW Spending Actual'!T$10:T$49),0)+IF($B$8="Actuals + Projected",SUMIF('WW Spending Total'!$B$10:$B$49,'Summary TC'!$B195,'WW Spending Total'!T$10:T$49),0)</f>
        <v>0</v>
      </c>
      <c r="V195" s="756">
        <f>IF($B$8="Actuals only",SUMIF('WW Spending Actual'!$B$10:$B$49,'Summary TC'!$B195,'WW Spending Actual'!U$10:U$49),0)+IF($B$8="Actuals + Projected",SUMIF('WW Spending Total'!$B$10:$B$49,'Summary TC'!$B195,'WW Spending Total'!U$10:U$49),0)</f>
        <v>0</v>
      </c>
      <c r="W195" s="756">
        <f>IF($B$8="Actuals only",SUMIF('WW Spending Actual'!$B$10:$B$49,'Summary TC'!$B195,'WW Spending Actual'!V$10:V$49),0)+IF($B$8="Actuals + Projected",SUMIF('WW Spending Total'!$B$10:$B$49,'Summary TC'!$B195,'WW Spending Total'!V$10:V$49),0)</f>
        <v>0</v>
      </c>
      <c r="X195" s="756">
        <f>IF($B$8="Actuals only",SUMIF('WW Spending Actual'!$B$10:$B$49,'Summary TC'!$B195,'WW Spending Actual'!W$10:W$49),0)+IF($B$8="Actuals + Projected",SUMIF('WW Spending Total'!$B$10:$B$49,'Summary TC'!$B195,'WW Spending Total'!W$10:W$49),0)</f>
        <v>0</v>
      </c>
      <c r="Y195" s="756">
        <f>IF($B$8="Actuals only",SUMIF('WW Spending Actual'!$B$10:$B$49,'Summary TC'!$B195,'WW Spending Actual'!X$10:X$49),0)+IF($B$8="Actuals + Projected",SUMIF('WW Spending Total'!$B$10:$B$49,'Summary TC'!$B195,'WW Spending Total'!X$10:X$49),0)</f>
        <v>0</v>
      </c>
      <c r="Z195" s="756">
        <f>IF($B$8="Actuals only",SUMIF('WW Spending Actual'!$B$10:$B$49,'Summary TC'!$B195,'WW Spending Actual'!Y$10:Y$49),0)+IF($B$8="Actuals + Projected",SUMIF('WW Spending Total'!$B$10:$B$49,'Summary TC'!$B195,'WW Spending Total'!Y$10:Y$49),0)</f>
        <v>0</v>
      </c>
      <c r="AA195" s="756">
        <f>IF($B$8="Actuals only",SUMIF('WW Spending Actual'!$B$10:$B$49,'Summary TC'!$B195,'WW Spending Actual'!Z$10:Z$49),0)+IF($B$8="Actuals + Projected",SUMIF('WW Spending Total'!$B$10:$B$49,'Summary TC'!$B195,'WW Spending Total'!Z$10:Z$49),0)</f>
        <v>0</v>
      </c>
      <c r="AB195" s="756">
        <f>IF($B$8="Actuals only",SUMIF('WW Spending Actual'!$B$10:$B$49,'Summary TC'!$B195,'WW Spending Actual'!AA$10:AA$49),0)+IF($B$8="Actuals + Projected",SUMIF('WW Spending Total'!$B$10:$B$49,'Summary TC'!$B195,'WW Spending Total'!AA$10:AA$49),0)</f>
        <v>0</v>
      </c>
      <c r="AC195" s="756">
        <f>IF($B$8="Actuals only",SUMIF('WW Spending Actual'!$B$10:$B$49,'Summary TC'!$B195,'WW Spending Actual'!AB$10:AB$49),0)+IF($B$8="Actuals + Projected",SUMIF('WW Spending Total'!$B$10:$B$49,'Summary TC'!$B195,'WW Spending Total'!AB$10:AB$49),0)</f>
        <v>0</v>
      </c>
      <c r="AD195" s="756">
        <f>IF($B$8="Actuals only",SUMIF('WW Spending Actual'!$B$10:$B$49,'Summary TC'!$B195,'WW Spending Actual'!AC$10:AC$49),0)+IF($B$8="Actuals + Projected",SUMIF('WW Spending Total'!$B$10:$B$49,'Summary TC'!$B195,'WW Spending Total'!AC$10:AC$49),0)</f>
        <v>0</v>
      </c>
      <c r="AE195" s="756">
        <f>IF($B$8="Actuals only",SUMIF('WW Spending Actual'!$B$10:$B$49,'Summary TC'!$B195,'WW Spending Actual'!AD$10:AD$49),0)+IF($B$8="Actuals + Projected",SUMIF('WW Spending Total'!$B$10:$B$49,'Summary TC'!$B195,'WW Spending Total'!AD$10:AD$49),0)</f>
        <v>0</v>
      </c>
      <c r="AF195" s="756">
        <f>IF($B$8="Actuals only",SUMIF('WW Spending Actual'!$B$10:$B$49,'Summary TC'!$B195,'WW Spending Actual'!AE$10:AE$49),0)+IF($B$8="Actuals + Projected",SUMIF('WW Spending Total'!$B$10:$B$49,'Summary TC'!$B195,'WW Spending Total'!AE$10:AE$49),0)</f>
        <v>0</v>
      </c>
      <c r="AG195" s="756">
        <f>IF($B$8="Actuals only",SUMIF('WW Spending Actual'!$B$10:$B$49,'Summary TC'!$B195,'WW Spending Actual'!AF$10:AF$49),0)+IF($B$8="Actuals + Projected",SUMIF('WW Spending Total'!$B$10:$B$49,'Summary TC'!$B195,'WW Spending Total'!AF$10:AF$49),0)</f>
        <v>0</v>
      </c>
      <c r="AH195" s="757">
        <f>IF($B$8="Actuals only",SUMIF('WW Spending Actual'!$B$10:$B$49,'Summary TC'!$B195,'WW Spending Actual'!AG$10:AG$49),0)+IF($B$8="Actuals + Projected",SUMIF('WW Spending Total'!$B$10:$B$49,'Summary TC'!$B195,'WW Spending Total'!AG$10:AG$49),0)</f>
        <v>0</v>
      </c>
      <c r="AI195" s="759"/>
    </row>
    <row r="196" spans="2:36" ht="13.5" thickBot="1" x14ac:dyDescent="0.35">
      <c r="B196" s="581"/>
      <c r="C196" s="618"/>
      <c r="D196" s="666"/>
      <c r="E196" s="760">
        <f>IF($B$8="Actuals only",SUMIF('WW Spending Actual'!$B$36:$B$39,'Summary TC'!$B196,'WW Spending Actual'!D$36:D$39),0)+IF($B$8="Actuals + Projected",SUMIF('WW Spending Total'!$B$36:$B$39,'Summary TC'!$B196,'WW Spending Total'!D$36:D$39),0)</f>
        <v>0</v>
      </c>
      <c r="F196" s="761">
        <f>IF($B$8="Actuals only",SUMIF('WW Spending Actual'!$B$36:$B$39,'Summary TC'!$B196,'WW Spending Actual'!E$36:E$39),0)+IF($B$8="Actuals + Projected",SUMIF('WW Spending Total'!$B$36:$B$39,'Summary TC'!$B196,'WW Spending Total'!E$36:E$39),0)</f>
        <v>0</v>
      </c>
      <c r="G196" s="761">
        <f>IF($B$8="Actuals only",SUMIF('WW Spending Actual'!$B$36:$B$39,'Summary TC'!$B196,'WW Spending Actual'!F$36:F$39),0)+IF($B$8="Actuals + Projected",SUMIF('WW Spending Total'!$B$36:$B$39,'Summary TC'!$B196,'WW Spending Total'!F$36:F$39),0)</f>
        <v>0</v>
      </c>
      <c r="H196" s="761">
        <f>IF($B$8="Actuals only",SUMIF('WW Spending Actual'!$B$36:$B$39,'Summary TC'!$B196,'WW Spending Actual'!G$36:G$39),0)+IF($B$8="Actuals + Projected",SUMIF('WW Spending Total'!$B$36:$B$39,'Summary TC'!$B196,'WW Spending Total'!G$36:G$39),0)</f>
        <v>0</v>
      </c>
      <c r="I196" s="761">
        <f>IF($B$8="Actuals only",SUMIF('WW Spending Actual'!$B$36:$B$39,'Summary TC'!$B196,'WW Spending Actual'!H$36:H$39),0)+IF($B$8="Actuals + Projected",SUMIF('WW Spending Total'!$B$36:$B$39,'Summary TC'!$B196,'WW Spending Total'!H$36:H$39),0)</f>
        <v>0</v>
      </c>
      <c r="J196" s="761">
        <f>IF($B$8="Actuals only",SUMIF('WW Spending Actual'!$B$36:$B$39,'Summary TC'!$B196,'WW Spending Actual'!I$36:I$39),0)+IF($B$8="Actuals + Projected",SUMIF('WW Spending Total'!$B$36:$B$39,'Summary TC'!$B196,'WW Spending Total'!I$36:I$39),0)</f>
        <v>0</v>
      </c>
      <c r="K196" s="761">
        <f>IF($B$8="Actuals only",SUMIF('WW Spending Actual'!$B$36:$B$39,'Summary TC'!$B196,'WW Spending Actual'!J$36:J$39),0)+IF($B$8="Actuals + Projected",SUMIF('WW Spending Total'!$B$36:$B$39,'Summary TC'!$B196,'WW Spending Total'!J$36:J$39),0)</f>
        <v>0</v>
      </c>
      <c r="L196" s="761">
        <f>IF($B$8="Actuals only",SUMIF('WW Spending Actual'!$B$36:$B$39,'Summary TC'!$B196,'WW Spending Actual'!K$36:K$39),0)+IF($B$8="Actuals + Projected",SUMIF('WW Spending Total'!$B$36:$B$39,'Summary TC'!$B196,'WW Spending Total'!K$36:K$39),0)</f>
        <v>0</v>
      </c>
      <c r="M196" s="761">
        <f>IF($B$8="Actuals only",SUMIF('WW Spending Actual'!$B$36:$B$39,'Summary TC'!$B196,'WW Spending Actual'!L$36:L$39),0)+IF($B$8="Actuals + Projected",SUMIF('WW Spending Total'!$B$36:$B$39,'Summary TC'!$B196,'WW Spending Total'!L$36:L$39),0)</f>
        <v>0</v>
      </c>
      <c r="N196" s="761">
        <f>IF($B$8="Actuals only",SUMIF('WW Spending Actual'!$B$36:$B$39,'Summary TC'!$B196,'WW Spending Actual'!M$36:M$39),0)+IF($B$8="Actuals + Projected",SUMIF('WW Spending Total'!$B$36:$B$39,'Summary TC'!$B196,'WW Spending Total'!M$36:M$39),0)</f>
        <v>0</v>
      </c>
      <c r="O196" s="761">
        <f>IF($B$8="Actuals only",SUMIF('WW Spending Actual'!$B$36:$B$39,'Summary TC'!$B196,'WW Spending Actual'!N$36:N$39),0)+IF($B$8="Actuals + Projected",SUMIF('WW Spending Total'!$B$36:$B$39,'Summary TC'!$B196,'WW Spending Total'!N$36:N$39),0)</f>
        <v>0</v>
      </c>
      <c r="P196" s="761">
        <f>IF($B$8="Actuals only",SUMIF('WW Spending Actual'!$B$36:$B$39,'Summary TC'!$B196,'WW Spending Actual'!O$36:O$39),0)+IF($B$8="Actuals + Projected",SUMIF('WW Spending Total'!$B$36:$B$39,'Summary TC'!$B196,'WW Spending Total'!O$36:O$39),0)</f>
        <v>0</v>
      </c>
      <c r="Q196" s="761">
        <f>IF($B$8="Actuals only",SUMIF('WW Spending Actual'!$B$36:$B$39,'Summary TC'!$B196,'WW Spending Actual'!P$36:P$39),0)+IF($B$8="Actuals + Projected",SUMIF('WW Spending Total'!$B$36:$B$39,'Summary TC'!$B196,'WW Spending Total'!P$36:P$39),0)</f>
        <v>0</v>
      </c>
      <c r="R196" s="761">
        <f>IF($B$8="Actuals only",SUMIF('WW Spending Actual'!$B$36:$B$39,'Summary TC'!$B196,'WW Spending Actual'!Q$36:Q$39),0)+IF($B$8="Actuals + Projected",SUMIF('WW Spending Total'!$B$36:$B$39,'Summary TC'!$B196,'WW Spending Total'!Q$36:Q$39),0)</f>
        <v>0</v>
      </c>
      <c r="S196" s="761">
        <f>IF($B$8="Actuals only",SUMIF('WW Spending Actual'!$B$36:$B$39,'Summary TC'!$B196,'WW Spending Actual'!R$36:R$39),0)+IF($B$8="Actuals + Projected",SUMIF('WW Spending Total'!$B$36:$B$39,'Summary TC'!$B196,'WW Spending Total'!R$36:R$39),0)</f>
        <v>0</v>
      </c>
      <c r="T196" s="761">
        <f>IF($B$8="Actuals only",SUMIF('WW Spending Actual'!$B$36:$B$39,'Summary TC'!$B196,'WW Spending Actual'!S$36:S$39),0)+IF($B$8="Actuals + Projected",SUMIF('WW Spending Total'!$B$36:$B$39,'Summary TC'!$B196,'WW Spending Total'!S$36:S$39),0)</f>
        <v>0</v>
      </c>
      <c r="U196" s="761">
        <f>IF($B$8="Actuals only",SUMIF('WW Spending Actual'!$B$36:$B$39,'Summary TC'!$B196,'WW Spending Actual'!T$36:T$39),0)+IF($B$8="Actuals + Projected",SUMIF('WW Spending Total'!$B$36:$B$39,'Summary TC'!$B196,'WW Spending Total'!T$36:T$39),0)</f>
        <v>0</v>
      </c>
      <c r="V196" s="761">
        <f>IF($B$8="Actuals only",SUMIF('WW Spending Actual'!$B$36:$B$39,'Summary TC'!$B196,'WW Spending Actual'!U$36:U$39),0)+IF($B$8="Actuals + Projected",SUMIF('WW Spending Total'!$B$36:$B$39,'Summary TC'!$B196,'WW Spending Total'!U$36:U$39),0)</f>
        <v>0</v>
      </c>
      <c r="W196" s="761">
        <f>IF($B$8="Actuals only",SUMIF('WW Spending Actual'!$B$36:$B$39,'Summary TC'!$B196,'WW Spending Actual'!V$36:V$39),0)+IF($B$8="Actuals + Projected",SUMIF('WW Spending Total'!$B$36:$B$39,'Summary TC'!$B196,'WW Spending Total'!V$36:V$39),0)</f>
        <v>0</v>
      </c>
      <c r="X196" s="761">
        <f>IF($B$8="Actuals only",SUMIF('WW Spending Actual'!$B$36:$B$39,'Summary TC'!$B196,'WW Spending Actual'!W$36:W$39),0)+IF($B$8="Actuals + Projected",SUMIF('WW Spending Total'!$B$36:$B$39,'Summary TC'!$B196,'WW Spending Total'!W$36:W$39),0)</f>
        <v>0</v>
      </c>
      <c r="Y196" s="761">
        <f>IF($B$8="Actuals only",SUMIF('WW Spending Actual'!$B$36:$B$39,'Summary TC'!$B196,'WW Spending Actual'!X$36:X$39),0)+IF($B$8="Actuals + Projected",SUMIF('WW Spending Total'!$B$36:$B$39,'Summary TC'!$B196,'WW Spending Total'!X$36:X$39),0)</f>
        <v>0</v>
      </c>
      <c r="Z196" s="761">
        <f>IF($B$8="Actuals only",SUMIF('WW Spending Actual'!$B$36:$B$39,'Summary TC'!$B196,'WW Spending Actual'!Y$36:Y$39),0)+IF($B$8="Actuals + Projected",SUMIF('WW Spending Total'!$B$36:$B$39,'Summary TC'!$B196,'WW Spending Total'!Y$36:Y$39),0)</f>
        <v>0</v>
      </c>
      <c r="AA196" s="761">
        <f>IF($B$8="Actuals only",SUMIF('WW Spending Actual'!$B$36:$B$39,'Summary TC'!$B196,'WW Spending Actual'!Z$36:Z$39),0)+IF($B$8="Actuals + Projected",SUMIF('WW Spending Total'!$B$36:$B$39,'Summary TC'!$B196,'WW Spending Total'!Z$36:Z$39),0)</f>
        <v>0</v>
      </c>
      <c r="AB196" s="761">
        <f>IF($B$8="Actuals only",SUMIF('WW Spending Actual'!$B$36:$B$39,'Summary TC'!$B196,'WW Spending Actual'!AA$36:AA$39),0)+IF($B$8="Actuals + Projected",SUMIF('WW Spending Total'!$B$36:$B$39,'Summary TC'!$B196,'WW Spending Total'!AA$36:AA$39),0)</f>
        <v>0</v>
      </c>
      <c r="AC196" s="761">
        <f>IF($B$8="Actuals only",SUMIF('WW Spending Actual'!$B$36:$B$39,'Summary TC'!$B196,'WW Spending Actual'!AB$36:AB$39),0)+IF($B$8="Actuals + Projected",SUMIF('WW Spending Total'!$B$36:$B$39,'Summary TC'!$B196,'WW Spending Total'!AB$36:AB$39),0)</f>
        <v>0</v>
      </c>
      <c r="AD196" s="761">
        <f>IF($B$8="Actuals only",SUMIF('WW Spending Actual'!$B$36:$B$39,'Summary TC'!$B196,'WW Spending Actual'!AC$36:AC$39),0)+IF($B$8="Actuals + Projected",SUMIF('WW Spending Total'!$B$36:$B$39,'Summary TC'!$B196,'WW Spending Total'!AC$36:AC$39),0)</f>
        <v>0</v>
      </c>
      <c r="AE196" s="761">
        <f>IF($B$8="Actuals only",SUMIF('WW Spending Actual'!$B$36:$B$39,'Summary TC'!$B196,'WW Spending Actual'!AD$36:AD$39),0)+IF($B$8="Actuals + Projected",SUMIF('WW Spending Total'!$B$36:$B$39,'Summary TC'!$B196,'WW Spending Total'!AD$36:AD$39),0)</f>
        <v>0</v>
      </c>
      <c r="AF196" s="761">
        <f>IF($B$8="Actuals only",SUMIF('WW Spending Actual'!$B$36:$B$39,'Summary TC'!$B196,'WW Spending Actual'!AE$36:AE$39),0)+IF($B$8="Actuals + Projected",SUMIF('WW Spending Total'!$B$36:$B$39,'Summary TC'!$B196,'WW Spending Total'!AE$36:AE$39),0)</f>
        <v>0</v>
      </c>
      <c r="AG196" s="761">
        <f>IF($B$8="Actuals only",SUMIF('WW Spending Actual'!$B$36:$B$39,'Summary TC'!$B196,'WW Spending Actual'!AF$36:AF$39),0)+IF($B$8="Actuals + Projected",SUMIF('WW Spending Total'!$B$36:$B$39,'Summary TC'!$B196,'WW Spending Total'!AF$36:AF$39),0)</f>
        <v>0</v>
      </c>
      <c r="AH196" s="762">
        <f>IF($B$8="Actuals only",SUMIF('WW Spending Actual'!$B$36:$B$39,'Summary TC'!$B196,'WW Spending Actual'!AG$36:AG$39),0)+IF($B$8="Actuals + Projected",SUMIF('WW Spending Total'!$B$36:$B$39,'Summary TC'!$B196,'WW Spending Total'!AG$36:AG$39),0)</f>
        <v>0</v>
      </c>
      <c r="AI196" s="759"/>
    </row>
    <row r="197" spans="2:36" ht="13.5" thickBot="1" x14ac:dyDescent="0.35">
      <c r="B197" s="763" t="s">
        <v>4</v>
      </c>
      <c r="C197" s="688"/>
      <c r="D197" s="659"/>
      <c r="E197" s="764">
        <f>IF(AND(E$12&gt;='Summary TC'!$C$4, E$12&lt;='Summary TC'!$C$5), SUM(E188:E196),0)</f>
        <v>0</v>
      </c>
      <c r="F197" s="661">
        <f>IF(AND(F$12&gt;='Summary TC'!$C$4, F$12&lt;='Summary TC'!$C$5), SUM(F188:F196),0)</f>
        <v>0</v>
      </c>
      <c r="G197" s="661">
        <f>IF(AND(G$12&gt;='Summary TC'!$C$4, G$12&lt;='Summary TC'!$C$5), SUM(G188:G196),0)</f>
        <v>0</v>
      </c>
      <c r="H197" s="661">
        <f>IF(AND(H$12&gt;='Summary TC'!$C$4, H$12&lt;='Summary TC'!$C$5), SUM(H188:H196),0)</f>
        <v>0</v>
      </c>
      <c r="I197" s="661">
        <f>IF(AND(I$12&gt;='Summary TC'!$C$4, I$12&lt;='Summary TC'!$C$5), SUM(I188:I196),0)</f>
        <v>0</v>
      </c>
      <c r="J197" s="661">
        <f>IF(AND(J$12&gt;='Summary TC'!$C$4, J$12&lt;='Summary TC'!$C$5), SUM(J188:J196),0)</f>
        <v>0</v>
      </c>
      <c r="K197" s="661">
        <f>IF(AND(K$12&gt;='Summary TC'!$C$4, K$12&lt;='Summary TC'!$C$5), SUM(K188:K196),0)</f>
        <v>0</v>
      </c>
      <c r="L197" s="661">
        <f>IF(AND(L$12&gt;='Summary TC'!$C$4, L$12&lt;='Summary TC'!$C$5), SUM(L188:L196),0)</f>
        <v>0</v>
      </c>
      <c r="M197" s="661">
        <f>IF(AND(M$12&gt;='Summary TC'!$C$4, M$12&lt;='Summary TC'!$C$5), SUM(M188:M196),0)</f>
        <v>0</v>
      </c>
      <c r="N197" s="661">
        <f>IF(AND(N$12&gt;='Summary TC'!$C$4, N$12&lt;='Summary TC'!$C$5), SUM(N188:N196),0)</f>
        <v>0</v>
      </c>
      <c r="O197" s="661">
        <f>IF(AND(O$12&gt;='Summary TC'!$C$4, O$12&lt;='Summary TC'!$C$5), SUM(O188:O196),0)</f>
        <v>0</v>
      </c>
      <c r="P197" s="661">
        <f>IF(AND(P$12&gt;='Summary TC'!$C$4, P$12&lt;='Summary TC'!$C$5), SUM(P188:P196),0)</f>
        <v>0</v>
      </c>
      <c r="Q197" s="661">
        <f>IF(AND(Q$12&gt;='Summary TC'!$C$4, Q$12&lt;='Summary TC'!$C$5), SUM(Q188:Q196),0)</f>
        <v>0</v>
      </c>
      <c r="R197" s="661">
        <f>IF(AND(R$12&gt;='Summary TC'!$C$4, R$12&lt;='Summary TC'!$C$5), SUM(R188:R196),0)</f>
        <v>0</v>
      </c>
      <c r="S197" s="661">
        <f>IF(AND(S$12&gt;='Summary TC'!$C$4, S$12&lt;='Summary TC'!$C$5), SUM(S188:S196),0)</f>
        <v>0</v>
      </c>
      <c r="T197" s="661">
        <f>IF(AND(T$12&gt;='Summary TC'!$C$4, T$12&lt;='Summary TC'!$C$5), SUM(T188:T196),0)</f>
        <v>0</v>
      </c>
      <c r="U197" s="661">
        <f>IF(AND(U$12&gt;='Summary TC'!$C$4, U$12&lt;='Summary TC'!$C$5), SUM(U188:U196),0)</f>
        <v>0</v>
      </c>
      <c r="V197" s="661">
        <f>IF(AND(V$12&gt;='Summary TC'!$C$4, V$12&lt;='Summary TC'!$C$5), SUM(V188:V196),0)</f>
        <v>11993021</v>
      </c>
      <c r="W197" s="661">
        <f>IF(AND(W$12&gt;='Summary TC'!$C$4, W$12&lt;='Summary TC'!$C$5), SUM(W188:W196),0)</f>
        <v>8243971</v>
      </c>
      <c r="X197" s="661">
        <f>IF(AND(X$12&gt;='Summary TC'!$C$4, X$12&lt;='Summary TC'!$C$5), SUM(X188:X196),0)</f>
        <v>8745890</v>
      </c>
      <c r="Y197" s="661">
        <f>IF(AND(Y$12&gt;='Summary TC'!$C$4, Y$12&lt;='Summary TC'!$C$5), SUM(Y188:Y196),0)</f>
        <v>8229086</v>
      </c>
      <c r="Z197" s="661">
        <f>IF(AND(Z$12&gt;='Summary TC'!$C$4, Z$12&lt;='Summary TC'!$C$5), SUM(Z188:Z196),0)</f>
        <v>6458762</v>
      </c>
      <c r="AA197" s="661">
        <f>IF(AND(AA$12&gt;='Summary TC'!$C$4, AA$12&lt;='Summary TC'!$C$5), SUM(AA188:AA196),0)</f>
        <v>4159588</v>
      </c>
      <c r="AB197" s="661">
        <f>IF(AND(AB$12&gt;='Summary TC'!$C$4, AB$12&lt;='Summary TC'!$C$5), SUM(AB188:AB196),0)</f>
        <v>4700000</v>
      </c>
      <c r="AC197" s="661">
        <f>IF(AND(AC$12&gt;='Summary TC'!$C$4, AC$12&lt;='Summary TC'!$C$5), SUM(AC188:AC196),0)</f>
        <v>7000000</v>
      </c>
      <c r="AD197" s="661">
        <f>IF(AND(AD$12&gt;='Summary TC'!$C$4, AD$12&lt;='Summary TC'!$C$5), SUM(AD188:AD196),0)</f>
        <v>0</v>
      </c>
      <c r="AE197" s="661">
        <f>IF(AND(AE$12&gt;='Summary TC'!$C$4, AE$12&lt;='Summary TC'!$C$5), SUM(AE188:AE196),0)</f>
        <v>0</v>
      </c>
      <c r="AF197" s="661">
        <f>IF(AND(AF$12&gt;='Summary TC'!$C$4, AF$12&lt;='Summary TC'!$C$5), SUM(AF188:AF196),0)</f>
        <v>0</v>
      </c>
      <c r="AG197" s="661">
        <f>IF(AND(AG$12&gt;='Summary TC'!$C$4, AG$12&lt;='Summary TC'!$C$5), SUM(AG188:AG196),0)</f>
        <v>0</v>
      </c>
      <c r="AH197" s="661">
        <f>IF(AND(AH$12&gt;='Summary TC'!$C$4, AH$12&lt;='Summary TC'!$C$5), SUM(AH188:AH196),0)</f>
        <v>0</v>
      </c>
      <c r="AI197" s="662">
        <f>SUM(E197:AH197)</f>
        <v>59530318</v>
      </c>
    </row>
    <row r="198" spans="2:36" ht="13.5" thickBot="1" x14ac:dyDescent="0.35">
      <c r="B198" s="480"/>
      <c r="D198" s="480"/>
      <c r="E198" s="765"/>
      <c r="F198" s="765"/>
      <c r="G198" s="765"/>
      <c r="H198" s="765"/>
      <c r="I198" s="765"/>
      <c r="J198" s="765"/>
      <c r="K198" s="765"/>
      <c r="L198" s="765"/>
      <c r="M198" s="765"/>
      <c r="N198" s="765"/>
      <c r="O198" s="765"/>
      <c r="P198" s="765"/>
      <c r="Q198" s="765"/>
      <c r="R198" s="765"/>
      <c r="S198" s="765"/>
      <c r="T198" s="765"/>
      <c r="U198" s="765"/>
      <c r="V198" s="765"/>
      <c r="W198" s="765"/>
      <c r="X198" s="765"/>
      <c r="Y198" s="765"/>
      <c r="Z198" s="765"/>
      <c r="AA198" s="765"/>
      <c r="AB198" s="765"/>
      <c r="AC198" s="765"/>
      <c r="AD198" s="765"/>
      <c r="AE198" s="765"/>
      <c r="AF198" s="765"/>
      <c r="AG198" s="765"/>
      <c r="AH198" s="765"/>
      <c r="AI198" s="698"/>
    </row>
    <row r="199" spans="2:36" ht="13.5" thickBot="1" x14ac:dyDescent="0.35">
      <c r="B199" s="659" t="s">
        <v>25</v>
      </c>
      <c r="C199" s="688"/>
      <c r="D199" s="766"/>
      <c r="E199" s="767">
        <f t="shared" ref="E199:AC199" si="74">E182-E197</f>
        <v>0</v>
      </c>
      <c r="F199" s="768">
        <f t="shared" si="74"/>
        <v>0</v>
      </c>
      <c r="G199" s="768">
        <f t="shared" si="74"/>
        <v>0</v>
      </c>
      <c r="H199" s="768">
        <f t="shared" si="74"/>
        <v>0</v>
      </c>
      <c r="I199" s="768">
        <f t="shared" si="74"/>
        <v>0</v>
      </c>
      <c r="J199" s="768">
        <f t="shared" si="74"/>
        <v>0</v>
      </c>
      <c r="K199" s="768">
        <f t="shared" si="74"/>
        <v>0</v>
      </c>
      <c r="L199" s="768">
        <f t="shared" si="74"/>
        <v>0</v>
      </c>
      <c r="M199" s="768">
        <f t="shared" si="74"/>
        <v>0</v>
      </c>
      <c r="N199" s="768">
        <f t="shared" si="74"/>
        <v>0</v>
      </c>
      <c r="O199" s="768">
        <f t="shared" si="74"/>
        <v>0</v>
      </c>
      <c r="P199" s="768">
        <f t="shared" si="74"/>
        <v>0</v>
      </c>
      <c r="Q199" s="768">
        <f t="shared" si="74"/>
        <v>0</v>
      </c>
      <c r="R199" s="768">
        <f t="shared" si="74"/>
        <v>0</v>
      </c>
      <c r="S199" s="768">
        <f t="shared" si="74"/>
        <v>0</v>
      </c>
      <c r="T199" s="768">
        <f t="shared" si="74"/>
        <v>0</v>
      </c>
      <c r="U199" s="768">
        <f t="shared" si="74"/>
        <v>0</v>
      </c>
      <c r="V199" s="768">
        <f t="shared" si="74"/>
        <v>-1669633.2799999993</v>
      </c>
      <c r="W199" s="768">
        <f t="shared" si="74"/>
        <v>1594789.2799999993</v>
      </c>
      <c r="X199" s="768">
        <f t="shared" si="74"/>
        <v>-1048965.1600000001</v>
      </c>
      <c r="Y199" s="768">
        <f t="shared" si="74"/>
        <v>3531199.2800000012</v>
      </c>
      <c r="Z199" s="768">
        <f t="shared" si="74"/>
        <v>4612169.8699999992</v>
      </c>
      <c r="AA199" s="768">
        <f t="shared" si="74"/>
        <v>10106005.34</v>
      </c>
      <c r="AB199" s="768">
        <f t="shared" si="74"/>
        <v>12907838.920000002</v>
      </c>
      <c r="AC199" s="768">
        <f t="shared" si="74"/>
        <v>6167040</v>
      </c>
      <c r="AD199" s="768">
        <f t="shared" ref="AD199:AH199" si="75">AD182-AD197</f>
        <v>0</v>
      </c>
      <c r="AE199" s="768">
        <f t="shared" si="75"/>
        <v>0</v>
      </c>
      <c r="AF199" s="768">
        <f t="shared" si="75"/>
        <v>0</v>
      </c>
      <c r="AG199" s="768">
        <f t="shared" si="75"/>
        <v>0</v>
      </c>
      <c r="AH199" s="768">
        <f t="shared" si="75"/>
        <v>0</v>
      </c>
      <c r="AI199" s="662">
        <f>IF('MEG Def'!$J$42="Yes",SUM(E199:AH199),"Excluded")</f>
        <v>36200444.25</v>
      </c>
    </row>
    <row r="200" spans="2:36" ht="13" x14ac:dyDescent="0.3">
      <c r="B200" s="480"/>
      <c r="D200" s="480"/>
      <c r="E200" s="769"/>
      <c r="F200" s="769"/>
      <c r="G200" s="769"/>
      <c r="H200" s="769"/>
      <c r="I200" s="769"/>
      <c r="J200" s="769"/>
      <c r="K200" s="769"/>
      <c r="L200" s="769"/>
      <c r="M200" s="769"/>
      <c r="N200" s="769"/>
      <c r="O200" s="769"/>
      <c r="P200" s="769"/>
      <c r="Q200" s="769"/>
      <c r="R200" s="769"/>
      <c r="S200" s="769"/>
      <c r="T200" s="769"/>
      <c r="U200" s="769"/>
      <c r="V200" s="769"/>
      <c r="W200" s="769"/>
      <c r="X200" s="769"/>
      <c r="Y200" s="769"/>
      <c r="Z200" s="769"/>
      <c r="AA200" s="769"/>
      <c r="AB200" s="769"/>
      <c r="AC200" s="769"/>
      <c r="AD200" s="769"/>
      <c r="AE200" s="769"/>
      <c r="AF200" s="769"/>
      <c r="AG200" s="769"/>
      <c r="AH200" s="769"/>
      <c r="AI200" s="770"/>
      <c r="AJ200" s="758"/>
    </row>
    <row r="201" spans="2:36" ht="13.5" thickBot="1" x14ac:dyDescent="0.35">
      <c r="B201" s="437" t="s">
        <v>147</v>
      </c>
      <c r="C201" s="612"/>
    </row>
    <row r="202" spans="2:36" ht="13" x14ac:dyDescent="0.3">
      <c r="B202" s="712"/>
      <c r="C202" s="713"/>
      <c r="D202" s="568"/>
      <c r="E202" s="521" t="s">
        <v>0</v>
      </c>
      <c r="F202" s="425"/>
      <c r="G202" s="49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568"/>
    </row>
    <row r="203" spans="2:36" ht="13.5" thickBot="1" x14ac:dyDescent="0.35">
      <c r="B203" s="509"/>
      <c r="C203" s="717"/>
      <c r="D203" s="675"/>
      <c r="E203" s="524">
        <f>'DY Def'!B$5</f>
        <v>1</v>
      </c>
      <c r="F203" s="498">
        <f>'DY Def'!C$5</f>
        <v>2</v>
      </c>
      <c r="G203" s="498">
        <f>'DY Def'!D$5</f>
        <v>3</v>
      </c>
      <c r="H203" s="498">
        <f>'DY Def'!E$5</f>
        <v>4</v>
      </c>
      <c r="I203" s="498">
        <f>'DY Def'!F$5</f>
        <v>5</v>
      </c>
      <c r="J203" s="498">
        <f>'DY Def'!G$5</f>
        <v>6</v>
      </c>
      <c r="K203" s="498">
        <f>'DY Def'!H$5</f>
        <v>7</v>
      </c>
      <c r="L203" s="498">
        <f>'DY Def'!I$5</f>
        <v>8</v>
      </c>
      <c r="M203" s="498">
        <f>'DY Def'!J$5</f>
        <v>9</v>
      </c>
      <c r="N203" s="498">
        <f>'DY Def'!K$5</f>
        <v>10</v>
      </c>
      <c r="O203" s="498">
        <f>'DY Def'!L$5</f>
        <v>11</v>
      </c>
      <c r="P203" s="498">
        <f>'DY Def'!M$5</f>
        <v>12</v>
      </c>
      <c r="Q203" s="498">
        <f>'DY Def'!N$5</f>
        <v>13</v>
      </c>
      <c r="R203" s="498">
        <f>'DY Def'!O$5</f>
        <v>14</v>
      </c>
      <c r="S203" s="498">
        <f>'DY Def'!P$5</f>
        <v>15</v>
      </c>
      <c r="T203" s="498">
        <f>'DY Def'!Q$5</f>
        <v>16</v>
      </c>
      <c r="U203" s="498">
        <f>'DY Def'!R$5</f>
        <v>17</v>
      </c>
      <c r="V203" s="498">
        <f>'DY Def'!S$5</f>
        <v>18</v>
      </c>
      <c r="W203" s="498">
        <f>'DY Def'!T$5</f>
        <v>19</v>
      </c>
      <c r="X203" s="498">
        <f>'DY Def'!U$5</f>
        <v>20</v>
      </c>
      <c r="Y203" s="498">
        <f>'DY Def'!V$5</f>
        <v>21</v>
      </c>
      <c r="Z203" s="498">
        <f>'DY Def'!W$5</f>
        <v>22</v>
      </c>
      <c r="AA203" s="498">
        <f>'DY Def'!X$5</f>
        <v>23</v>
      </c>
      <c r="AB203" s="498">
        <f>'DY Def'!Y$5</f>
        <v>24</v>
      </c>
      <c r="AC203" s="498">
        <f>'DY Def'!Z$5</f>
        <v>25</v>
      </c>
      <c r="AD203" s="498">
        <f>'DY Def'!AA$5</f>
        <v>26</v>
      </c>
      <c r="AE203" s="498">
        <f>'DY Def'!AB$5</f>
        <v>27</v>
      </c>
      <c r="AF203" s="498">
        <f>'DY Def'!AC$5</f>
        <v>28</v>
      </c>
      <c r="AG203" s="498">
        <f>'DY Def'!AD$5</f>
        <v>29</v>
      </c>
      <c r="AH203" s="498">
        <f>'DY Def'!AE$5</f>
        <v>30</v>
      </c>
      <c r="AI203" s="675"/>
    </row>
    <row r="204" spans="2:36" ht="13" x14ac:dyDescent="0.3">
      <c r="B204" s="509"/>
      <c r="C204" s="717"/>
      <c r="D204" s="675"/>
      <c r="E204" s="771"/>
      <c r="F204" s="771"/>
      <c r="G204" s="771"/>
      <c r="H204" s="771"/>
      <c r="I204" s="771"/>
      <c r="J204" s="771"/>
      <c r="K204" s="771"/>
      <c r="L204" s="771"/>
      <c r="M204" s="771"/>
      <c r="N204" s="771"/>
      <c r="O204" s="771"/>
      <c r="P204" s="771"/>
      <c r="Q204" s="771"/>
      <c r="R204" s="771"/>
      <c r="S204" s="771"/>
      <c r="T204" s="771"/>
      <c r="U204" s="771"/>
      <c r="V204" s="771"/>
      <c r="W204" s="771"/>
      <c r="X204" s="771"/>
      <c r="Y204" s="771"/>
      <c r="Z204" s="771"/>
      <c r="AA204" s="771"/>
      <c r="AB204" s="771"/>
      <c r="AC204" s="771"/>
      <c r="AD204" s="771"/>
      <c r="AE204" s="771"/>
      <c r="AF204" s="771"/>
      <c r="AG204" s="771"/>
      <c r="AH204" s="771"/>
      <c r="AI204" s="675"/>
    </row>
    <row r="205" spans="2:36" x14ac:dyDescent="0.25">
      <c r="B205" s="718" t="s">
        <v>33</v>
      </c>
      <c r="C205" s="680"/>
      <c r="D205" s="675"/>
      <c r="E205" s="719"/>
      <c r="F205" s="719"/>
      <c r="G205" s="719"/>
      <c r="H205" s="719"/>
      <c r="I205" s="719"/>
      <c r="J205" s="719"/>
      <c r="K205" s="719"/>
      <c r="L205" s="719"/>
      <c r="M205" s="719"/>
      <c r="N205" s="719"/>
      <c r="O205" s="719"/>
      <c r="P205" s="719"/>
      <c r="Q205" s="719"/>
      <c r="R205" s="719"/>
      <c r="S205" s="719"/>
      <c r="T205" s="719"/>
      <c r="U205" s="719"/>
      <c r="V205" s="719">
        <v>0.02</v>
      </c>
      <c r="W205" s="719">
        <v>1.4999999999999999E-2</v>
      </c>
      <c r="X205" s="719">
        <v>0.01</v>
      </c>
      <c r="Y205" s="719">
        <v>5.0000000000000001E-3</v>
      </c>
      <c r="Z205" s="719">
        <v>0</v>
      </c>
      <c r="AA205" s="719"/>
      <c r="AB205" s="719"/>
      <c r="AC205" s="719"/>
      <c r="AD205" s="719"/>
      <c r="AE205" s="719"/>
      <c r="AF205" s="719"/>
      <c r="AG205" s="719"/>
      <c r="AH205" s="719"/>
      <c r="AI205" s="720"/>
    </row>
    <row r="206" spans="2:36" x14ac:dyDescent="0.25">
      <c r="B206" s="718" t="s">
        <v>34</v>
      </c>
      <c r="C206" s="680"/>
      <c r="D206" s="675"/>
      <c r="E206" s="631">
        <f>IF(AND(E$12&gt;='Summary TC'!$C$4, E$12&lt;='Summary TC'!$C$5), D206+E182,0)</f>
        <v>0</v>
      </c>
      <c r="F206" s="631">
        <f>IF(AND(F$12&gt;='Summary TC'!$C$4, F$12&lt;='Summary TC'!$C$5), E206+F182,0)</f>
        <v>0</v>
      </c>
      <c r="G206" s="631">
        <f>IF(AND(G$12&gt;='Summary TC'!$C$4, G$12&lt;='Summary TC'!$C$5), F206+G182,0)</f>
        <v>0</v>
      </c>
      <c r="H206" s="631">
        <f>IF(AND(H$12&gt;='Summary TC'!$C$4, H$12&lt;='Summary TC'!$C$5), G206+H182,0)</f>
        <v>0</v>
      </c>
      <c r="I206" s="631">
        <f>IF(AND(I$12&gt;='Summary TC'!$C$4, I$12&lt;='Summary TC'!$C$5), H206+I182,0)</f>
        <v>0</v>
      </c>
      <c r="J206" s="631">
        <f>IF(AND(J$12&gt;='Summary TC'!$C$4, J$12&lt;='Summary TC'!$C$5), I206+J182,0)</f>
        <v>0</v>
      </c>
      <c r="K206" s="631">
        <f>IF(AND(K$12&gt;='Summary TC'!$C$4, K$12&lt;='Summary TC'!$C$5), J206+K182,0)</f>
        <v>0</v>
      </c>
      <c r="L206" s="631">
        <f>IF(AND(L$12&gt;='Summary TC'!$C$4, L$12&lt;='Summary TC'!$C$5), K206+L182,0)</f>
        <v>0</v>
      </c>
      <c r="M206" s="631">
        <f>IF(AND(M$12&gt;='Summary TC'!$C$4, M$12&lt;='Summary TC'!$C$5), L206+M182,0)</f>
        <v>0</v>
      </c>
      <c r="N206" s="631">
        <f>IF(AND(N$12&gt;='Summary TC'!$C$4, N$12&lt;='Summary TC'!$C$5), M206+N182,0)</f>
        <v>0</v>
      </c>
      <c r="O206" s="631">
        <f>IF(AND(O$12&gt;='Summary TC'!$C$4, O$12&lt;='Summary TC'!$C$5), N206+O182,0)</f>
        <v>0</v>
      </c>
      <c r="P206" s="631">
        <f>IF(AND(P$12&gt;='Summary TC'!$C$4, P$12&lt;='Summary TC'!$C$5), O206+P182,0)</f>
        <v>0</v>
      </c>
      <c r="Q206" s="631">
        <f>IF(AND(Q$12&gt;='Summary TC'!$C$4, Q$12&lt;='Summary TC'!$C$5), P206+Q182,0)</f>
        <v>0</v>
      </c>
      <c r="R206" s="631">
        <f>IF(AND(R$12&gt;='Summary TC'!$C$4, R$12&lt;='Summary TC'!$C$5), Q206+R182,0)</f>
        <v>0</v>
      </c>
      <c r="S206" s="631">
        <f>IF(AND(S$12&gt;='Summary TC'!$C$4, S$12&lt;='Summary TC'!$C$5), R206+S182,0)</f>
        <v>0</v>
      </c>
      <c r="T206" s="631">
        <f>IF(AND(T$12&gt;='Summary TC'!$C$4, T$12&lt;='Summary TC'!$C$5), S206+T182,0)</f>
        <v>0</v>
      </c>
      <c r="U206" s="631">
        <f>IF(AND(U$12&gt;='Summary TC'!$C$4, U$12&lt;='Summary TC'!$C$5), T206+U182,0)</f>
        <v>0</v>
      </c>
      <c r="V206" s="631">
        <f>IF(AND(V$12&gt;='Summary TC'!$C$4, V$12&lt;='Summary TC'!$C$5), U206+V182,0)</f>
        <v>10323387.720000001</v>
      </c>
      <c r="W206" s="631">
        <f>IF(AND(W$12&gt;='Summary TC'!$C$4, W$12&lt;='Summary TC'!$C$5), V206+W182,0)</f>
        <v>20162148</v>
      </c>
      <c r="X206" s="631">
        <f>IF(AND(X$12&gt;='Summary TC'!$C$4, X$12&lt;='Summary TC'!$C$5), W206+X182,0)</f>
        <v>27859072.84</v>
      </c>
      <c r="Y206" s="631">
        <f>IF(AND(Y$12&gt;='Summary TC'!$C$4, Y$12&lt;='Summary TC'!$C$5), X206+Y182,0)</f>
        <v>39619358.120000005</v>
      </c>
      <c r="Z206" s="631">
        <f>IF(AND(Z$12&gt;='Summary TC'!$C$4, Z$12&lt;='Summary TC'!$C$5), Y206+Z182,0)</f>
        <v>50690289.990000002</v>
      </c>
      <c r="AA206" s="631">
        <f>IF(AND(AA$12&gt;='Summary TC'!$C$4, AA$12&lt;='Summary TC'!$C$5), Z206+AA182,0)</f>
        <v>64955883.329999998</v>
      </c>
      <c r="AB206" s="631">
        <f>IF(AND(AB$12&gt;='Summary TC'!$C$4, AB$12&lt;='Summary TC'!$C$5), AA206+AB182,0)</f>
        <v>82563722.25</v>
      </c>
      <c r="AC206" s="631">
        <f>IF(AND(AC$12&gt;='Summary TC'!$C$4, AC$12&lt;='Summary TC'!$C$5), AB206+AC182,0)</f>
        <v>95730762.25</v>
      </c>
      <c r="AD206" s="631">
        <f>IF(AND(AD$12&gt;='Summary TC'!$C$4, AD$12&lt;='Summary TC'!$C$5), AC206+AD182,0)</f>
        <v>95730762.25</v>
      </c>
      <c r="AE206" s="631">
        <f>IF(AND(AE$12&gt;='Summary TC'!$C$4, AE$12&lt;='Summary TC'!$C$5), AD206+AE182,0)</f>
        <v>95730762.25</v>
      </c>
      <c r="AF206" s="631">
        <f>IF(AND(AF$12&gt;='Summary TC'!$C$4, AF$12&lt;='Summary TC'!$C$5), AE206+AF182,0)</f>
        <v>0</v>
      </c>
      <c r="AG206" s="631">
        <f>IF(AND(AG$12&gt;='Summary TC'!$C$4, AG$12&lt;='Summary TC'!$C$5), AF206+AG182,0)</f>
        <v>0</v>
      </c>
      <c r="AH206" s="631">
        <f>IF(AND(AH$12&gt;='Summary TC'!$C$4, AH$12&lt;='Summary TC'!$C$5), AG206+AH182,0)</f>
        <v>0</v>
      </c>
      <c r="AI206" s="720"/>
    </row>
    <row r="207" spans="2:36" x14ac:dyDescent="0.25">
      <c r="B207" s="718" t="s">
        <v>35</v>
      </c>
      <c r="C207" s="680"/>
      <c r="D207" s="675"/>
      <c r="E207" s="631">
        <f t="shared" ref="E207:P207" si="76">E206*E205</f>
        <v>0</v>
      </c>
      <c r="F207" s="631">
        <f t="shared" si="76"/>
        <v>0</v>
      </c>
      <c r="G207" s="631">
        <f t="shared" si="76"/>
        <v>0</v>
      </c>
      <c r="H207" s="631">
        <f t="shared" si="76"/>
        <v>0</v>
      </c>
      <c r="I207" s="631">
        <f t="shared" si="76"/>
        <v>0</v>
      </c>
      <c r="J207" s="631">
        <f t="shared" si="76"/>
        <v>0</v>
      </c>
      <c r="K207" s="631">
        <f t="shared" si="76"/>
        <v>0</v>
      </c>
      <c r="L207" s="631">
        <f t="shared" si="76"/>
        <v>0</v>
      </c>
      <c r="M207" s="631">
        <f t="shared" si="76"/>
        <v>0</v>
      </c>
      <c r="N207" s="631">
        <f t="shared" si="76"/>
        <v>0</v>
      </c>
      <c r="O207" s="631">
        <f t="shared" si="76"/>
        <v>0</v>
      </c>
      <c r="P207" s="631">
        <f t="shared" si="76"/>
        <v>0</v>
      </c>
      <c r="Q207" s="631">
        <f t="shared" ref="Q207:AC207" si="77">Q206*Q205</f>
        <v>0</v>
      </c>
      <c r="R207" s="631">
        <f t="shared" si="77"/>
        <v>0</v>
      </c>
      <c r="S207" s="631">
        <f t="shared" si="77"/>
        <v>0</v>
      </c>
      <c r="T207" s="631">
        <f t="shared" si="77"/>
        <v>0</v>
      </c>
      <c r="U207" s="631">
        <f t="shared" si="77"/>
        <v>0</v>
      </c>
      <c r="V207" s="631">
        <f t="shared" si="77"/>
        <v>206467.75440000001</v>
      </c>
      <c r="W207" s="631">
        <f t="shared" si="77"/>
        <v>302432.21999999997</v>
      </c>
      <c r="X207" s="631">
        <f t="shared" si="77"/>
        <v>278590.72840000002</v>
      </c>
      <c r="Y207" s="631">
        <f t="shared" si="77"/>
        <v>198096.79060000004</v>
      </c>
      <c r="Z207" s="631">
        <f t="shared" si="77"/>
        <v>0</v>
      </c>
      <c r="AA207" s="631">
        <f t="shared" si="77"/>
        <v>0</v>
      </c>
      <c r="AB207" s="631">
        <f t="shared" si="77"/>
        <v>0</v>
      </c>
      <c r="AC207" s="631">
        <f t="shared" si="77"/>
        <v>0</v>
      </c>
      <c r="AD207" s="631">
        <f t="shared" ref="AD207:AH207" si="78">AD206*AD205</f>
        <v>0</v>
      </c>
      <c r="AE207" s="631">
        <f t="shared" si="78"/>
        <v>0</v>
      </c>
      <c r="AF207" s="631">
        <f t="shared" si="78"/>
        <v>0</v>
      </c>
      <c r="AG207" s="631">
        <f t="shared" si="78"/>
        <v>0</v>
      </c>
      <c r="AH207" s="631">
        <f t="shared" si="78"/>
        <v>0</v>
      </c>
      <c r="AI207" s="720"/>
    </row>
    <row r="208" spans="2:36" x14ac:dyDescent="0.25">
      <c r="B208" s="718"/>
      <c r="C208" s="680"/>
      <c r="D208" s="675"/>
      <c r="E208" s="721"/>
      <c r="F208" s="721"/>
      <c r="G208" s="721"/>
      <c r="H208" s="721"/>
      <c r="I208" s="721"/>
      <c r="J208" s="772"/>
      <c r="K208" s="772"/>
      <c r="L208" s="772"/>
      <c r="M208" s="772"/>
      <c r="N208" s="772"/>
      <c r="O208" s="772"/>
      <c r="P208" s="772"/>
      <c r="Q208" s="772"/>
      <c r="R208" s="772"/>
      <c r="S208" s="772"/>
      <c r="T208" s="772"/>
      <c r="U208" s="772"/>
      <c r="V208" s="772"/>
      <c r="W208" s="772"/>
      <c r="X208" s="772"/>
      <c r="Y208" s="772"/>
      <c r="Z208" s="772"/>
      <c r="AA208" s="772"/>
      <c r="AB208" s="772"/>
      <c r="AC208" s="772"/>
      <c r="AD208" s="772"/>
      <c r="AE208" s="772"/>
      <c r="AF208" s="772"/>
      <c r="AG208" s="772"/>
      <c r="AH208" s="772"/>
      <c r="AI208" s="720"/>
    </row>
    <row r="209" spans="2:35" x14ac:dyDescent="0.25">
      <c r="B209" s="718" t="s">
        <v>36</v>
      </c>
      <c r="C209" s="680"/>
      <c r="D209" s="675"/>
      <c r="E209" s="631">
        <f>IF(AND(E$12&gt;='Summary TC'!$C$4, E$12&lt;='Summary TC'!$C$5), D209-E199,0)</f>
        <v>0</v>
      </c>
      <c r="F209" s="631">
        <f>IF(AND(F$12&gt;='Summary TC'!$C$4, F$12&lt;='Summary TC'!$C$5), E209-F199,0)</f>
        <v>0</v>
      </c>
      <c r="G209" s="631">
        <f>IF(AND(G$12&gt;='Summary TC'!$C$4, G$12&lt;='Summary TC'!$C$5), F209-G199,0)</f>
        <v>0</v>
      </c>
      <c r="H209" s="631">
        <f>IF(AND(H$12&gt;='Summary TC'!$C$4, H$12&lt;='Summary TC'!$C$5), G209-H199,0)</f>
        <v>0</v>
      </c>
      <c r="I209" s="631">
        <f>IF(AND(I$12&gt;='Summary TC'!$C$4, I$12&lt;='Summary TC'!$C$5), H209-I199,0)</f>
        <v>0</v>
      </c>
      <c r="J209" s="631">
        <f>IF(AND(J$12&gt;='Summary TC'!$C$4, J$12&lt;='Summary TC'!$C$5), I209-J199,0)</f>
        <v>0</v>
      </c>
      <c r="K209" s="631">
        <f>IF(AND(K$12&gt;='Summary TC'!$C$4, K$12&lt;='Summary TC'!$C$5), J209-K199,0)</f>
        <v>0</v>
      </c>
      <c r="L209" s="631">
        <f>IF(AND(L$12&gt;='Summary TC'!$C$4, L$12&lt;='Summary TC'!$C$5), K209-L199,0)</f>
        <v>0</v>
      </c>
      <c r="M209" s="631">
        <f>IF(AND(M$12&gt;='Summary TC'!$C$4, M$12&lt;='Summary TC'!$C$5), L209-M199,0)</f>
        <v>0</v>
      </c>
      <c r="N209" s="631">
        <f>IF(AND(N$12&gt;='Summary TC'!$C$4, N$12&lt;='Summary TC'!$C$5), M209-N199,0)</f>
        <v>0</v>
      </c>
      <c r="O209" s="631">
        <f>IF(AND(O$12&gt;='Summary TC'!$C$4, O$12&lt;='Summary TC'!$C$5), N209-O199,0)</f>
        <v>0</v>
      </c>
      <c r="P209" s="631">
        <f>IF(AND(P$12&gt;='Summary TC'!$C$4, P$12&lt;='Summary TC'!$C$5), O209-P199,0)</f>
        <v>0</v>
      </c>
      <c r="Q209" s="631">
        <f>IF(AND(Q$12&gt;='Summary TC'!$C$4, Q$12&lt;='Summary TC'!$C$5), P209-Q199,0)</f>
        <v>0</v>
      </c>
      <c r="R209" s="631">
        <f>IF(AND(R$12&gt;='Summary TC'!$C$4, R$12&lt;='Summary TC'!$C$5), Q209-R199,0)</f>
        <v>0</v>
      </c>
      <c r="S209" s="631">
        <f>IF(AND(S$12&gt;='Summary TC'!$C$4, S$12&lt;='Summary TC'!$C$5), R209-S199,0)</f>
        <v>0</v>
      </c>
      <c r="T209" s="631">
        <f>IF(AND(T$12&gt;='Summary TC'!$C$4, T$12&lt;='Summary TC'!$C$5), S209-T199,0)</f>
        <v>0</v>
      </c>
      <c r="U209" s="631">
        <f>IF(AND(U$12&gt;='Summary TC'!$C$4, U$12&lt;='Summary TC'!$C$5), T209-U199,0)</f>
        <v>0</v>
      </c>
      <c r="V209" s="631">
        <f>IF(AND(V$12&gt;='Summary TC'!$C$4, V$12&lt;='Summary TC'!$C$5), U209-V199,0)</f>
        <v>1669633.2799999993</v>
      </c>
      <c r="W209" s="631">
        <f>IF(AND(W$12&gt;='Summary TC'!$C$4, W$12&lt;='Summary TC'!$C$5), V209-W199,0)</f>
        <v>74844</v>
      </c>
      <c r="X209" s="631">
        <f>IF(AND(X$12&gt;='Summary TC'!$C$4, X$12&lt;='Summary TC'!$C$5), W209-X199,0)</f>
        <v>1123809.1600000001</v>
      </c>
      <c r="Y209" s="631">
        <f>IF(AND(Y$12&gt;='Summary TC'!$C$4, Y$12&lt;='Summary TC'!$C$5), X209-Y199,0)</f>
        <v>-2407390.120000001</v>
      </c>
      <c r="Z209" s="631">
        <f>IF(AND(Z$12&gt;='Summary TC'!$C$4, Z$12&lt;='Summary TC'!$C$5), Y209-Z199,0)</f>
        <v>-7019559.9900000002</v>
      </c>
      <c r="AA209" s="631">
        <f>IF(AND(AA$12&gt;='Summary TC'!$C$4, AA$12&lt;='Summary TC'!$C$5), Z209-AA199,0)</f>
        <v>-17125565.329999998</v>
      </c>
      <c r="AB209" s="631">
        <f>IF(AND(AB$12&gt;='Summary TC'!$C$4, AB$12&lt;='Summary TC'!$C$5), AA209-AB199,0)</f>
        <v>-30033404.25</v>
      </c>
      <c r="AC209" s="631">
        <f>IF(AND(AC$12&gt;='Summary TC'!$C$4, AC$12&lt;='Summary TC'!$C$5), AB209-AC199,0)</f>
        <v>-36200444.25</v>
      </c>
      <c r="AD209" s="631">
        <f>IF(AND(AD$12&gt;='Summary TC'!$C$4, AD$12&lt;='Summary TC'!$C$5), AC209-AD199,0)</f>
        <v>-36200444.25</v>
      </c>
      <c r="AE209" s="631">
        <f>IF(AND(AE$12&gt;='Summary TC'!$C$4, AE$12&lt;='Summary TC'!$C$5), AD209-AE199,0)</f>
        <v>-36200444.25</v>
      </c>
      <c r="AF209" s="631">
        <f>IF(AND(AF$12&gt;='Summary TC'!$C$4, AF$12&lt;='Summary TC'!$C$5), AE209-AF199,0)</f>
        <v>0</v>
      </c>
      <c r="AG209" s="631">
        <f>IF(AND(AG$12&gt;='Summary TC'!$C$4, AG$12&lt;='Summary TC'!$C$5), AF209-AG199,0)</f>
        <v>0</v>
      </c>
      <c r="AH209" s="631">
        <f>IF(AND(AH$12&gt;='Summary TC'!$C$4, AH$12&lt;='Summary TC'!$C$5), AG209-AH199,0)</f>
        <v>0</v>
      </c>
      <c r="AI209" s="720"/>
    </row>
    <row r="210" spans="2:35" ht="13" thickBot="1" x14ac:dyDescent="0.3">
      <c r="B210" s="722" t="s">
        <v>37</v>
      </c>
      <c r="C210" s="723"/>
      <c r="D210" s="716"/>
      <c r="E210" s="773" t="str">
        <f>IF(E209&gt;E207,"CAP Needed"," ")</f>
        <v xml:space="preserve"> </v>
      </c>
      <c r="F210" s="773" t="str">
        <f>IF(F209&gt;F207,"CAP Needed"," ")</f>
        <v xml:space="preserve"> </v>
      </c>
      <c r="G210" s="773" t="str">
        <f>IF(G209&gt;G207,"CAP Needed"," ")</f>
        <v xml:space="preserve"> </v>
      </c>
      <c r="H210" s="773" t="str">
        <f>IF(H209&gt;H207,"CAP Needed"," ")</f>
        <v xml:space="preserve"> </v>
      </c>
      <c r="I210" s="773" t="str">
        <f>IF(I209&gt;I207,"CAP Needed"," ")</f>
        <v xml:space="preserve"> </v>
      </c>
      <c r="J210" s="773" t="str">
        <f t="shared" ref="J210:AC210" si="79">IF(J209&gt;J207,"CAP Needed"," ")</f>
        <v xml:space="preserve"> </v>
      </c>
      <c r="K210" s="773" t="str">
        <f t="shared" si="79"/>
        <v xml:space="preserve"> </v>
      </c>
      <c r="L210" s="773" t="str">
        <f t="shared" si="79"/>
        <v xml:space="preserve"> </v>
      </c>
      <c r="M210" s="773" t="str">
        <f t="shared" si="79"/>
        <v xml:space="preserve"> </v>
      </c>
      <c r="N210" s="773" t="str">
        <f t="shared" si="79"/>
        <v xml:space="preserve"> </v>
      </c>
      <c r="O210" s="773" t="str">
        <f t="shared" si="79"/>
        <v xml:space="preserve"> </v>
      </c>
      <c r="P210" s="773" t="str">
        <f t="shared" si="79"/>
        <v xml:space="preserve"> </v>
      </c>
      <c r="Q210" s="773" t="str">
        <f t="shared" si="79"/>
        <v xml:space="preserve"> </v>
      </c>
      <c r="R210" s="773" t="str">
        <f t="shared" si="79"/>
        <v xml:space="preserve"> </v>
      </c>
      <c r="S210" s="773" t="str">
        <f t="shared" si="79"/>
        <v xml:space="preserve"> </v>
      </c>
      <c r="T210" s="773" t="str">
        <f t="shared" si="79"/>
        <v xml:space="preserve"> </v>
      </c>
      <c r="U210" s="773" t="str">
        <f t="shared" si="79"/>
        <v xml:space="preserve"> </v>
      </c>
      <c r="V210" s="773" t="str">
        <f t="shared" si="79"/>
        <v>CAP Needed</v>
      </c>
      <c r="W210" s="773" t="str">
        <f t="shared" si="79"/>
        <v xml:space="preserve"> </v>
      </c>
      <c r="X210" s="773" t="str">
        <f t="shared" si="79"/>
        <v>CAP Needed</v>
      </c>
      <c r="Y210" s="773" t="str">
        <f t="shared" si="79"/>
        <v xml:space="preserve"> </v>
      </c>
      <c r="Z210" s="773" t="str">
        <f t="shared" si="79"/>
        <v xml:space="preserve"> </v>
      </c>
      <c r="AA210" s="773" t="str">
        <f t="shared" si="79"/>
        <v xml:space="preserve"> </v>
      </c>
      <c r="AB210" s="773" t="str">
        <f t="shared" si="79"/>
        <v xml:space="preserve"> </v>
      </c>
      <c r="AC210" s="773" t="str">
        <f t="shared" si="79"/>
        <v xml:space="preserve"> </v>
      </c>
      <c r="AD210" s="773" t="str">
        <f t="shared" ref="AD210:AH210" si="80">IF(AD209&gt;AD207,"CAP Needed"," ")</f>
        <v xml:space="preserve"> </v>
      </c>
      <c r="AE210" s="773" t="str">
        <f t="shared" si="80"/>
        <v xml:space="preserve"> </v>
      </c>
      <c r="AF210" s="773" t="str">
        <f t="shared" si="80"/>
        <v xml:space="preserve"> </v>
      </c>
      <c r="AG210" s="773" t="str">
        <f t="shared" si="80"/>
        <v xml:space="preserve"> </v>
      </c>
      <c r="AH210" s="773" t="str">
        <f t="shared" si="80"/>
        <v xml:space="preserve"> </v>
      </c>
      <c r="AI210" s="716"/>
    </row>
    <row r="211" spans="2:35" x14ac:dyDescent="0.25">
      <c r="B211" s="413"/>
    </row>
    <row r="212" spans="2:35" ht="13" hidden="1" x14ac:dyDescent="0.3">
      <c r="B212" s="480"/>
      <c r="D212" s="480"/>
      <c r="E212" s="769"/>
      <c r="F212" s="769"/>
      <c r="G212" s="769"/>
      <c r="H212" s="769"/>
      <c r="I212" s="769"/>
      <c r="J212" s="769"/>
      <c r="K212" s="769"/>
      <c r="L212" s="769"/>
      <c r="M212" s="769"/>
      <c r="N212" s="769"/>
      <c r="O212" s="769"/>
      <c r="P212" s="769"/>
      <c r="Q212" s="769"/>
      <c r="R212" s="769"/>
      <c r="S212" s="769"/>
      <c r="T212" s="769"/>
      <c r="U212" s="769"/>
      <c r="V212" s="769"/>
      <c r="W212" s="769"/>
      <c r="X212" s="769"/>
      <c r="Y212" s="769"/>
      <c r="Z212" s="769"/>
      <c r="AA212" s="769"/>
      <c r="AB212" s="769"/>
      <c r="AC212" s="769"/>
      <c r="AD212" s="769"/>
      <c r="AE212" s="769"/>
      <c r="AF212" s="769"/>
      <c r="AG212" s="769"/>
      <c r="AH212" s="769"/>
      <c r="AI212" s="770"/>
    </row>
    <row r="213" spans="2:35" ht="13" hidden="1" x14ac:dyDescent="0.3">
      <c r="B213" s="480" t="s">
        <v>82</v>
      </c>
      <c r="D213" s="480"/>
      <c r="E213" s="769"/>
      <c r="F213" s="769"/>
      <c r="G213" s="769"/>
      <c r="H213" s="769"/>
      <c r="I213" s="769"/>
      <c r="J213" s="769"/>
      <c r="K213" s="769"/>
      <c r="L213" s="769"/>
      <c r="M213" s="769"/>
      <c r="N213" s="769"/>
      <c r="O213" s="769"/>
      <c r="P213" s="769"/>
      <c r="Q213" s="769"/>
      <c r="R213" s="769"/>
      <c r="S213" s="769"/>
      <c r="T213" s="769"/>
      <c r="U213" s="769"/>
      <c r="V213" s="769"/>
      <c r="W213" s="769"/>
      <c r="X213" s="769"/>
      <c r="Y213" s="769"/>
      <c r="Z213" s="769"/>
      <c r="AA213" s="769"/>
      <c r="AB213" s="769"/>
      <c r="AC213" s="769"/>
      <c r="AD213" s="769"/>
      <c r="AE213" s="769"/>
      <c r="AF213" s="769"/>
      <c r="AG213" s="769"/>
      <c r="AH213" s="769"/>
      <c r="AI213" s="770"/>
    </row>
    <row r="214" spans="2:35" ht="13" hidden="1" x14ac:dyDescent="0.3">
      <c r="B214" s="480"/>
      <c r="D214" s="480"/>
      <c r="E214" s="769"/>
      <c r="F214" s="769"/>
      <c r="G214" s="769"/>
      <c r="H214" s="769"/>
      <c r="I214" s="769"/>
      <c r="J214" s="769"/>
      <c r="K214" s="769"/>
      <c r="L214" s="769"/>
      <c r="M214" s="769"/>
      <c r="N214" s="769"/>
      <c r="O214" s="769"/>
      <c r="P214" s="769"/>
      <c r="Q214" s="769"/>
      <c r="R214" s="769"/>
      <c r="S214" s="769"/>
      <c r="T214" s="769"/>
      <c r="U214" s="769"/>
      <c r="V214" s="769"/>
      <c r="W214" s="769"/>
      <c r="X214" s="769"/>
      <c r="Y214" s="769"/>
      <c r="Z214" s="769"/>
      <c r="AA214" s="769"/>
      <c r="AB214" s="769"/>
      <c r="AC214" s="769"/>
      <c r="AD214" s="769"/>
      <c r="AE214" s="769"/>
      <c r="AF214" s="769"/>
      <c r="AG214" s="769"/>
      <c r="AH214" s="769"/>
      <c r="AI214" s="770"/>
    </row>
    <row r="215" spans="2:35" ht="13.5" hidden="1" thickBot="1" x14ac:dyDescent="0.35">
      <c r="B215" s="437" t="s">
        <v>3</v>
      </c>
    </row>
    <row r="216" spans="2:35" ht="13" hidden="1" x14ac:dyDescent="0.3">
      <c r="B216" s="519"/>
      <c r="C216" s="555"/>
      <c r="D216" s="568"/>
      <c r="E216" s="494" t="s">
        <v>0</v>
      </c>
      <c r="F216" s="425"/>
      <c r="G216" s="495"/>
      <c r="H216" s="425"/>
      <c r="I216" s="425"/>
      <c r="J216" s="425"/>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613"/>
    </row>
    <row r="217" spans="2:35" ht="13.5" hidden="1" thickBot="1" x14ac:dyDescent="0.35">
      <c r="B217" s="522"/>
      <c r="C217" s="618"/>
      <c r="D217" s="522"/>
      <c r="E217" s="553">
        <f>'DY Def'!B$5</f>
        <v>1</v>
      </c>
      <c r="F217" s="553">
        <f>'DY Def'!C$5</f>
        <v>2</v>
      </c>
      <c r="G217" s="553">
        <f>'DY Def'!D$5</f>
        <v>3</v>
      </c>
      <c r="H217" s="553">
        <f>'DY Def'!E$5</f>
        <v>4</v>
      </c>
      <c r="I217" s="553">
        <f>'DY Def'!F$5</f>
        <v>5</v>
      </c>
      <c r="J217" s="553">
        <f>'DY Def'!G$5</f>
        <v>6</v>
      </c>
      <c r="K217" s="553">
        <f>'DY Def'!H$5</f>
        <v>7</v>
      </c>
      <c r="L217" s="553">
        <f>'DY Def'!I$5</f>
        <v>8</v>
      </c>
      <c r="M217" s="553">
        <f>'DY Def'!J$5</f>
        <v>9</v>
      </c>
      <c r="N217" s="553">
        <f>'DY Def'!K$5</f>
        <v>10</v>
      </c>
      <c r="O217" s="553">
        <f>'DY Def'!L$5</f>
        <v>11</v>
      </c>
      <c r="P217" s="553">
        <f>'DY Def'!M$5</f>
        <v>12</v>
      </c>
      <c r="Q217" s="553">
        <f>'DY Def'!N$5</f>
        <v>13</v>
      </c>
      <c r="R217" s="553">
        <f>'DY Def'!O$5</f>
        <v>14</v>
      </c>
      <c r="S217" s="553">
        <f>'DY Def'!P$5</f>
        <v>15</v>
      </c>
      <c r="T217" s="553">
        <f>'DY Def'!Q$5</f>
        <v>16</v>
      </c>
      <c r="U217" s="553">
        <f>'DY Def'!R$5</f>
        <v>17</v>
      </c>
      <c r="V217" s="553">
        <f>'DY Def'!S$5</f>
        <v>18</v>
      </c>
      <c r="W217" s="553">
        <f>'DY Def'!T$5</f>
        <v>19</v>
      </c>
      <c r="X217" s="553">
        <f>'DY Def'!U$5</f>
        <v>20</v>
      </c>
      <c r="Y217" s="553">
        <f>'DY Def'!V$5</f>
        <v>21</v>
      </c>
      <c r="Z217" s="553">
        <f>'DY Def'!W$5</f>
        <v>22</v>
      </c>
      <c r="AA217" s="553">
        <f>'DY Def'!X$5</f>
        <v>23</v>
      </c>
      <c r="AB217" s="553">
        <f>'DY Def'!Y$5</f>
        <v>24</v>
      </c>
      <c r="AC217" s="553">
        <f>'DY Def'!Z$5</f>
        <v>25</v>
      </c>
      <c r="AD217" s="553">
        <f>'DY Def'!AA$5</f>
        <v>26</v>
      </c>
      <c r="AE217" s="553">
        <f>'DY Def'!AB$5</f>
        <v>27</v>
      </c>
      <c r="AF217" s="553">
        <f>'DY Def'!AC$5</f>
        <v>28</v>
      </c>
      <c r="AG217" s="553">
        <f>'DY Def'!AD$5</f>
        <v>29</v>
      </c>
      <c r="AH217" s="553">
        <f>'DY Def'!AE$5</f>
        <v>30</v>
      </c>
      <c r="AI217" s="726" t="s">
        <v>1</v>
      </c>
    </row>
    <row r="218" spans="2:35" ht="13" hidden="1" x14ac:dyDescent="0.3">
      <c r="B218" s="540" t="s">
        <v>80</v>
      </c>
      <c r="C218" s="628"/>
      <c r="D218" s="666"/>
      <c r="E218" s="774"/>
      <c r="F218" s="774"/>
      <c r="G218" s="774"/>
      <c r="H218" s="774"/>
      <c r="I218" s="774"/>
      <c r="J218" s="774"/>
      <c r="K218" s="774"/>
      <c r="L218" s="774"/>
      <c r="M218" s="774"/>
      <c r="N218" s="774"/>
      <c r="O218" s="774"/>
      <c r="P218" s="774"/>
      <c r="Q218" s="774"/>
      <c r="R218" s="774"/>
      <c r="S218" s="774"/>
      <c r="T218" s="774"/>
      <c r="U218" s="774"/>
      <c r="V218" s="774"/>
      <c r="W218" s="774"/>
      <c r="X218" s="774"/>
      <c r="Y218" s="774"/>
      <c r="Z218" s="774"/>
      <c r="AA218" s="774"/>
      <c r="AB218" s="774"/>
      <c r="AC218" s="774"/>
      <c r="AD218" s="774"/>
      <c r="AE218" s="774"/>
      <c r="AF218" s="774"/>
      <c r="AG218" s="774"/>
      <c r="AH218" s="774"/>
      <c r="AI218" s="692"/>
    </row>
    <row r="219" spans="2:35" ht="13" hidden="1" x14ac:dyDescent="0.3">
      <c r="B219" s="581" t="str">
        <f>IFERROR(VLOOKUP(C219,'MEG Def'!$A$52:$B$54,2),"")</f>
        <v/>
      </c>
      <c r="C219" s="628"/>
      <c r="D219" s="666" t="s">
        <v>20</v>
      </c>
      <c r="E219" s="631">
        <f>E220*E221</f>
        <v>0</v>
      </c>
      <c r="F219" s="631">
        <f t="shared" ref="F219:AC219" si="81">F220*F221</f>
        <v>0</v>
      </c>
      <c r="G219" s="631">
        <f t="shared" si="81"/>
        <v>0</v>
      </c>
      <c r="H219" s="631">
        <f t="shared" si="81"/>
        <v>0</v>
      </c>
      <c r="I219" s="631">
        <f t="shared" si="81"/>
        <v>0</v>
      </c>
      <c r="J219" s="631">
        <f t="shared" si="81"/>
        <v>0</v>
      </c>
      <c r="K219" s="631">
        <f t="shared" si="81"/>
        <v>0</v>
      </c>
      <c r="L219" s="631">
        <f t="shared" si="81"/>
        <v>0</v>
      </c>
      <c r="M219" s="631">
        <f t="shared" si="81"/>
        <v>0</v>
      </c>
      <c r="N219" s="631">
        <f t="shared" si="81"/>
        <v>0</v>
      </c>
      <c r="O219" s="631">
        <f t="shared" si="81"/>
        <v>0</v>
      </c>
      <c r="P219" s="631">
        <f t="shared" si="81"/>
        <v>0</v>
      </c>
      <c r="Q219" s="631">
        <f t="shared" si="81"/>
        <v>0</v>
      </c>
      <c r="R219" s="631">
        <f t="shared" si="81"/>
        <v>0</v>
      </c>
      <c r="S219" s="631">
        <f t="shared" si="81"/>
        <v>0</v>
      </c>
      <c r="T219" s="631">
        <f t="shared" si="81"/>
        <v>0</v>
      </c>
      <c r="U219" s="631">
        <f t="shared" si="81"/>
        <v>0</v>
      </c>
      <c r="V219" s="631">
        <f t="shared" si="81"/>
        <v>0</v>
      </c>
      <c r="W219" s="631">
        <f t="shared" si="81"/>
        <v>0</v>
      </c>
      <c r="X219" s="631">
        <f t="shared" si="81"/>
        <v>0</v>
      </c>
      <c r="Y219" s="631">
        <f t="shared" si="81"/>
        <v>0</v>
      </c>
      <c r="Z219" s="631">
        <f t="shared" si="81"/>
        <v>0</v>
      </c>
      <c r="AA219" s="631">
        <f t="shared" si="81"/>
        <v>0</v>
      </c>
      <c r="AB219" s="631">
        <f t="shared" si="81"/>
        <v>0</v>
      </c>
      <c r="AC219" s="631">
        <f t="shared" si="81"/>
        <v>0</v>
      </c>
      <c r="AD219" s="631">
        <f t="shared" ref="AD219:AH219" si="82">AD220*AD221</f>
        <v>0</v>
      </c>
      <c r="AE219" s="631">
        <f t="shared" si="82"/>
        <v>0</v>
      </c>
      <c r="AF219" s="631">
        <f t="shared" si="82"/>
        <v>0</v>
      </c>
      <c r="AG219" s="631">
        <f t="shared" si="82"/>
        <v>0</v>
      </c>
      <c r="AH219" s="631">
        <f t="shared" si="82"/>
        <v>0</v>
      </c>
      <c r="AI219" s="679"/>
    </row>
    <row r="220" spans="2:35" s="634" customFormat="1" ht="13" hidden="1" x14ac:dyDescent="0.3">
      <c r="B220" s="635"/>
      <c r="C220" s="636"/>
      <c r="D220" s="735" t="s">
        <v>21</v>
      </c>
      <c r="E220" s="639">
        <f>SUMIF('WOW PMPM &amp; Agg'!$B$56:$B$64,'Summary TC'!$B219,'WOW PMPM &amp; Agg'!D$56:D$64)</f>
        <v>0</v>
      </c>
      <c r="F220" s="639">
        <f>SUMIF('WOW PMPM &amp; Agg'!$B$56:$B$64,'Summary TC'!$B219,'WOW PMPM &amp; Agg'!E$56:E$64)</f>
        <v>0</v>
      </c>
      <c r="G220" s="639">
        <f>SUMIF('WOW PMPM &amp; Agg'!$B$56:$B$64,'Summary TC'!$B219,'WOW PMPM &amp; Agg'!F$56:F$64)</f>
        <v>0</v>
      </c>
      <c r="H220" s="639">
        <f>SUMIF('WOW PMPM &amp; Agg'!$B$56:$B$64,'Summary TC'!$B219,'WOW PMPM &amp; Agg'!G$56:G$64)</f>
        <v>0</v>
      </c>
      <c r="I220" s="639">
        <f>SUMIF('WOW PMPM &amp; Agg'!$B$56:$B$64,'Summary TC'!$B219,'WOW PMPM &amp; Agg'!H$56:H$64)</f>
        <v>0</v>
      </c>
      <c r="J220" s="639">
        <f>SUMIF('WOW PMPM &amp; Agg'!$B$56:$B$64,'Summary TC'!$B219,'WOW PMPM &amp; Agg'!I$56:I$64)</f>
        <v>0</v>
      </c>
      <c r="K220" s="639">
        <f>SUMIF('WOW PMPM &amp; Agg'!$B$56:$B$64,'Summary TC'!$B219,'WOW PMPM &amp; Agg'!J$56:J$64)</f>
        <v>0</v>
      </c>
      <c r="L220" s="639">
        <f>SUMIF('WOW PMPM &amp; Agg'!$B$56:$B$64,'Summary TC'!$B219,'WOW PMPM &amp; Agg'!K$56:K$64)</f>
        <v>0</v>
      </c>
      <c r="M220" s="639">
        <f>SUMIF('WOW PMPM &amp; Agg'!$B$56:$B$64,'Summary TC'!$B219,'WOW PMPM &amp; Agg'!L$56:L$64)</f>
        <v>0</v>
      </c>
      <c r="N220" s="639">
        <f>SUMIF('WOW PMPM &amp; Agg'!$B$56:$B$64,'Summary TC'!$B219,'WOW PMPM &amp; Agg'!M$56:M$64)</f>
        <v>0</v>
      </c>
      <c r="O220" s="639">
        <f>SUMIF('WOW PMPM &amp; Agg'!$B$56:$B$64,'Summary TC'!$B219,'WOW PMPM &amp; Agg'!N$56:N$64)</f>
        <v>0</v>
      </c>
      <c r="P220" s="639">
        <f>SUMIF('WOW PMPM &amp; Agg'!$B$56:$B$64,'Summary TC'!$B219,'WOW PMPM &amp; Agg'!O$56:O$64)</f>
        <v>0</v>
      </c>
      <c r="Q220" s="639">
        <f>SUMIF('WOW PMPM &amp; Agg'!$B$56:$B$64,'Summary TC'!$B219,'WOW PMPM &amp; Agg'!P$56:P$64)</f>
        <v>0</v>
      </c>
      <c r="R220" s="639">
        <f>SUMIF('WOW PMPM &amp; Agg'!$B$56:$B$64,'Summary TC'!$B219,'WOW PMPM &amp; Agg'!Q$56:Q$64)</f>
        <v>0</v>
      </c>
      <c r="S220" s="639">
        <f>SUMIF('WOW PMPM &amp; Agg'!$B$56:$B$64,'Summary TC'!$B219,'WOW PMPM &amp; Agg'!R$56:R$64)</f>
        <v>0</v>
      </c>
      <c r="T220" s="639">
        <f>SUMIF('WOW PMPM &amp; Agg'!$B$56:$B$64,'Summary TC'!$B219,'WOW PMPM &amp; Agg'!S$56:S$64)</f>
        <v>0</v>
      </c>
      <c r="U220" s="639">
        <f>SUMIF('WOW PMPM &amp; Agg'!$B$56:$B$64,'Summary TC'!$B219,'WOW PMPM &amp; Agg'!T$56:T$64)</f>
        <v>0</v>
      </c>
      <c r="V220" s="639">
        <f>SUMIF('WOW PMPM &amp; Agg'!$B$56:$B$64,'Summary TC'!$B219,'WOW PMPM &amp; Agg'!U$56:U$64)</f>
        <v>0</v>
      </c>
      <c r="W220" s="639">
        <f>SUMIF('WOW PMPM &amp; Agg'!$B$56:$B$64,'Summary TC'!$B219,'WOW PMPM &amp; Agg'!V$56:V$64)</f>
        <v>0</v>
      </c>
      <c r="X220" s="639">
        <f>SUMIF('WOW PMPM &amp; Agg'!$B$56:$B$64,'Summary TC'!$B219,'WOW PMPM &amp; Agg'!W$56:W$64)</f>
        <v>0</v>
      </c>
      <c r="Y220" s="639">
        <f>SUMIF('WOW PMPM &amp; Agg'!$B$56:$B$64,'Summary TC'!$B219,'WOW PMPM &amp; Agg'!X$56:X$64)</f>
        <v>0</v>
      </c>
      <c r="Z220" s="639">
        <f>SUMIF('WOW PMPM &amp; Agg'!$B$56:$B$64,'Summary TC'!$B219,'WOW PMPM &amp; Agg'!Y$56:Y$64)</f>
        <v>0</v>
      </c>
      <c r="AA220" s="639">
        <f>SUMIF('WOW PMPM &amp; Agg'!$B$56:$B$64,'Summary TC'!$B219,'WOW PMPM &amp; Agg'!Z$56:Z$64)</f>
        <v>0</v>
      </c>
      <c r="AB220" s="639">
        <f>SUMIF('WOW PMPM &amp; Agg'!$B$56:$B$64,'Summary TC'!$B219,'WOW PMPM &amp; Agg'!AA$56:AA$64)</f>
        <v>0</v>
      </c>
      <c r="AC220" s="639">
        <f>SUMIF('WOW PMPM &amp; Agg'!$B$56:$B$64,'Summary TC'!$B219,'WOW PMPM &amp; Agg'!AB$56:AB$64)</f>
        <v>0</v>
      </c>
      <c r="AD220" s="639">
        <f>SUMIF('WOW PMPM &amp; Agg'!$B$56:$B$64,'Summary TC'!$B219,'WOW PMPM &amp; Agg'!AC$56:AC$64)</f>
        <v>0</v>
      </c>
      <c r="AE220" s="639">
        <f>SUMIF('WOW PMPM &amp; Agg'!$B$56:$B$64,'Summary TC'!$B219,'WOW PMPM &amp; Agg'!AD$56:AD$64)</f>
        <v>0</v>
      </c>
      <c r="AF220" s="639">
        <f>SUMIF('WOW PMPM &amp; Agg'!$B$56:$B$64,'Summary TC'!$B219,'WOW PMPM &amp; Agg'!AE$56:AE$64)</f>
        <v>0</v>
      </c>
      <c r="AG220" s="639">
        <f>SUMIF('WOW PMPM &amp; Agg'!$B$56:$B$64,'Summary TC'!$B219,'WOW PMPM &amp; Agg'!AF$56:AF$64)</f>
        <v>0</v>
      </c>
      <c r="AH220" s="639">
        <f>SUMIF('WOW PMPM &amp; Agg'!$B$56:$B$64,'Summary TC'!$B219,'WOW PMPM &amp; Agg'!AG$56:AG$64)</f>
        <v>0</v>
      </c>
      <c r="AI220" s="775"/>
    </row>
    <row r="221" spans="2:35" ht="13" hidden="1" x14ac:dyDescent="0.3">
      <c r="B221" s="581"/>
      <c r="C221" s="628"/>
      <c r="D221" s="666" t="s">
        <v>22</v>
      </c>
      <c r="E221" s="611">
        <f>IF($B$8="Actuals only",SUMIF('MemMon Actual'!$B$14:$B$36,'Summary TC'!$B219,'MemMon Actual'!D$14:D$36),0)+IF($B$8="Actuals + Projected",SUMIF('MemMon Total'!$B$10:$B$32,'Summary TC'!$B219,'MemMon Total'!D$10:D$32),0)</f>
        <v>0</v>
      </c>
      <c r="F221" s="611">
        <f>IF($B$8="Actuals only",SUMIF('MemMon Actual'!$B$14:$B$36,'Summary TC'!$B219,'MemMon Actual'!E$14:E$36),0)+IF($B$8="Actuals + Projected",SUMIF('MemMon Total'!$B$10:$B$32,'Summary TC'!$B219,'MemMon Total'!E$10:E$32),0)</f>
        <v>0</v>
      </c>
      <c r="G221" s="611">
        <f>IF($B$8="Actuals only",SUMIF('MemMon Actual'!$B$14:$B$36,'Summary TC'!$B219,'MemMon Actual'!F$14:F$36),0)+IF($B$8="Actuals + Projected",SUMIF('MemMon Total'!$B$10:$B$32,'Summary TC'!$B219,'MemMon Total'!F$10:F$32),0)</f>
        <v>0</v>
      </c>
      <c r="H221" s="611">
        <f>IF($B$8="Actuals only",SUMIF('MemMon Actual'!$B$14:$B$36,'Summary TC'!$B219,'MemMon Actual'!G$14:G$36),0)+IF($B$8="Actuals + Projected",SUMIF('MemMon Total'!$B$10:$B$32,'Summary TC'!$B219,'MemMon Total'!G$10:G$32),0)</f>
        <v>0</v>
      </c>
      <c r="I221" s="611">
        <f>IF($B$8="Actuals only",SUMIF('MemMon Actual'!$B$14:$B$36,'Summary TC'!$B219,'MemMon Actual'!H$14:H$36),0)+IF($B$8="Actuals + Projected",SUMIF('MemMon Total'!$B$10:$B$32,'Summary TC'!$B219,'MemMon Total'!H$10:H$32),0)</f>
        <v>0</v>
      </c>
      <c r="J221" s="611">
        <f>IF($B$8="Actuals only",SUMIF('MemMon Actual'!$B$14:$B$36,'Summary TC'!$B219,'MemMon Actual'!I$14:I$36),0)+IF($B$8="Actuals + Projected",SUMIF('MemMon Total'!$B$10:$B$32,'Summary TC'!$B219,'MemMon Total'!I$10:I$32),0)</f>
        <v>0</v>
      </c>
      <c r="K221" s="611">
        <f>IF($B$8="Actuals only",SUMIF('MemMon Actual'!$B$14:$B$36,'Summary TC'!$B219,'MemMon Actual'!J$14:J$36),0)+IF($B$8="Actuals + Projected",SUMIF('MemMon Total'!$B$10:$B$32,'Summary TC'!$B219,'MemMon Total'!J$10:J$32),0)</f>
        <v>0</v>
      </c>
      <c r="L221" s="611">
        <f>IF($B$8="Actuals only",SUMIF('MemMon Actual'!$B$14:$B$36,'Summary TC'!$B219,'MemMon Actual'!K$14:K$36),0)+IF($B$8="Actuals + Projected",SUMIF('MemMon Total'!$B$10:$B$32,'Summary TC'!$B219,'MemMon Total'!K$10:K$32),0)</f>
        <v>0</v>
      </c>
      <c r="M221" s="611">
        <f>IF($B$8="Actuals only",SUMIF('MemMon Actual'!$B$14:$B$36,'Summary TC'!$B219,'MemMon Actual'!L$14:L$36),0)+IF($B$8="Actuals + Projected",SUMIF('MemMon Total'!$B$10:$B$32,'Summary TC'!$B219,'MemMon Total'!L$10:L$32),0)</f>
        <v>0</v>
      </c>
      <c r="N221" s="611">
        <f>IF($B$8="Actuals only",SUMIF('MemMon Actual'!$B$14:$B$36,'Summary TC'!$B219,'MemMon Actual'!M$14:M$36),0)+IF($B$8="Actuals + Projected",SUMIF('MemMon Total'!$B$10:$B$32,'Summary TC'!$B219,'MemMon Total'!M$10:M$32),0)</f>
        <v>0</v>
      </c>
      <c r="O221" s="611">
        <f>IF($B$8="Actuals only",SUMIF('MemMon Actual'!$B$14:$B$36,'Summary TC'!$B219,'MemMon Actual'!N$14:N$36),0)+IF($B$8="Actuals + Projected",SUMIF('MemMon Total'!$B$10:$B$32,'Summary TC'!$B219,'MemMon Total'!N$10:N$32),0)</f>
        <v>0</v>
      </c>
      <c r="P221" s="611">
        <f>IF($B$8="Actuals only",SUMIF('MemMon Actual'!$B$14:$B$36,'Summary TC'!$B219,'MemMon Actual'!O$14:O$36),0)+IF($B$8="Actuals + Projected",SUMIF('MemMon Total'!$B$10:$B$32,'Summary TC'!$B219,'MemMon Total'!O$10:O$32),0)</f>
        <v>0</v>
      </c>
      <c r="Q221" s="611">
        <f>IF($B$8="Actuals only",SUMIF('MemMon Actual'!$B$14:$B$36,'Summary TC'!$B219,'MemMon Actual'!P$14:P$36),0)+IF($B$8="Actuals + Projected",SUMIF('MemMon Total'!$B$10:$B$32,'Summary TC'!$B219,'MemMon Total'!P$10:P$32),0)</f>
        <v>0</v>
      </c>
      <c r="R221" s="611">
        <f>IF($B$8="Actuals only",SUMIF('MemMon Actual'!$B$14:$B$36,'Summary TC'!$B219,'MemMon Actual'!Q$14:Q$36),0)+IF($B$8="Actuals + Projected",SUMIF('MemMon Total'!$B$10:$B$32,'Summary TC'!$B219,'MemMon Total'!Q$10:Q$32),0)</f>
        <v>0</v>
      </c>
      <c r="S221" s="611">
        <f>IF($B$8="Actuals only",SUMIF('MemMon Actual'!$B$14:$B$36,'Summary TC'!$B219,'MemMon Actual'!R$14:R$36),0)+IF($B$8="Actuals + Projected",SUMIF('MemMon Total'!$B$10:$B$32,'Summary TC'!$B219,'MemMon Total'!R$10:R$32),0)</f>
        <v>0</v>
      </c>
      <c r="T221" s="611">
        <f>IF($B$8="Actuals only",SUMIF('MemMon Actual'!$B$14:$B$36,'Summary TC'!$B219,'MemMon Actual'!S$14:S$36),0)+IF($B$8="Actuals + Projected",SUMIF('MemMon Total'!$B$10:$B$32,'Summary TC'!$B219,'MemMon Total'!S$10:S$32),0)</f>
        <v>0</v>
      </c>
      <c r="U221" s="611">
        <f>IF($B$8="Actuals only",SUMIF('MemMon Actual'!$B$14:$B$36,'Summary TC'!$B219,'MemMon Actual'!T$14:T$36),0)+IF($B$8="Actuals + Projected",SUMIF('MemMon Total'!$B$10:$B$32,'Summary TC'!$B219,'MemMon Total'!T$10:T$32),0)</f>
        <v>0</v>
      </c>
      <c r="V221" s="611">
        <f>IF($B$8="Actuals only",SUMIF('MemMon Actual'!$B$14:$B$36,'Summary TC'!$B219,'MemMon Actual'!U$14:U$36),0)+IF($B$8="Actuals + Projected",SUMIF('MemMon Total'!$B$10:$B$32,'Summary TC'!$B219,'MemMon Total'!U$10:U$32),0)</f>
        <v>0</v>
      </c>
      <c r="W221" s="611">
        <f>IF($B$8="Actuals only",SUMIF('MemMon Actual'!$B$14:$B$36,'Summary TC'!$B219,'MemMon Actual'!V$14:V$36),0)+IF($B$8="Actuals + Projected",SUMIF('MemMon Total'!$B$10:$B$32,'Summary TC'!$B219,'MemMon Total'!V$10:V$32),0)</f>
        <v>0</v>
      </c>
      <c r="X221" s="611">
        <f>IF($B$8="Actuals only",SUMIF('MemMon Actual'!$B$14:$B$36,'Summary TC'!$B219,'MemMon Actual'!W$14:W$36),0)+IF($B$8="Actuals + Projected",SUMIF('MemMon Total'!$B$10:$B$32,'Summary TC'!$B219,'MemMon Total'!W$10:W$32),0)</f>
        <v>0</v>
      </c>
      <c r="Y221" s="611">
        <f>IF($B$8="Actuals only",SUMIF('MemMon Actual'!$B$14:$B$36,'Summary TC'!$B219,'MemMon Actual'!X$14:X$36),0)+IF($B$8="Actuals + Projected",SUMIF('MemMon Total'!$B$10:$B$32,'Summary TC'!$B219,'MemMon Total'!X$10:X$32),0)</f>
        <v>0</v>
      </c>
      <c r="Z221" s="611">
        <f>IF($B$8="Actuals only",SUMIF('MemMon Actual'!$B$14:$B$36,'Summary TC'!$B219,'MemMon Actual'!Y$14:Y$36),0)+IF($B$8="Actuals + Projected",SUMIF('MemMon Total'!$B$10:$B$32,'Summary TC'!$B219,'MemMon Total'!Y$10:Y$32),0)</f>
        <v>0</v>
      </c>
      <c r="AA221" s="611">
        <f>IF($B$8="Actuals only",SUMIF('MemMon Actual'!$B$14:$B$36,'Summary TC'!$B219,'MemMon Actual'!Z$14:Z$36),0)+IF($B$8="Actuals + Projected",SUMIF('MemMon Total'!$B$10:$B$32,'Summary TC'!$B219,'MemMon Total'!Z$10:Z$32),0)</f>
        <v>0</v>
      </c>
      <c r="AB221" s="611">
        <f>IF($B$8="Actuals only",SUMIF('MemMon Actual'!$B$14:$B$36,'Summary TC'!$B219,'MemMon Actual'!AA$14:AA$36),0)+IF($B$8="Actuals + Projected",SUMIF('MemMon Total'!$B$10:$B$32,'Summary TC'!$B219,'MemMon Total'!AA$10:AA$32),0)</f>
        <v>0</v>
      </c>
      <c r="AC221" s="611">
        <f>IF($B$8="Actuals only",SUMIF('MemMon Actual'!$B$14:$B$36,'Summary TC'!$B219,'MemMon Actual'!AB$14:AB$36),0)+IF($B$8="Actuals + Projected",SUMIF('MemMon Total'!$B$10:$B$32,'Summary TC'!$B219,'MemMon Total'!AB$10:AB$32),0)</f>
        <v>0</v>
      </c>
      <c r="AD221" s="611">
        <f>IF($B$8="Actuals only",SUMIF('MemMon Actual'!$B$14:$B$36,'Summary TC'!$B219,'MemMon Actual'!AC$14:AC$36),0)+IF($B$8="Actuals + Projected",SUMIF('MemMon Total'!$B$10:$B$32,'Summary TC'!$B219,'MemMon Total'!AC$10:AC$32),0)</f>
        <v>0</v>
      </c>
      <c r="AE221" s="611">
        <f>IF($B$8="Actuals only",SUMIF('MemMon Actual'!$B$14:$B$36,'Summary TC'!$B219,'MemMon Actual'!AD$14:AD$36),0)+IF($B$8="Actuals + Projected",SUMIF('MemMon Total'!$B$10:$B$32,'Summary TC'!$B219,'MemMon Total'!AD$10:AD$32),0)</f>
        <v>0</v>
      </c>
      <c r="AF221" s="611">
        <f>IF($B$8="Actuals only",SUMIF('MemMon Actual'!$B$14:$B$36,'Summary TC'!$B219,'MemMon Actual'!AE$14:AE$36),0)+IF($B$8="Actuals + Projected",SUMIF('MemMon Total'!$B$10:$B$32,'Summary TC'!$B219,'MemMon Total'!AE$10:AE$32),0)</f>
        <v>0</v>
      </c>
      <c r="AG221" s="611">
        <f>IF($B$8="Actuals only",SUMIF('MemMon Actual'!$B$14:$B$36,'Summary TC'!$B219,'MemMon Actual'!AF$14:AF$36),0)+IF($B$8="Actuals + Projected",SUMIF('MemMon Total'!$B$10:$B$32,'Summary TC'!$B219,'MemMon Total'!AF$10:AF$32),0)</f>
        <v>0</v>
      </c>
      <c r="AH221" s="611">
        <f>IF($B$8="Actuals only",SUMIF('MemMon Actual'!$B$14:$B$36,'Summary TC'!$B219,'MemMon Actual'!AG$14:AG$36),0)+IF($B$8="Actuals + Projected",SUMIF('MemMon Total'!$B$10:$B$32,'Summary TC'!$B219,'MemMon Total'!AG$10:AG$32),0)</f>
        <v>0</v>
      </c>
      <c r="AI221" s="679"/>
    </row>
    <row r="222" spans="2:35" ht="13" hidden="1" x14ac:dyDescent="0.3">
      <c r="B222" s="581"/>
      <c r="C222" s="628"/>
      <c r="D222" s="666"/>
      <c r="E222" s="776"/>
      <c r="F222" s="776"/>
      <c r="G222" s="776"/>
      <c r="H222" s="776"/>
      <c r="I222" s="776"/>
      <c r="J222" s="776"/>
      <c r="K222" s="776"/>
      <c r="L222" s="776"/>
      <c r="M222" s="776"/>
      <c r="N222" s="776"/>
      <c r="O222" s="776"/>
      <c r="P222" s="776"/>
      <c r="Q222" s="776"/>
      <c r="R222" s="776"/>
      <c r="S222" s="776"/>
      <c r="T222" s="776"/>
      <c r="U222" s="776"/>
      <c r="V222" s="776"/>
      <c r="W222" s="776"/>
      <c r="X222" s="776"/>
      <c r="Y222" s="776"/>
      <c r="Z222" s="776"/>
      <c r="AA222" s="776"/>
      <c r="AB222" s="776"/>
      <c r="AC222" s="776"/>
      <c r="AD222" s="776"/>
      <c r="AE222" s="776"/>
      <c r="AF222" s="776"/>
      <c r="AG222" s="776"/>
      <c r="AH222" s="776"/>
      <c r="AI222" s="679"/>
    </row>
    <row r="223" spans="2:35" ht="13" hidden="1" x14ac:dyDescent="0.3">
      <c r="B223" s="581" t="str">
        <f>IFERROR(VLOOKUP(C223,'MEG Def'!$A$52:$B$54,2),"")</f>
        <v/>
      </c>
      <c r="C223" s="628"/>
      <c r="D223" s="666" t="s">
        <v>20</v>
      </c>
      <c r="E223" s="631">
        <f>E224*E225</f>
        <v>0</v>
      </c>
      <c r="F223" s="631">
        <f t="shared" ref="F223:AC223" si="83">F224*F225</f>
        <v>0</v>
      </c>
      <c r="G223" s="631">
        <f t="shared" si="83"/>
        <v>0</v>
      </c>
      <c r="H223" s="631">
        <f t="shared" si="83"/>
        <v>0</v>
      </c>
      <c r="I223" s="631">
        <f t="shared" si="83"/>
        <v>0</v>
      </c>
      <c r="J223" s="631">
        <f t="shared" si="83"/>
        <v>0</v>
      </c>
      <c r="K223" s="631">
        <f t="shared" si="83"/>
        <v>0</v>
      </c>
      <c r="L223" s="631">
        <f t="shared" si="83"/>
        <v>0</v>
      </c>
      <c r="M223" s="631">
        <f t="shared" si="83"/>
        <v>0</v>
      </c>
      <c r="N223" s="631">
        <f t="shared" si="83"/>
        <v>0</v>
      </c>
      <c r="O223" s="631">
        <f t="shared" si="83"/>
        <v>0</v>
      </c>
      <c r="P223" s="631">
        <f t="shared" si="83"/>
        <v>0</v>
      </c>
      <c r="Q223" s="631">
        <f t="shared" si="83"/>
        <v>0</v>
      </c>
      <c r="R223" s="631">
        <f t="shared" si="83"/>
        <v>0</v>
      </c>
      <c r="S223" s="631">
        <f t="shared" si="83"/>
        <v>0</v>
      </c>
      <c r="T223" s="631">
        <f t="shared" si="83"/>
        <v>0</v>
      </c>
      <c r="U223" s="631">
        <f t="shared" si="83"/>
        <v>0</v>
      </c>
      <c r="V223" s="631">
        <f t="shared" si="83"/>
        <v>0</v>
      </c>
      <c r="W223" s="631">
        <f t="shared" si="83"/>
        <v>0</v>
      </c>
      <c r="X223" s="631">
        <f t="shared" si="83"/>
        <v>0</v>
      </c>
      <c r="Y223" s="631">
        <f t="shared" si="83"/>
        <v>0</v>
      </c>
      <c r="Z223" s="631">
        <f t="shared" si="83"/>
        <v>0</v>
      </c>
      <c r="AA223" s="631">
        <f t="shared" si="83"/>
        <v>0</v>
      </c>
      <c r="AB223" s="631">
        <f t="shared" si="83"/>
        <v>0</v>
      </c>
      <c r="AC223" s="631">
        <f t="shared" si="83"/>
        <v>0</v>
      </c>
      <c r="AD223" s="631">
        <f t="shared" ref="AD223:AH223" si="84">AD224*AD225</f>
        <v>0</v>
      </c>
      <c r="AE223" s="631">
        <f t="shared" si="84"/>
        <v>0</v>
      </c>
      <c r="AF223" s="631">
        <f t="shared" si="84"/>
        <v>0</v>
      </c>
      <c r="AG223" s="631">
        <f t="shared" si="84"/>
        <v>0</v>
      </c>
      <c r="AH223" s="631">
        <f t="shared" si="84"/>
        <v>0</v>
      </c>
      <c r="AI223" s="679"/>
    </row>
    <row r="224" spans="2:35" s="634" customFormat="1" ht="13" hidden="1" x14ac:dyDescent="0.3">
      <c r="B224" s="635"/>
      <c r="C224" s="636"/>
      <c r="D224" s="735" t="s">
        <v>21</v>
      </c>
      <c r="E224" s="639">
        <f>SUMIF('WOW PMPM &amp; Agg'!$B$56:$B$64,'Summary TC'!$B223,'WOW PMPM &amp; Agg'!D$56:D$64)</f>
        <v>0</v>
      </c>
      <c r="F224" s="639">
        <f>SUMIF('WOW PMPM &amp; Agg'!$B$56:$B$64,'Summary TC'!$B223,'WOW PMPM &amp; Agg'!E$56:E$64)</f>
        <v>0</v>
      </c>
      <c r="G224" s="639">
        <f>SUMIF('WOW PMPM &amp; Agg'!$B$56:$B$64,'Summary TC'!$B223,'WOW PMPM &amp; Agg'!F$56:F$64)</f>
        <v>0</v>
      </c>
      <c r="H224" s="639">
        <f>SUMIF('WOW PMPM &amp; Agg'!$B$56:$B$64,'Summary TC'!$B223,'WOW PMPM &amp; Agg'!G$56:G$64)</f>
        <v>0</v>
      </c>
      <c r="I224" s="639">
        <f>SUMIF('WOW PMPM &amp; Agg'!$B$56:$B$64,'Summary TC'!$B223,'WOW PMPM &amp; Agg'!H$56:H$64)</f>
        <v>0</v>
      </c>
      <c r="J224" s="639">
        <f>SUMIF('WOW PMPM &amp; Agg'!$B$56:$B$64,'Summary TC'!$B223,'WOW PMPM &amp; Agg'!I$56:I$64)</f>
        <v>0</v>
      </c>
      <c r="K224" s="639">
        <f>SUMIF('WOW PMPM &amp; Agg'!$B$56:$B$64,'Summary TC'!$B223,'WOW PMPM &amp; Agg'!J$56:J$64)</f>
        <v>0</v>
      </c>
      <c r="L224" s="639">
        <f>SUMIF('WOW PMPM &amp; Agg'!$B$56:$B$64,'Summary TC'!$B223,'WOW PMPM &amp; Agg'!K$56:K$64)</f>
        <v>0</v>
      </c>
      <c r="M224" s="639">
        <f>SUMIF('WOW PMPM &amp; Agg'!$B$56:$B$64,'Summary TC'!$B223,'WOW PMPM &amp; Agg'!L$56:L$64)</f>
        <v>0</v>
      </c>
      <c r="N224" s="639">
        <f>SUMIF('WOW PMPM &amp; Agg'!$B$56:$B$64,'Summary TC'!$B223,'WOW PMPM &amp; Agg'!M$56:M$64)</f>
        <v>0</v>
      </c>
      <c r="O224" s="639">
        <f>SUMIF('WOW PMPM &amp; Agg'!$B$56:$B$64,'Summary TC'!$B223,'WOW PMPM &amp; Agg'!N$56:N$64)</f>
        <v>0</v>
      </c>
      <c r="P224" s="639">
        <f>SUMIF('WOW PMPM &amp; Agg'!$B$56:$B$64,'Summary TC'!$B223,'WOW PMPM &amp; Agg'!O$56:O$64)</f>
        <v>0</v>
      </c>
      <c r="Q224" s="639">
        <f>SUMIF('WOW PMPM &amp; Agg'!$B$56:$B$64,'Summary TC'!$B223,'WOW PMPM &amp; Agg'!P$56:P$64)</f>
        <v>0</v>
      </c>
      <c r="R224" s="639">
        <f>SUMIF('WOW PMPM &amp; Agg'!$B$56:$B$64,'Summary TC'!$B223,'WOW PMPM &amp; Agg'!Q$56:Q$64)</f>
        <v>0</v>
      </c>
      <c r="S224" s="639">
        <f>SUMIF('WOW PMPM &amp; Agg'!$B$56:$B$64,'Summary TC'!$B223,'WOW PMPM &amp; Agg'!R$56:R$64)</f>
        <v>0</v>
      </c>
      <c r="T224" s="639">
        <f>SUMIF('WOW PMPM &amp; Agg'!$B$56:$B$64,'Summary TC'!$B223,'WOW PMPM &amp; Agg'!S$56:S$64)</f>
        <v>0</v>
      </c>
      <c r="U224" s="639">
        <f>SUMIF('WOW PMPM &amp; Agg'!$B$56:$B$64,'Summary TC'!$B223,'WOW PMPM &amp; Agg'!T$56:T$64)</f>
        <v>0</v>
      </c>
      <c r="V224" s="639">
        <f>SUMIF('WOW PMPM &amp; Agg'!$B$56:$B$64,'Summary TC'!$B223,'WOW PMPM &amp; Agg'!U$56:U$64)</f>
        <v>0</v>
      </c>
      <c r="W224" s="639">
        <f>SUMIF('WOW PMPM &amp; Agg'!$B$56:$B$64,'Summary TC'!$B223,'WOW PMPM &amp; Agg'!V$56:V$64)</f>
        <v>0</v>
      </c>
      <c r="X224" s="639">
        <f>SUMIF('WOW PMPM &amp; Agg'!$B$56:$B$64,'Summary TC'!$B223,'WOW PMPM &amp; Agg'!W$56:W$64)</f>
        <v>0</v>
      </c>
      <c r="Y224" s="639">
        <f>SUMIF('WOW PMPM &amp; Agg'!$B$56:$B$64,'Summary TC'!$B223,'WOW PMPM &amp; Agg'!X$56:X$64)</f>
        <v>0</v>
      </c>
      <c r="Z224" s="639">
        <f>SUMIF('WOW PMPM &amp; Agg'!$B$56:$B$64,'Summary TC'!$B223,'WOW PMPM &amp; Agg'!Y$56:Y$64)</f>
        <v>0</v>
      </c>
      <c r="AA224" s="639">
        <f>SUMIF('WOW PMPM &amp; Agg'!$B$56:$B$64,'Summary TC'!$B223,'WOW PMPM &amp; Agg'!Z$56:Z$64)</f>
        <v>0</v>
      </c>
      <c r="AB224" s="639">
        <f>SUMIF('WOW PMPM &amp; Agg'!$B$56:$B$64,'Summary TC'!$B223,'WOW PMPM &amp; Agg'!AA$56:AA$64)</f>
        <v>0</v>
      </c>
      <c r="AC224" s="639">
        <f>SUMIF('WOW PMPM &amp; Agg'!$B$56:$B$64,'Summary TC'!$B223,'WOW PMPM &amp; Agg'!AB$56:AB$64)</f>
        <v>0</v>
      </c>
      <c r="AD224" s="639">
        <f>SUMIF('WOW PMPM &amp; Agg'!$B$56:$B$64,'Summary TC'!$B223,'WOW PMPM &amp; Agg'!AC$56:AC$64)</f>
        <v>0</v>
      </c>
      <c r="AE224" s="639">
        <f>SUMIF('WOW PMPM &amp; Agg'!$B$56:$B$64,'Summary TC'!$B223,'WOW PMPM &amp; Agg'!AD$56:AD$64)</f>
        <v>0</v>
      </c>
      <c r="AF224" s="639">
        <f>SUMIF('WOW PMPM &amp; Agg'!$B$56:$B$64,'Summary TC'!$B223,'WOW PMPM &amp; Agg'!AE$56:AE$64)</f>
        <v>0</v>
      </c>
      <c r="AG224" s="639">
        <f>SUMIF('WOW PMPM &amp; Agg'!$B$56:$B$64,'Summary TC'!$B223,'WOW PMPM &amp; Agg'!AF$56:AF$64)</f>
        <v>0</v>
      </c>
      <c r="AH224" s="639">
        <f>SUMIF('WOW PMPM &amp; Agg'!$B$56:$B$64,'Summary TC'!$B223,'WOW PMPM &amp; Agg'!AG$56:AG$64)</f>
        <v>0</v>
      </c>
      <c r="AI224" s="775"/>
    </row>
    <row r="225" spans="2:35" ht="13" hidden="1" x14ac:dyDescent="0.3">
      <c r="B225" s="581"/>
      <c r="C225" s="628"/>
      <c r="D225" s="666" t="s">
        <v>22</v>
      </c>
      <c r="E225" s="611">
        <f>IF($B$8="Actuals only",SUMIF('MemMon Actual'!$B$14:$B$36,'Summary TC'!$B223,'MemMon Actual'!D$14:D$36),0)+IF($B$8="Actuals + Projected",SUMIF('MemMon Total'!$B$10:$B$32,'Summary TC'!$B223,'MemMon Total'!D$10:D$32),0)</f>
        <v>0</v>
      </c>
      <c r="F225" s="611">
        <f>IF($B$8="Actuals only",SUMIF('MemMon Actual'!$B$14:$B$36,'Summary TC'!$B223,'MemMon Actual'!E$14:E$36),0)+IF($B$8="Actuals + Projected",SUMIF('MemMon Total'!$B$10:$B$32,'Summary TC'!$B223,'MemMon Total'!E$10:E$32),0)</f>
        <v>0</v>
      </c>
      <c r="G225" s="611">
        <f>IF($B$8="Actuals only",SUMIF('MemMon Actual'!$B$14:$B$36,'Summary TC'!$B223,'MemMon Actual'!F$14:F$36),0)+IF($B$8="Actuals + Projected",SUMIF('MemMon Total'!$B$10:$B$32,'Summary TC'!$B223,'MemMon Total'!F$10:F$32),0)</f>
        <v>0</v>
      </c>
      <c r="H225" s="611">
        <f>IF($B$8="Actuals only",SUMIF('MemMon Actual'!$B$14:$B$36,'Summary TC'!$B223,'MemMon Actual'!G$14:G$36),0)+IF($B$8="Actuals + Projected",SUMIF('MemMon Total'!$B$10:$B$32,'Summary TC'!$B223,'MemMon Total'!G$10:G$32),0)</f>
        <v>0</v>
      </c>
      <c r="I225" s="611">
        <f>IF($B$8="Actuals only",SUMIF('MemMon Actual'!$B$14:$B$36,'Summary TC'!$B223,'MemMon Actual'!H$14:H$36),0)+IF($B$8="Actuals + Projected",SUMIF('MemMon Total'!$B$10:$B$32,'Summary TC'!$B223,'MemMon Total'!H$10:H$32),0)</f>
        <v>0</v>
      </c>
      <c r="J225" s="611">
        <f>IF($B$8="Actuals only",SUMIF('MemMon Actual'!$B$14:$B$36,'Summary TC'!$B223,'MemMon Actual'!I$14:I$36),0)+IF($B$8="Actuals + Projected",SUMIF('MemMon Total'!$B$10:$B$32,'Summary TC'!$B223,'MemMon Total'!I$10:I$32),0)</f>
        <v>0</v>
      </c>
      <c r="K225" s="611">
        <f>IF($B$8="Actuals only",SUMIF('MemMon Actual'!$B$14:$B$36,'Summary TC'!$B223,'MemMon Actual'!J$14:J$36),0)+IF($B$8="Actuals + Projected",SUMIF('MemMon Total'!$B$10:$B$32,'Summary TC'!$B223,'MemMon Total'!J$10:J$32),0)</f>
        <v>0</v>
      </c>
      <c r="L225" s="611">
        <f>IF($B$8="Actuals only",SUMIF('MemMon Actual'!$B$14:$B$36,'Summary TC'!$B223,'MemMon Actual'!K$14:K$36),0)+IF($B$8="Actuals + Projected",SUMIF('MemMon Total'!$B$10:$B$32,'Summary TC'!$B223,'MemMon Total'!K$10:K$32),0)</f>
        <v>0</v>
      </c>
      <c r="M225" s="611">
        <f>IF($B$8="Actuals only",SUMIF('MemMon Actual'!$B$14:$B$36,'Summary TC'!$B223,'MemMon Actual'!L$14:L$36),0)+IF($B$8="Actuals + Projected",SUMIF('MemMon Total'!$B$10:$B$32,'Summary TC'!$B223,'MemMon Total'!L$10:L$32),0)</f>
        <v>0</v>
      </c>
      <c r="N225" s="611">
        <f>IF($B$8="Actuals only",SUMIF('MemMon Actual'!$B$14:$B$36,'Summary TC'!$B223,'MemMon Actual'!M$14:M$36),0)+IF($B$8="Actuals + Projected",SUMIF('MemMon Total'!$B$10:$B$32,'Summary TC'!$B223,'MemMon Total'!M$10:M$32),0)</f>
        <v>0</v>
      </c>
      <c r="O225" s="611">
        <f>IF($B$8="Actuals only",SUMIF('MemMon Actual'!$B$14:$B$36,'Summary TC'!$B223,'MemMon Actual'!N$14:N$36),0)+IF($B$8="Actuals + Projected",SUMIF('MemMon Total'!$B$10:$B$32,'Summary TC'!$B223,'MemMon Total'!N$10:N$32),0)</f>
        <v>0</v>
      </c>
      <c r="P225" s="611">
        <f>IF($B$8="Actuals only",SUMIF('MemMon Actual'!$B$14:$B$36,'Summary TC'!$B223,'MemMon Actual'!O$14:O$36),0)+IF($B$8="Actuals + Projected",SUMIF('MemMon Total'!$B$10:$B$32,'Summary TC'!$B223,'MemMon Total'!O$10:O$32),0)</f>
        <v>0</v>
      </c>
      <c r="Q225" s="611">
        <f>IF($B$8="Actuals only",SUMIF('MemMon Actual'!$B$14:$B$36,'Summary TC'!$B223,'MemMon Actual'!P$14:P$36),0)+IF($B$8="Actuals + Projected",SUMIF('MemMon Total'!$B$10:$B$32,'Summary TC'!$B223,'MemMon Total'!P$10:P$32),0)</f>
        <v>0</v>
      </c>
      <c r="R225" s="611">
        <f>IF($B$8="Actuals only",SUMIF('MemMon Actual'!$B$14:$B$36,'Summary TC'!$B223,'MemMon Actual'!Q$14:Q$36),0)+IF($B$8="Actuals + Projected",SUMIF('MemMon Total'!$B$10:$B$32,'Summary TC'!$B223,'MemMon Total'!Q$10:Q$32),0)</f>
        <v>0</v>
      </c>
      <c r="S225" s="611">
        <f>IF($B$8="Actuals only",SUMIF('MemMon Actual'!$B$14:$B$36,'Summary TC'!$B223,'MemMon Actual'!R$14:R$36),0)+IF($B$8="Actuals + Projected",SUMIF('MemMon Total'!$B$10:$B$32,'Summary TC'!$B223,'MemMon Total'!R$10:R$32),0)</f>
        <v>0</v>
      </c>
      <c r="T225" s="611">
        <f>IF($B$8="Actuals only",SUMIF('MemMon Actual'!$B$14:$B$36,'Summary TC'!$B223,'MemMon Actual'!S$14:S$36),0)+IF($B$8="Actuals + Projected",SUMIF('MemMon Total'!$B$10:$B$32,'Summary TC'!$B223,'MemMon Total'!S$10:S$32),0)</f>
        <v>0</v>
      </c>
      <c r="U225" s="611">
        <f>IF($B$8="Actuals only",SUMIF('MemMon Actual'!$B$14:$B$36,'Summary TC'!$B223,'MemMon Actual'!T$14:T$36),0)+IF($B$8="Actuals + Projected",SUMIF('MemMon Total'!$B$10:$B$32,'Summary TC'!$B223,'MemMon Total'!T$10:T$32),0)</f>
        <v>0</v>
      </c>
      <c r="V225" s="611">
        <f>IF($B$8="Actuals only",SUMIF('MemMon Actual'!$B$14:$B$36,'Summary TC'!$B223,'MemMon Actual'!U$14:U$36),0)+IF($B$8="Actuals + Projected",SUMIF('MemMon Total'!$B$10:$B$32,'Summary TC'!$B223,'MemMon Total'!U$10:U$32),0)</f>
        <v>0</v>
      </c>
      <c r="W225" s="611">
        <f>IF($B$8="Actuals only",SUMIF('MemMon Actual'!$B$14:$B$36,'Summary TC'!$B223,'MemMon Actual'!V$14:V$36),0)+IF($B$8="Actuals + Projected",SUMIF('MemMon Total'!$B$10:$B$32,'Summary TC'!$B223,'MemMon Total'!V$10:V$32),0)</f>
        <v>0</v>
      </c>
      <c r="X225" s="611">
        <f>IF($B$8="Actuals only",SUMIF('MemMon Actual'!$B$14:$B$36,'Summary TC'!$B223,'MemMon Actual'!W$14:W$36),0)+IF($B$8="Actuals + Projected",SUMIF('MemMon Total'!$B$10:$B$32,'Summary TC'!$B223,'MemMon Total'!W$10:W$32),0)</f>
        <v>0</v>
      </c>
      <c r="Y225" s="611">
        <f>IF($B$8="Actuals only",SUMIF('MemMon Actual'!$B$14:$B$36,'Summary TC'!$B223,'MemMon Actual'!X$14:X$36),0)+IF($B$8="Actuals + Projected",SUMIF('MemMon Total'!$B$10:$B$32,'Summary TC'!$B223,'MemMon Total'!X$10:X$32),0)</f>
        <v>0</v>
      </c>
      <c r="Z225" s="611">
        <f>IF($B$8="Actuals only",SUMIF('MemMon Actual'!$B$14:$B$36,'Summary TC'!$B223,'MemMon Actual'!Y$14:Y$36),0)+IF($B$8="Actuals + Projected",SUMIF('MemMon Total'!$B$10:$B$32,'Summary TC'!$B223,'MemMon Total'!Y$10:Y$32),0)</f>
        <v>0</v>
      </c>
      <c r="AA225" s="611">
        <f>IF($B$8="Actuals only",SUMIF('MemMon Actual'!$B$14:$B$36,'Summary TC'!$B223,'MemMon Actual'!Z$14:Z$36),0)+IF($B$8="Actuals + Projected",SUMIF('MemMon Total'!$B$10:$B$32,'Summary TC'!$B223,'MemMon Total'!Z$10:Z$32),0)</f>
        <v>0</v>
      </c>
      <c r="AB225" s="611">
        <f>IF($B$8="Actuals only",SUMIF('MemMon Actual'!$B$14:$B$36,'Summary TC'!$B223,'MemMon Actual'!AA$14:AA$36),0)+IF($B$8="Actuals + Projected",SUMIF('MemMon Total'!$B$10:$B$32,'Summary TC'!$B223,'MemMon Total'!AA$10:AA$32),0)</f>
        <v>0</v>
      </c>
      <c r="AC225" s="611">
        <f>IF($B$8="Actuals only",SUMIF('MemMon Actual'!$B$14:$B$36,'Summary TC'!$B223,'MemMon Actual'!AB$14:AB$36),0)+IF($B$8="Actuals + Projected",SUMIF('MemMon Total'!$B$10:$B$32,'Summary TC'!$B223,'MemMon Total'!AB$10:AB$32),0)</f>
        <v>0</v>
      </c>
      <c r="AD225" s="611">
        <f>IF($B$8="Actuals only",SUMIF('MemMon Actual'!$B$14:$B$36,'Summary TC'!$B223,'MemMon Actual'!AC$14:AC$36),0)+IF($B$8="Actuals + Projected",SUMIF('MemMon Total'!$B$10:$B$32,'Summary TC'!$B223,'MemMon Total'!AC$10:AC$32),0)</f>
        <v>0</v>
      </c>
      <c r="AE225" s="611">
        <f>IF($B$8="Actuals only",SUMIF('MemMon Actual'!$B$14:$B$36,'Summary TC'!$B223,'MemMon Actual'!AD$14:AD$36),0)+IF($B$8="Actuals + Projected",SUMIF('MemMon Total'!$B$10:$B$32,'Summary TC'!$B223,'MemMon Total'!AD$10:AD$32),0)</f>
        <v>0</v>
      </c>
      <c r="AF225" s="611">
        <f>IF($B$8="Actuals only",SUMIF('MemMon Actual'!$B$14:$B$36,'Summary TC'!$B223,'MemMon Actual'!AE$14:AE$36),0)+IF($B$8="Actuals + Projected",SUMIF('MemMon Total'!$B$10:$B$32,'Summary TC'!$B223,'MemMon Total'!AE$10:AE$32),0)</f>
        <v>0</v>
      </c>
      <c r="AG225" s="611">
        <f>IF($B$8="Actuals only",SUMIF('MemMon Actual'!$B$14:$B$36,'Summary TC'!$B223,'MemMon Actual'!AF$14:AF$36),0)+IF($B$8="Actuals + Projected",SUMIF('MemMon Total'!$B$10:$B$32,'Summary TC'!$B223,'MemMon Total'!AF$10:AF$32),0)</f>
        <v>0</v>
      </c>
      <c r="AH225" s="611">
        <f>IF($B$8="Actuals only",SUMIF('MemMon Actual'!$B$14:$B$36,'Summary TC'!$B223,'MemMon Actual'!AG$14:AG$36),0)+IF($B$8="Actuals + Projected",SUMIF('MemMon Total'!$B$10:$B$32,'Summary TC'!$B223,'MemMon Total'!AG$10:AG$32),0)</f>
        <v>0</v>
      </c>
      <c r="AI225" s="679"/>
    </row>
    <row r="226" spans="2:35" ht="13" hidden="1" x14ac:dyDescent="0.3">
      <c r="B226" s="581"/>
      <c r="C226" s="628"/>
      <c r="D226" s="666"/>
      <c r="E226" s="776"/>
      <c r="F226" s="776"/>
      <c r="G226" s="776"/>
      <c r="H226" s="776"/>
      <c r="I226" s="776"/>
      <c r="J226" s="776"/>
      <c r="K226" s="776"/>
      <c r="L226" s="776"/>
      <c r="M226" s="776"/>
      <c r="N226" s="776"/>
      <c r="O226" s="776"/>
      <c r="P226" s="776"/>
      <c r="Q226" s="776"/>
      <c r="R226" s="776"/>
      <c r="S226" s="776"/>
      <c r="T226" s="776"/>
      <c r="U226" s="776"/>
      <c r="V226" s="776"/>
      <c r="W226" s="776"/>
      <c r="X226" s="776"/>
      <c r="Y226" s="776"/>
      <c r="Z226" s="776"/>
      <c r="AA226" s="776"/>
      <c r="AB226" s="776"/>
      <c r="AC226" s="776"/>
      <c r="AD226" s="776"/>
      <c r="AE226" s="776"/>
      <c r="AF226" s="776"/>
      <c r="AG226" s="776"/>
      <c r="AH226" s="776"/>
      <c r="AI226" s="679"/>
    </row>
    <row r="227" spans="2:35" ht="13" hidden="1" x14ac:dyDescent="0.3">
      <c r="B227" s="581" t="str">
        <f>IFERROR(VLOOKUP(C227,'MEG Def'!$A$52:$B$54,2),"")</f>
        <v/>
      </c>
      <c r="C227" s="628"/>
      <c r="D227" s="666" t="s">
        <v>20</v>
      </c>
      <c r="E227" s="631">
        <f>E228*E229</f>
        <v>0</v>
      </c>
      <c r="F227" s="631">
        <f t="shared" ref="F227:AC227" si="85">F228*F229</f>
        <v>0</v>
      </c>
      <c r="G227" s="631">
        <f t="shared" si="85"/>
        <v>0</v>
      </c>
      <c r="H227" s="631">
        <f t="shared" si="85"/>
        <v>0</v>
      </c>
      <c r="I227" s="631">
        <f t="shared" si="85"/>
        <v>0</v>
      </c>
      <c r="J227" s="631">
        <f t="shared" si="85"/>
        <v>0</v>
      </c>
      <c r="K227" s="631">
        <f t="shared" si="85"/>
        <v>0</v>
      </c>
      <c r="L227" s="631">
        <f t="shared" si="85"/>
        <v>0</v>
      </c>
      <c r="M227" s="631">
        <f t="shared" si="85"/>
        <v>0</v>
      </c>
      <c r="N227" s="631">
        <f t="shared" si="85"/>
        <v>0</v>
      </c>
      <c r="O227" s="631">
        <f t="shared" si="85"/>
        <v>0</v>
      </c>
      <c r="P227" s="631">
        <f t="shared" si="85"/>
        <v>0</v>
      </c>
      <c r="Q227" s="631">
        <f t="shared" si="85"/>
        <v>0</v>
      </c>
      <c r="R227" s="631">
        <f t="shared" si="85"/>
        <v>0</v>
      </c>
      <c r="S227" s="631">
        <f t="shared" si="85"/>
        <v>0</v>
      </c>
      <c r="T227" s="631">
        <f t="shared" si="85"/>
        <v>0</v>
      </c>
      <c r="U227" s="631">
        <f t="shared" si="85"/>
        <v>0</v>
      </c>
      <c r="V227" s="631">
        <f t="shared" si="85"/>
        <v>0</v>
      </c>
      <c r="W227" s="631">
        <f t="shared" si="85"/>
        <v>0</v>
      </c>
      <c r="X227" s="631">
        <f t="shared" si="85"/>
        <v>0</v>
      </c>
      <c r="Y227" s="631">
        <f t="shared" si="85"/>
        <v>0</v>
      </c>
      <c r="Z227" s="631">
        <f t="shared" si="85"/>
        <v>0</v>
      </c>
      <c r="AA227" s="631">
        <f t="shared" si="85"/>
        <v>0</v>
      </c>
      <c r="AB227" s="631">
        <f t="shared" si="85"/>
        <v>0</v>
      </c>
      <c r="AC227" s="631">
        <f t="shared" si="85"/>
        <v>0</v>
      </c>
      <c r="AD227" s="631">
        <f t="shared" ref="AD227:AH227" si="86">AD228*AD229</f>
        <v>0</v>
      </c>
      <c r="AE227" s="631">
        <f t="shared" si="86"/>
        <v>0</v>
      </c>
      <c r="AF227" s="631">
        <f t="shared" si="86"/>
        <v>0</v>
      </c>
      <c r="AG227" s="631">
        <f t="shared" si="86"/>
        <v>0</v>
      </c>
      <c r="AH227" s="631">
        <f t="shared" si="86"/>
        <v>0</v>
      </c>
      <c r="AI227" s="679"/>
    </row>
    <row r="228" spans="2:35" s="634" customFormat="1" ht="13" hidden="1" x14ac:dyDescent="0.3">
      <c r="B228" s="635"/>
      <c r="C228" s="636"/>
      <c r="D228" s="735" t="s">
        <v>21</v>
      </c>
      <c r="E228" s="639">
        <f>SUMIF('WOW PMPM &amp; Agg'!$B$56:$B$64,'Summary TC'!$B227,'WOW PMPM &amp; Agg'!D$56:D$64)</f>
        <v>0</v>
      </c>
      <c r="F228" s="639">
        <f>SUMIF('WOW PMPM &amp; Agg'!$B$56:$B$64,'Summary TC'!$B227,'WOW PMPM &amp; Agg'!E$56:E$64)</f>
        <v>0</v>
      </c>
      <c r="G228" s="639">
        <f>SUMIF('WOW PMPM &amp; Agg'!$B$56:$B$64,'Summary TC'!$B227,'WOW PMPM &amp; Agg'!F$56:F$64)</f>
        <v>0</v>
      </c>
      <c r="H228" s="639">
        <f>SUMIF('WOW PMPM &amp; Agg'!$B$56:$B$64,'Summary TC'!$B227,'WOW PMPM &amp; Agg'!G$56:G$64)</f>
        <v>0</v>
      </c>
      <c r="I228" s="639">
        <f>SUMIF('WOW PMPM &amp; Agg'!$B$56:$B$64,'Summary TC'!$B227,'WOW PMPM &amp; Agg'!H$56:H$64)</f>
        <v>0</v>
      </c>
      <c r="J228" s="639">
        <f>SUMIF('WOW PMPM &amp; Agg'!$B$56:$B$64,'Summary TC'!$B227,'WOW PMPM &amp; Agg'!I$56:I$64)</f>
        <v>0</v>
      </c>
      <c r="K228" s="639">
        <f>SUMIF('WOW PMPM &amp; Agg'!$B$56:$B$64,'Summary TC'!$B227,'WOW PMPM &amp; Agg'!J$56:J$64)</f>
        <v>0</v>
      </c>
      <c r="L228" s="639">
        <f>SUMIF('WOW PMPM &amp; Agg'!$B$56:$B$64,'Summary TC'!$B227,'WOW PMPM &amp; Agg'!K$56:K$64)</f>
        <v>0</v>
      </c>
      <c r="M228" s="639">
        <f>SUMIF('WOW PMPM &amp; Agg'!$B$56:$B$64,'Summary TC'!$B227,'WOW PMPM &amp; Agg'!L$56:L$64)</f>
        <v>0</v>
      </c>
      <c r="N228" s="639">
        <f>SUMIF('WOW PMPM &amp; Agg'!$B$56:$B$64,'Summary TC'!$B227,'WOW PMPM &amp; Agg'!M$56:M$64)</f>
        <v>0</v>
      </c>
      <c r="O228" s="639">
        <f>SUMIF('WOW PMPM &amp; Agg'!$B$56:$B$64,'Summary TC'!$B227,'WOW PMPM &amp; Agg'!N$56:N$64)</f>
        <v>0</v>
      </c>
      <c r="P228" s="639">
        <f>SUMIF('WOW PMPM &amp; Agg'!$B$56:$B$64,'Summary TC'!$B227,'WOW PMPM &amp; Agg'!O$56:O$64)</f>
        <v>0</v>
      </c>
      <c r="Q228" s="639">
        <f>SUMIF('WOW PMPM &amp; Agg'!$B$56:$B$64,'Summary TC'!$B227,'WOW PMPM &amp; Agg'!P$56:P$64)</f>
        <v>0</v>
      </c>
      <c r="R228" s="639">
        <f>SUMIF('WOW PMPM &amp; Agg'!$B$56:$B$64,'Summary TC'!$B227,'WOW PMPM &amp; Agg'!Q$56:Q$64)</f>
        <v>0</v>
      </c>
      <c r="S228" s="639">
        <f>SUMIF('WOW PMPM &amp; Agg'!$B$56:$B$64,'Summary TC'!$B227,'WOW PMPM &amp; Agg'!R$56:R$64)</f>
        <v>0</v>
      </c>
      <c r="T228" s="639">
        <f>SUMIF('WOW PMPM &amp; Agg'!$B$56:$B$64,'Summary TC'!$B227,'WOW PMPM &amp; Agg'!S$56:S$64)</f>
        <v>0</v>
      </c>
      <c r="U228" s="639">
        <f>SUMIF('WOW PMPM &amp; Agg'!$B$56:$B$64,'Summary TC'!$B227,'WOW PMPM &amp; Agg'!T$56:T$64)</f>
        <v>0</v>
      </c>
      <c r="V228" s="639">
        <f>SUMIF('WOW PMPM &amp; Agg'!$B$56:$B$64,'Summary TC'!$B227,'WOW PMPM &amp; Agg'!U$56:U$64)</f>
        <v>0</v>
      </c>
      <c r="W228" s="639">
        <f>SUMIF('WOW PMPM &amp; Agg'!$B$56:$B$64,'Summary TC'!$B227,'WOW PMPM &amp; Agg'!V$56:V$64)</f>
        <v>0</v>
      </c>
      <c r="X228" s="639">
        <f>SUMIF('WOW PMPM &amp; Agg'!$B$56:$B$64,'Summary TC'!$B227,'WOW PMPM &amp; Agg'!W$56:W$64)</f>
        <v>0</v>
      </c>
      <c r="Y228" s="639">
        <f>SUMIF('WOW PMPM &amp; Agg'!$B$56:$B$64,'Summary TC'!$B227,'WOW PMPM &amp; Agg'!X$56:X$64)</f>
        <v>0</v>
      </c>
      <c r="Z228" s="639">
        <f>SUMIF('WOW PMPM &amp; Agg'!$B$56:$B$64,'Summary TC'!$B227,'WOW PMPM &amp; Agg'!Y$56:Y$64)</f>
        <v>0</v>
      </c>
      <c r="AA228" s="639">
        <f>SUMIF('WOW PMPM &amp; Agg'!$B$56:$B$64,'Summary TC'!$B227,'WOW PMPM &amp; Agg'!Z$56:Z$64)</f>
        <v>0</v>
      </c>
      <c r="AB228" s="639">
        <f>SUMIF('WOW PMPM &amp; Agg'!$B$56:$B$64,'Summary TC'!$B227,'WOW PMPM &amp; Agg'!AA$56:AA$64)</f>
        <v>0</v>
      </c>
      <c r="AC228" s="639">
        <f>SUMIF('WOW PMPM &amp; Agg'!$B$56:$B$64,'Summary TC'!$B227,'WOW PMPM &amp; Agg'!AB$56:AB$64)</f>
        <v>0</v>
      </c>
      <c r="AD228" s="639">
        <f>SUMIF('WOW PMPM &amp; Agg'!$B$56:$B$64,'Summary TC'!$B227,'WOW PMPM &amp; Agg'!AC$56:AC$64)</f>
        <v>0</v>
      </c>
      <c r="AE228" s="639">
        <f>SUMIF('WOW PMPM &amp; Agg'!$B$56:$B$64,'Summary TC'!$B227,'WOW PMPM &amp; Agg'!AD$56:AD$64)</f>
        <v>0</v>
      </c>
      <c r="AF228" s="639">
        <f>SUMIF('WOW PMPM &amp; Agg'!$B$56:$B$64,'Summary TC'!$B227,'WOW PMPM &amp; Agg'!AE$56:AE$64)</f>
        <v>0</v>
      </c>
      <c r="AG228" s="639">
        <f>SUMIF('WOW PMPM &amp; Agg'!$B$56:$B$64,'Summary TC'!$B227,'WOW PMPM &amp; Agg'!AF$56:AF$64)</f>
        <v>0</v>
      </c>
      <c r="AH228" s="639">
        <f>SUMIF('WOW PMPM &amp; Agg'!$B$56:$B$64,'Summary TC'!$B227,'WOW PMPM &amp; Agg'!AG$56:AG$64)</f>
        <v>0</v>
      </c>
      <c r="AI228" s="775"/>
    </row>
    <row r="229" spans="2:35" ht="13" hidden="1" x14ac:dyDescent="0.3">
      <c r="B229" s="581"/>
      <c r="C229" s="628"/>
      <c r="D229" s="666" t="s">
        <v>22</v>
      </c>
      <c r="E229" s="611">
        <f>IF($B$8="Actuals only",SUMIF('MemMon Actual'!$B$14:$B$36,'Summary TC'!$B227,'MemMon Actual'!D$14:D$36),0)+IF($B$8="Actuals + Projected",SUMIF('MemMon Total'!$B$10:$B$32,'Summary TC'!$B227,'MemMon Total'!D$10:D$32),0)</f>
        <v>0</v>
      </c>
      <c r="F229" s="611">
        <f>IF($B$8="Actuals only",SUMIF('MemMon Actual'!$B$14:$B$36,'Summary TC'!$B227,'MemMon Actual'!E$14:E$36),0)+IF($B$8="Actuals + Projected",SUMIF('MemMon Total'!$B$10:$B$32,'Summary TC'!$B227,'MemMon Total'!E$10:E$32),0)</f>
        <v>0</v>
      </c>
      <c r="G229" s="611">
        <f>IF($B$8="Actuals only",SUMIF('MemMon Actual'!$B$14:$B$36,'Summary TC'!$B227,'MemMon Actual'!F$14:F$36),0)+IF($B$8="Actuals + Projected",SUMIF('MemMon Total'!$B$10:$B$32,'Summary TC'!$B227,'MemMon Total'!F$10:F$32),0)</f>
        <v>0</v>
      </c>
      <c r="H229" s="611">
        <f>IF($B$8="Actuals only",SUMIF('MemMon Actual'!$B$14:$B$36,'Summary TC'!$B227,'MemMon Actual'!G$14:G$36),0)+IF($B$8="Actuals + Projected",SUMIF('MemMon Total'!$B$10:$B$32,'Summary TC'!$B227,'MemMon Total'!G$10:G$32),0)</f>
        <v>0</v>
      </c>
      <c r="I229" s="611">
        <f>IF($B$8="Actuals only",SUMIF('MemMon Actual'!$B$14:$B$36,'Summary TC'!$B227,'MemMon Actual'!H$14:H$36),0)+IF($B$8="Actuals + Projected",SUMIF('MemMon Total'!$B$10:$B$32,'Summary TC'!$B227,'MemMon Total'!H$10:H$32),0)</f>
        <v>0</v>
      </c>
      <c r="J229" s="611">
        <f>IF($B$8="Actuals only",SUMIF('MemMon Actual'!$B$14:$B$36,'Summary TC'!$B227,'MemMon Actual'!I$14:I$36),0)+IF($B$8="Actuals + Projected",SUMIF('MemMon Total'!$B$10:$B$32,'Summary TC'!$B227,'MemMon Total'!I$10:I$32),0)</f>
        <v>0</v>
      </c>
      <c r="K229" s="611">
        <f>IF($B$8="Actuals only",SUMIF('MemMon Actual'!$B$14:$B$36,'Summary TC'!$B227,'MemMon Actual'!J$14:J$36),0)+IF($B$8="Actuals + Projected",SUMIF('MemMon Total'!$B$10:$B$32,'Summary TC'!$B227,'MemMon Total'!J$10:J$32),0)</f>
        <v>0</v>
      </c>
      <c r="L229" s="611">
        <f>IF($B$8="Actuals only",SUMIF('MemMon Actual'!$B$14:$B$36,'Summary TC'!$B227,'MemMon Actual'!K$14:K$36),0)+IF($B$8="Actuals + Projected",SUMIF('MemMon Total'!$B$10:$B$32,'Summary TC'!$B227,'MemMon Total'!K$10:K$32),0)</f>
        <v>0</v>
      </c>
      <c r="M229" s="611">
        <f>IF($B$8="Actuals only",SUMIF('MemMon Actual'!$B$14:$B$36,'Summary TC'!$B227,'MemMon Actual'!L$14:L$36),0)+IF($B$8="Actuals + Projected",SUMIF('MemMon Total'!$B$10:$B$32,'Summary TC'!$B227,'MemMon Total'!L$10:L$32),0)</f>
        <v>0</v>
      </c>
      <c r="N229" s="611">
        <f>IF($B$8="Actuals only",SUMIF('MemMon Actual'!$B$14:$B$36,'Summary TC'!$B227,'MemMon Actual'!M$14:M$36),0)+IF($B$8="Actuals + Projected",SUMIF('MemMon Total'!$B$10:$B$32,'Summary TC'!$B227,'MemMon Total'!M$10:M$32),0)</f>
        <v>0</v>
      </c>
      <c r="O229" s="611">
        <f>IF($B$8="Actuals only",SUMIF('MemMon Actual'!$B$14:$B$36,'Summary TC'!$B227,'MemMon Actual'!N$14:N$36),0)+IF($B$8="Actuals + Projected",SUMIF('MemMon Total'!$B$10:$B$32,'Summary TC'!$B227,'MemMon Total'!N$10:N$32),0)</f>
        <v>0</v>
      </c>
      <c r="P229" s="611">
        <f>IF($B$8="Actuals only",SUMIF('MemMon Actual'!$B$14:$B$36,'Summary TC'!$B227,'MemMon Actual'!O$14:O$36),0)+IF($B$8="Actuals + Projected",SUMIF('MemMon Total'!$B$10:$B$32,'Summary TC'!$B227,'MemMon Total'!O$10:O$32),0)</f>
        <v>0</v>
      </c>
      <c r="Q229" s="611">
        <f>IF($B$8="Actuals only",SUMIF('MemMon Actual'!$B$14:$B$36,'Summary TC'!$B227,'MemMon Actual'!P$14:P$36),0)+IF($B$8="Actuals + Projected",SUMIF('MemMon Total'!$B$10:$B$32,'Summary TC'!$B227,'MemMon Total'!P$10:P$32),0)</f>
        <v>0</v>
      </c>
      <c r="R229" s="611">
        <f>IF($B$8="Actuals only",SUMIF('MemMon Actual'!$B$14:$B$36,'Summary TC'!$B227,'MemMon Actual'!Q$14:Q$36),0)+IF($B$8="Actuals + Projected",SUMIF('MemMon Total'!$B$10:$B$32,'Summary TC'!$B227,'MemMon Total'!Q$10:Q$32),0)</f>
        <v>0</v>
      </c>
      <c r="S229" s="611">
        <f>IF($B$8="Actuals only",SUMIF('MemMon Actual'!$B$14:$B$36,'Summary TC'!$B227,'MemMon Actual'!R$14:R$36),0)+IF($B$8="Actuals + Projected",SUMIF('MemMon Total'!$B$10:$B$32,'Summary TC'!$B227,'MemMon Total'!R$10:R$32),0)</f>
        <v>0</v>
      </c>
      <c r="T229" s="611">
        <f>IF($B$8="Actuals only",SUMIF('MemMon Actual'!$B$14:$B$36,'Summary TC'!$B227,'MemMon Actual'!S$14:S$36),0)+IF($B$8="Actuals + Projected",SUMIF('MemMon Total'!$B$10:$B$32,'Summary TC'!$B227,'MemMon Total'!S$10:S$32),0)</f>
        <v>0</v>
      </c>
      <c r="U229" s="611">
        <f>IF($B$8="Actuals only",SUMIF('MemMon Actual'!$B$14:$B$36,'Summary TC'!$B227,'MemMon Actual'!T$14:T$36),0)+IF($B$8="Actuals + Projected",SUMIF('MemMon Total'!$B$10:$B$32,'Summary TC'!$B227,'MemMon Total'!T$10:T$32),0)</f>
        <v>0</v>
      </c>
      <c r="V229" s="611">
        <f>IF($B$8="Actuals only",SUMIF('MemMon Actual'!$B$14:$B$36,'Summary TC'!$B227,'MemMon Actual'!U$14:U$36),0)+IF($B$8="Actuals + Projected",SUMIF('MemMon Total'!$B$10:$B$32,'Summary TC'!$B227,'MemMon Total'!U$10:U$32),0)</f>
        <v>0</v>
      </c>
      <c r="W229" s="611">
        <f>IF($B$8="Actuals only",SUMIF('MemMon Actual'!$B$14:$B$36,'Summary TC'!$B227,'MemMon Actual'!V$14:V$36),0)+IF($B$8="Actuals + Projected",SUMIF('MemMon Total'!$B$10:$B$32,'Summary TC'!$B227,'MemMon Total'!V$10:V$32),0)</f>
        <v>0</v>
      </c>
      <c r="X229" s="611">
        <f>IF($B$8="Actuals only",SUMIF('MemMon Actual'!$B$14:$B$36,'Summary TC'!$B227,'MemMon Actual'!W$14:W$36),0)+IF($B$8="Actuals + Projected",SUMIF('MemMon Total'!$B$10:$B$32,'Summary TC'!$B227,'MemMon Total'!W$10:W$32),0)</f>
        <v>0</v>
      </c>
      <c r="Y229" s="611">
        <f>IF($B$8="Actuals only",SUMIF('MemMon Actual'!$B$14:$B$36,'Summary TC'!$B227,'MemMon Actual'!X$14:X$36),0)+IF($B$8="Actuals + Projected",SUMIF('MemMon Total'!$B$10:$B$32,'Summary TC'!$B227,'MemMon Total'!X$10:X$32),0)</f>
        <v>0</v>
      </c>
      <c r="Z229" s="611">
        <f>IF($B$8="Actuals only",SUMIF('MemMon Actual'!$B$14:$B$36,'Summary TC'!$B227,'MemMon Actual'!Y$14:Y$36),0)+IF($B$8="Actuals + Projected",SUMIF('MemMon Total'!$B$10:$B$32,'Summary TC'!$B227,'MemMon Total'!Y$10:Y$32),0)</f>
        <v>0</v>
      </c>
      <c r="AA229" s="611">
        <f>IF($B$8="Actuals only",SUMIF('MemMon Actual'!$B$14:$B$36,'Summary TC'!$B227,'MemMon Actual'!Z$14:Z$36),0)+IF($B$8="Actuals + Projected",SUMIF('MemMon Total'!$B$10:$B$32,'Summary TC'!$B227,'MemMon Total'!Z$10:Z$32),0)</f>
        <v>0</v>
      </c>
      <c r="AB229" s="611">
        <f>IF($B$8="Actuals only",SUMIF('MemMon Actual'!$B$14:$B$36,'Summary TC'!$B227,'MemMon Actual'!AA$14:AA$36),0)+IF($B$8="Actuals + Projected",SUMIF('MemMon Total'!$B$10:$B$32,'Summary TC'!$B227,'MemMon Total'!AA$10:AA$32),0)</f>
        <v>0</v>
      </c>
      <c r="AC229" s="611">
        <f>IF($B$8="Actuals only",SUMIF('MemMon Actual'!$B$14:$B$36,'Summary TC'!$B227,'MemMon Actual'!AB$14:AB$36),0)+IF($B$8="Actuals + Projected",SUMIF('MemMon Total'!$B$10:$B$32,'Summary TC'!$B227,'MemMon Total'!AB$10:AB$32),0)</f>
        <v>0</v>
      </c>
      <c r="AD229" s="611">
        <f>IF($B$8="Actuals only",SUMIF('MemMon Actual'!$B$14:$B$36,'Summary TC'!$B227,'MemMon Actual'!AC$14:AC$36),0)+IF($B$8="Actuals + Projected",SUMIF('MemMon Total'!$B$10:$B$32,'Summary TC'!$B227,'MemMon Total'!AC$10:AC$32),0)</f>
        <v>0</v>
      </c>
      <c r="AE229" s="611">
        <f>IF($B$8="Actuals only",SUMIF('MemMon Actual'!$B$14:$B$36,'Summary TC'!$B227,'MemMon Actual'!AD$14:AD$36),0)+IF($B$8="Actuals + Projected",SUMIF('MemMon Total'!$B$10:$B$32,'Summary TC'!$B227,'MemMon Total'!AD$10:AD$32),0)</f>
        <v>0</v>
      </c>
      <c r="AF229" s="611">
        <f>IF($B$8="Actuals only",SUMIF('MemMon Actual'!$B$14:$B$36,'Summary TC'!$B227,'MemMon Actual'!AE$14:AE$36),0)+IF($B$8="Actuals + Projected",SUMIF('MemMon Total'!$B$10:$B$32,'Summary TC'!$B227,'MemMon Total'!AE$10:AE$32),0)</f>
        <v>0</v>
      </c>
      <c r="AG229" s="611">
        <f>IF($B$8="Actuals only",SUMIF('MemMon Actual'!$B$14:$B$36,'Summary TC'!$B227,'MemMon Actual'!AF$14:AF$36),0)+IF($B$8="Actuals + Projected",SUMIF('MemMon Total'!$B$10:$B$32,'Summary TC'!$B227,'MemMon Total'!AF$10:AF$32),0)</f>
        <v>0</v>
      </c>
      <c r="AH229" s="611">
        <f>IF($B$8="Actuals only",SUMIF('MemMon Actual'!$B$14:$B$36,'Summary TC'!$B227,'MemMon Actual'!AG$14:AG$36),0)+IF($B$8="Actuals + Projected",SUMIF('MemMon Total'!$B$10:$B$32,'Summary TC'!$B227,'MemMon Total'!AG$10:AG$32),0)</f>
        <v>0</v>
      </c>
      <c r="AI229" s="679"/>
    </row>
    <row r="230" spans="2:35" ht="13" hidden="1" x14ac:dyDescent="0.3">
      <c r="B230" s="581"/>
      <c r="C230" s="628"/>
      <c r="D230" s="66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679"/>
    </row>
    <row r="231" spans="2:35" ht="13" hidden="1" x14ac:dyDescent="0.3">
      <c r="B231" s="544" t="s">
        <v>81</v>
      </c>
      <c r="C231" s="628"/>
      <c r="D231" s="666" t="s">
        <v>148</v>
      </c>
      <c r="E231" s="776"/>
      <c r="F231" s="776"/>
      <c r="G231" s="776"/>
      <c r="H231" s="776"/>
      <c r="I231" s="776"/>
      <c r="J231" s="776"/>
      <c r="K231" s="776"/>
      <c r="L231" s="776"/>
      <c r="M231" s="776"/>
      <c r="N231" s="776"/>
      <c r="O231" s="776"/>
      <c r="P231" s="776"/>
      <c r="Q231" s="776"/>
      <c r="R231" s="776"/>
      <c r="S231" s="776"/>
      <c r="T231" s="776"/>
      <c r="U231" s="776"/>
      <c r="V231" s="776"/>
      <c r="W231" s="776"/>
      <c r="X231" s="776"/>
      <c r="Y231" s="776"/>
      <c r="Z231" s="776"/>
      <c r="AA231" s="776"/>
      <c r="AB231" s="776"/>
      <c r="AC231" s="776"/>
      <c r="AD231" s="776"/>
      <c r="AE231" s="776"/>
      <c r="AF231" s="776"/>
      <c r="AG231" s="776"/>
      <c r="AH231" s="776"/>
      <c r="AI231" s="679"/>
    </row>
    <row r="232" spans="2:35" ht="13" hidden="1" x14ac:dyDescent="0.3">
      <c r="B232" s="675"/>
      <c r="C232" s="628"/>
      <c r="D232" s="743" t="s">
        <v>39</v>
      </c>
      <c r="E232" s="776"/>
      <c r="F232" s="776"/>
      <c r="G232" s="776"/>
      <c r="H232" s="776"/>
      <c r="I232" s="776"/>
      <c r="J232" s="776"/>
      <c r="K232" s="776"/>
      <c r="L232" s="776"/>
      <c r="M232" s="776"/>
      <c r="N232" s="776"/>
      <c r="O232" s="776"/>
      <c r="P232" s="776"/>
      <c r="Q232" s="776"/>
      <c r="R232" s="776"/>
      <c r="S232" s="776"/>
      <c r="T232" s="776"/>
      <c r="U232" s="776"/>
      <c r="V232" s="776"/>
      <c r="W232" s="776"/>
      <c r="X232" s="776"/>
      <c r="Y232" s="776"/>
      <c r="Z232" s="776"/>
      <c r="AA232" s="776"/>
      <c r="AB232" s="776"/>
      <c r="AC232" s="776"/>
      <c r="AD232" s="776"/>
      <c r="AE232" s="776"/>
      <c r="AF232" s="776"/>
      <c r="AG232" s="776"/>
      <c r="AH232" s="776"/>
      <c r="AI232" s="679"/>
    </row>
    <row r="233" spans="2:35" ht="13" hidden="1" x14ac:dyDescent="0.3">
      <c r="B233" s="675"/>
      <c r="C233" s="618"/>
      <c r="D233" s="675"/>
      <c r="E233" s="776"/>
      <c r="F233" s="776"/>
      <c r="G233" s="776"/>
      <c r="H233" s="776"/>
      <c r="I233" s="776"/>
      <c r="J233" s="776"/>
      <c r="K233" s="776"/>
      <c r="L233" s="776"/>
      <c r="M233" s="776"/>
      <c r="N233" s="776"/>
      <c r="O233" s="776"/>
      <c r="P233" s="776"/>
      <c r="Q233" s="776"/>
      <c r="R233" s="776"/>
      <c r="S233" s="776"/>
      <c r="T233" s="776"/>
      <c r="U233" s="776"/>
      <c r="V233" s="776"/>
      <c r="W233" s="776"/>
      <c r="X233" s="776"/>
      <c r="Y233" s="776"/>
      <c r="Z233" s="776"/>
      <c r="AA233" s="776"/>
      <c r="AB233" s="776"/>
      <c r="AC233" s="776"/>
      <c r="AD233" s="776"/>
      <c r="AE233" s="776"/>
      <c r="AF233" s="776"/>
      <c r="AG233" s="776"/>
      <c r="AH233" s="776"/>
      <c r="AI233" s="679"/>
    </row>
    <row r="234" spans="2:35" ht="13" hidden="1" x14ac:dyDescent="0.3">
      <c r="B234" s="581" t="str">
        <f>IFERROR(VLOOKUP(C234,'MEG Def'!$A$57:$B$59,2),"")</f>
        <v/>
      </c>
      <c r="C234" s="618"/>
      <c r="D234" s="666" t="str">
        <f>IF($C234&lt;&gt;0,"Total","")</f>
        <v/>
      </c>
      <c r="E234" s="631">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1">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1">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1">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1">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1">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1">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1">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1">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1">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1">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1">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1">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1">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1">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1">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1">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1">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1">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1">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1">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1">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1">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1">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1">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1">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1">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1">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1">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1">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67"/>
    </row>
    <row r="235" spans="2:35" ht="13" hidden="1" x14ac:dyDescent="0.3">
      <c r="B235" s="581" t="str">
        <f>IFERROR(VLOOKUP(C235,'MEG Def'!$A$57:$B$59,2),"")</f>
        <v/>
      </c>
      <c r="C235" s="618"/>
      <c r="D235" s="666" t="str">
        <f>IF($C235&lt;&gt;0,"Total","")</f>
        <v/>
      </c>
      <c r="E235" s="631">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1">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1">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1">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1">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1">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1">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1">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1">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1">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1">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1">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1">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1">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1">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1">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1">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1">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1">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1">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1">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1">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1">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1">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1">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1">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1">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1">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1">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1">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67"/>
    </row>
    <row r="236" spans="2:35" ht="13" hidden="1" x14ac:dyDescent="0.3">
      <c r="B236" s="581" t="str">
        <f>IFERROR(VLOOKUP(C236,'MEG Def'!$A$57:$B$59,2),"")</f>
        <v/>
      </c>
      <c r="C236" s="618"/>
      <c r="D236" s="666" t="str">
        <f>IF($C236&lt;&gt;0,"Total","")</f>
        <v/>
      </c>
      <c r="E236" s="631">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1">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1">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1">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1">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1">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1">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1">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1">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1">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1">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1">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1">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1">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1">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1">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1">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1">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1">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1">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1">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1">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1">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1">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1">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1">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1">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1">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1">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1">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77"/>
    </row>
    <row r="237" spans="2:35" ht="13.5" hidden="1" thickBot="1" x14ac:dyDescent="0.35">
      <c r="B237" s="744"/>
      <c r="C237" s="628"/>
      <c r="D237" s="726"/>
      <c r="E237" s="507"/>
      <c r="F237" s="507"/>
      <c r="G237" s="507"/>
      <c r="H237" s="507"/>
      <c r="I237" s="507"/>
      <c r="J237" s="507"/>
      <c r="K237" s="507"/>
      <c r="L237" s="507"/>
      <c r="M237" s="507"/>
      <c r="N237" s="507"/>
      <c r="O237" s="507"/>
      <c r="P237" s="507"/>
      <c r="Q237" s="507"/>
      <c r="R237" s="507"/>
      <c r="S237" s="507"/>
      <c r="T237" s="507"/>
      <c r="U237" s="507"/>
      <c r="V237" s="507"/>
      <c r="W237" s="507"/>
      <c r="X237" s="507"/>
      <c r="Y237" s="507"/>
      <c r="Z237" s="507"/>
      <c r="AA237" s="507"/>
      <c r="AB237" s="507"/>
      <c r="AC237" s="507"/>
      <c r="AD237" s="507"/>
      <c r="AE237" s="507"/>
      <c r="AF237" s="507"/>
      <c r="AG237" s="507"/>
      <c r="AH237" s="507"/>
      <c r="AI237" s="778"/>
    </row>
    <row r="238" spans="2:35" ht="13.5" hidden="1" thickBot="1" x14ac:dyDescent="0.35">
      <c r="B238" s="659" t="s">
        <v>4</v>
      </c>
      <c r="C238" s="660"/>
      <c r="D238" s="763"/>
      <c r="E238" s="779">
        <f>IF(AND(E$12&gt;='Summary TC'!$C$4, E$12&lt;='Summary TC'!$C$5), SUMIF($D219:$D237,"Total",E219:E237),0)</f>
        <v>0</v>
      </c>
      <c r="F238" s="670">
        <f>IF(AND(F$12&gt;='Summary TC'!$C$4, F$12&lt;='Summary TC'!$C$5), SUMIF($D219:$D237,"Total",F219:F237),0)</f>
        <v>0</v>
      </c>
      <c r="G238" s="670">
        <f>IF(AND(G$12&gt;='Summary TC'!$C$4, G$12&lt;='Summary TC'!$C$5), SUMIF($D219:$D237,"Total",G219:G237),0)</f>
        <v>0</v>
      </c>
      <c r="H238" s="670">
        <f>IF(AND(H$12&gt;='Summary TC'!$C$4, H$12&lt;='Summary TC'!$C$5), SUMIF($D219:$D237,"Total",H219:H237),0)</f>
        <v>0</v>
      </c>
      <c r="I238" s="670">
        <f>IF(AND(I$12&gt;='Summary TC'!$C$4, I$12&lt;='Summary TC'!$C$5), SUMIF($D219:$D237,"Total",I219:I237),0)</f>
        <v>0</v>
      </c>
      <c r="J238" s="670">
        <f>IF(AND(J$12&gt;='Summary TC'!$C$4, J$12&lt;='Summary TC'!$C$5), SUMIF($D219:$D237,"Total",J219:J237),0)</f>
        <v>0</v>
      </c>
      <c r="K238" s="670">
        <f>IF(AND(K$12&gt;='Summary TC'!$C$4, K$12&lt;='Summary TC'!$C$5), SUMIF($D219:$D237,"Total",K219:K237),0)</f>
        <v>0</v>
      </c>
      <c r="L238" s="670">
        <f>IF(AND(L$12&gt;='Summary TC'!$C$4, L$12&lt;='Summary TC'!$C$5), SUMIF($D219:$D237,"Total",L219:L237),0)</f>
        <v>0</v>
      </c>
      <c r="M238" s="670">
        <f>IF(AND(M$12&gt;='Summary TC'!$C$4, M$12&lt;='Summary TC'!$C$5), SUMIF($D219:$D237,"Total",M219:M237),0)</f>
        <v>0</v>
      </c>
      <c r="N238" s="670">
        <f>IF(AND(N$12&gt;='Summary TC'!$C$4, N$12&lt;='Summary TC'!$C$5), SUMIF($D219:$D237,"Total",N219:N237),0)</f>
        <v>0</v>
      </c>
      <c r="O238" s="670">
        <f>IF(AND(O$12&gt;='Summary TC'!$C$4, O$12&lt;='Summary TC'!$C$5), SUMIF($D219:$D237,"Total",O219:O237),0)</f>
        <v>0</v>
      </c>
      <c r="P238" s="670">
        <f>IF(AND(P$12&gt;='Summary TC'!$C$4, P$12&lt;='Summary TC'!$C$5), SUMIF($D219:$D237,"Total",P219:P237),0)</f>
        <v>0</v>
      </c>
      <c r="Q238" s="670">
        <f>IF(AND(Q$12&gt;='Summary TC'!$C$4, Q$12&lt;='Summary TC'!$C$5), SUMIF($D219:$D237,"Total",Q219:Q237),0)</f>
        <v>0</v>
      </c>
      <c r="R238" s="670">
        <f>IF(AND(R$12&gt;='Summary TC'!$C$4, R$12&lt;='Summary TC'!$C$5), SUMIF($D219:$D237,"Total",R219:R237),0)</f>
        <v>0</v>
      </c>
      <c r="S238" s="670">
        <f>IF(AND(S$12&gt;='Summary TC'!$C$4, S$12&lt;='Summary TC'!$C$5), SUMIF($D219:$D237,"Total",S219:S237),0)</f>
        <v>0</v>
      </c>
      <c r="T238" s="670">
        <f>IF(AND(T$12&gt;='Summary TC'!$C$4, T$12&lt;='Summary TC'!$C$5), SUMIF($D219:$D237,"Total",T219:T237),0)</f>
        <v>0</v>
      </c>
      <c r="U238" s="670">
        <f>IF(AND(U$12&gt;='Summary TC'!$C$4, U$12&lt;='Summary TC'!$C$5), SUMIF($D219:$D237,"Total",U219:U237),0)</f>
        <v>0</v>
      </c>
      <c r="V238" s="670">
        <f>IF(AND(V$12&gt;='Summary TC'!$C$4, V$12&lt;='Summary TC'!$C$5), SUMIF($D219:$D237,"Total",V219:V237),0)</f>
        <v>0</v>
      </c>
      <c r="W238" s="670">
        <f>IF(AND(W$12&gt;='Summary TC'!$C$4, W$12&lt;='Summary TC'!$C$5), SUMIF($D219:$D237,"Total",W219:W237),0)</f>
        <v>0</v>
      </c>
      <c r="X238" s="670">
        <f>IF(AND(X$12&gt;='Summary TC'!$C$4, X$12&lt;='Summary TC'!$C$5), SUMIF($D219:$D237,"Total",X219:X237),0)</f>
        <v>0</v>
      </c>
      <c r="Y238" s="670">
        <f>IF(AND(Y$12&gt;='Summary TC'!$C$4, Y$12&lt;='Summary TC'!$C$5), SUMIF($D219:$D237,"Total",Y219:Y237),0)</f>
        <v>0</v>
      </c>
      <c r="Z238" s="670">
        <f>IF(AND(Z$12&gt;='Summary TC'!$C$4, Z$12&lt;='Summary TC'!$C$5), SUMIF($D219:$D237,"Total",Z219:Z237),0)</f>
        <v>0</v>
      </c>
      <c r="AA238" s="670">
        <f>IF(AND(AA$12&gt;='Summary TC'!$C$4, AA$12&lt;='Summary TC'!$C$5), SUMIF($D219:$D237,"Total",AA219:AA237),0)</f>
        <v>0</v>
      </c>
      <c r="AB238" s="670">
        <f>IF(AND(AB$12&gt;='Summary TC'!$C$4, AB$12&lt;='Summary TC'!$C$5), SUMIF($D219:$D237,"Total",AB219:AB237),0)</f>
        <v>0</v>
      </c>
      <c r="AC238" s="670">
        <f>IF(AND(AC$12&gt;='Summary TC'!$C$4, AC$12&lt;='Summary TC'!$C$5), SUMIF($D219:$D237,"Total",AC219:AC237),0)</f>
        <v>0</v>
      </c>
      <c r="AD238" s="670">
        <f>IF(AND(AD$12&gt;='Summary TC'!$C$4, AD$12&lt;='Summary TC'!$C$5), SUMIF($D219:$D237,"Total",AD219:AD237),0)</f>
        <v>0</v>
      </c>
      <c r="AE238" s="670">
        <f>IF(AND(AE$12&gt;='Summary TC'!$C$4, AE$12&lt;='Summary TC'!$C$5), SUMIF($D219:$D237,"Total",AE219:AE237),0)</f>
        <v>0</v>
      </c>
      <c r="AF238" s="670">
        <f>IF(AND(AF$12&gt;='Summary TC'!$C$4, AF$12&lt;='Summary TC'!$C$5), SUMIF($D219:$D237,"Total",AF219:AF237),0)</f>
        <v>0</v>
      </c>
      <c r="AG238" s="670">
        <f>IF(AND(AG$12&gt;='Summary TC'!$C$4, AG$12&lt;='Summary TC'!$C$5), SUMIF($D219:$D237,"Total",AG219:AG237),0)</f>
        <v>0</v>
      </c>
      <c r="AH238" s="670">
        <f>IF(AND(AH$12&gt;='Summary TC'!$C$4, AH$12&lt;='Summary TC'!$C$5), SUMIF($D219:$D237,"Total",AH219:AH237),0)</f>
        <v>0</v>
      </c>
      <c r="AI238" s="662">
        <f>SUM(E238:AH238)</f>
        <v>0</v>
      </c>
    </row>
    <row r="239" spans="2:35" ht="13" hidden="1" x14ac:dyDescent="0.3">
      <c r="B239" s="480"/>
      <c r="D239" s="480"/>
      <c r="E239" s="769"/>
      <c r="F239" s="769"/>
      <c r="G239" s="769"/>
      <c r="H239" s="769"/>
      <c r="I239" s="769"/>
      <c r="J239" s="769"/>
      <c r="K239" s="769"/>
      <c r="L239" s="769"/>
      <c r="M239" s="769"/>
      <c r="N239" s="769"/>
      <c r="O239" s="769"/>
      <c r="P239" s="769"/>
      <c r="Q239" s="769"/>
      <c r="R239" s="769"/>
      <c r="S239" s="769"/>
      <c r="T239" s="769"/>
      <c r="U239" s="769"/>
      <c r="V239" s="769"/>
      <c r="W239" s="769"/>
      <c r="X239" s="769"/>
      <c r="Y239" s="769"/>
      <c r="Z239" s="769"/>
      <c r="AA239" s="769"/>
      <c r="AB239" s="769"/>
      <c r="AC239" s="769"/>
      <c r="AD239" s="769"/>
      <c r="AE239" s="769"/>
      <c r="AF239" s="769"/>
      <c r="AG239" s="769"/>
      <c r="AH239" s="769"/>
      <c r="AI239" s="770"/>
    </row>
    <row r="240" spans="2:35" ht="13.5" hidden="1" thickBot="1" x14ac:dyDescent="0.35">
      <c r="B240" s="437" t="s">
        <v>5</v>
      </c>
      <c r="D240" s="480"/>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769"/>
      <c r="AD240" s="769"/>
      <c r="AE240" s="769"/>
      <c r="AF240" s="769"/>
      <c r="AG240" s="769"/>
      <c r="AH240" s="769"/>
      <c r="AI240" s="770"/>
    </row>
    <row r="241" spans="2:35" ht="13" hidden="1" x14ac:dyDescent="0.3">
      <c r="B241" s="519"/>
      <c r="C241" s="555"/>
      <c r="D241" s="492"/>
      <c r="E241" s="521" t="s">
        <v>0</v>
      </c>
      <c r="F241" s="425"/>
      <c r="G241" s="49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425"/>
      <c r="AE241" s="425"/>
      <c r="AF241" s="425"/>
      <c r="AG241" s="425"/>
      <c r="AH241" s="425"/>
      <c r="AI241" s="613" t="s">
        <v>77</v>
      </c>
    </row>
    <row r="242" spans="2:35" ht="13.5" hidden="1" thickBot="1" x14ac:dyDescent="0.35">
      <c r="B242" s="522"/>
      <c r="C242" s="618"/>
      <c r="D242" s="496"/>
      <c r="E242" s="569">
        <f>'DY Def'!B$5</f>
        <v>1</v>
      </c>
      <c r="F242" s="553">
        <f>'DY Def'!C$5</f>
        <v>2</v>
      </c>
      <c r="G242" s="553">
        <f>'DY Def'!D$5</f>
        <v>3</v>
      </c>
      <c r="H242" s="553">
        <f>'DY Def'!E$5</f>
        <v>4</v>
      </c>
      <c r="I242" s="553">
        <f>'DY Def'!F$5</f>
        <v>5</v>
      </c>
      <c r="J242" s="553">
        <f>'DY Def'!G$5</f>
        <v>6</v>
      </c>
      <c r="K242" s="553">
        <f>'DY Def'!H$5</f>
        <v>7</v>
      </c>
      <c r="L242" s="553">
        <f>'DY Def'!I$5</f>
        <v>8</v>
      </c>
      <c r="M242" s="553">
        <f>'DY Def'!J$5</f>
        <v>9</v>
      </c>
      <c r="N242" s="553">
        <f>'DY Def'!K$5</f>
        <v>10</v>
      </c>
      <c r="O242" s="553">
        <f>'DY Def'!L$5</f>
        <v>11</v>
      </c>
      <c r="P242" s="553">
        <f>'DY Def'!M$5</f>
        <v>12</v>
      </c>
      <c r="Q242" s="553">
        <f>'DY Def'!N$5</f>
        <v>13</v>
      </c>
      <c r="R242" s="553">
        <f>'DY Def'!O$5</f>
        <v>14</v>
      </c>
      <c r="S242" s="553">
        <f>'DY Def'!P$5</f>
        <v>15</v>
      </c>
      <c r="T242" s="553">
        <f>'DY Def'!Q$5</f>
        <v>16</v>
      </c>
      <c r="U242" s="553">
        <f>'DY Def'!R$5</f>
        <v>17</v>
      </c>
      <c r="V242" s="553">
        <f>'DY Def'!S$5</f>
        <v>18</v>
      </c>
      <c r="W242" s="553">
        <f>'DY Def'!T$5</f>
        <v>19</v>
      </c>
      <c r="X242" s="553">
        <f>'DY Def'!U$5</f>
        <v>20</v>
      </c>
      <c r="Y242" s="553">
        <f>'DY Def'!V$5</f>
        <v>21</v>
      </c>
      <c r="Z242" s="553">
        <f>'DY Def'!W$5</f>
        <v>22</v>
      </c>
      <c r="AA242" s="553">
        <f>'DY Def'!X$5</f>
        <v>23</v>
      </c>
      <c r="AB242" s="553">
        <f>'DY Def'!Y$5</f>
        <v>24</v>
      </c>
      <c r="AC242" s="553">
        <f>'DY Def'!Z$5</f>
        <v>25</v>
      </c>
      <c r="AD242" s="553">
        <f>'DY Def'!AA$5</f>
        <v>26</v>
      </c>
      <c r="AE242" s="553">
        <f>'DY Def'!AB$5</f>
        <v>27</v>
      </c>
      <c r="AF242" s="553">
        <f>'DY Def'!AC$5</f>
        <v>28</v>
      </c>
      <c r="AG242" s="553">
        <f>'DY Def'!AD$5</f>
        <v>29</v>
      </c>
      <c r="AH242" s="553">
        <f>'DY Def'!AE$5</f>
        <v>30</v>
      </c>
      <c r="AI242" s="726" t="s">
        <v>4</v>
      </c>
    </row>
    <row r="243" spans="2:35" ht="13" hidden="1" x14ac:dyDescent="0.3">
      <c r="B243" s="540" t="s">
        <v>80</v>
      </c>
      <c r="C243" s="618"/>
      <c r="D243" s="496"/>
      <c r="E243" s="780"/>
      <c r="F243" s="781"/>
      <c r="G243" s="781"/>
      <c r="H243" s="781"/>
      <c r="I243" s="781"/>
      <c r="J243" s="781"/>
      <c r="K243" s="781"/>
      <c r="L243" s="781"/>
      <c r="M243" s="781"/>
      <c r="N243" s="781"/>
      <c r="O243" s="781"/>
      <c r="P243" s="781"/>
      <c r="Q243" s="781"/>
      <c r="R243" s="781"/>
      <c r="S243" s="781"/>
      <c r="T243" s="781"/>
      <c r="U243" s="781"/>
      <c r="V243" s="781"/>
      <c r="W243" s="781"/>
      <c r="X243" s="781"/>
      <c r="Y243" s="781"/>
      <c r="Z243" s="781"/>
      <c r="AA243" s="781"/>
      <c r="AB243" s="781"/>
      <c r="AC243" s="781"/>
      <c r="AD243" s="781"/>
      <c r="AE243" s="781"/>
      <c r="AF243" s="781"/>
      <c r="AG243" s="781"/>
      <c r="AH243" s="782"/>
      <c r="AI243" s="782"/>
    </row>
    <row r="244" spans="2:35" ht="13" hidden="1" x14ac:dyDescent="0.3">
      <c r="B244" s="581" t="str">
        <f>IFERROR(VLOOKUP(C244,'MEG Def'!$A$52:$B$54,2),"")</f>
        <v/>
      </c>
      <c r="C244" s="618"/>
      <c r="D244" s="629"/>
      <c r="E244" s="630">
        <f>IF($B$8="Actuals only",SUMIF('WW Spending Actual'!$B$10:$B$49,'Summary TC'!$B244,'WW Spending Actual'!D$10:D$49),0)+IF($B$8="Actuals + Projected",SUMIF('WW Spending Total'!$B$10:$B$49,'Summary TC'!$B244,'WW Spending Total'!D$10:D$49),0)</f>
        <v>0</v>
      </c>
      <c r="F244" s="631">
        <f>IF($B$8="Actuals only",SUMIF('WW Spending Actual'!$B$10:$B$49,'Summary TC'!$B244,'WW Spending Actual'!E$10:E$49),0)+IF($B$8="Actuals + Projected",SUMIF('WW Spending Total'!$B$10:$B$49,'Summary TC'!$B244,'WW Spending Total'!E$10:E$49),0)</f>
        <v>0</v>
      </c>
      <c r="G244" s="631">
        <f>IF($B$8="Actuals only",SUMIF('WW Spending Actual'!$B$10:$B$49,'Summary TC'!$B244,'WW Spending Actual'!F$10:F$49),0)+IF($B$8="Actuals + Projected",SUMIF('WW Spending Total'!$B$10:$B$49,'Summary TC'!$B244,'WW Spending Total'!F$10:F$49),0)</f>
        <v>0</v>
      </c>
      <c r="H244" s="631">
        <f>IF($B$8="Actuals only",SUMIF('WW Spending Actual'!$B$10:$B$49,'Summary TC'!$B244,'WW Spending Actual'!G$10:G$49),0)+IF($B$8="Actuals + Projected",SUMIF('WW Spending Total'!$B$10:$B$49,'Summary TC'!$B244,'WW Spending Total'!G$10:G$49),0)</f>
        <v>0</v>
      </c>
      <c r="I244" s="631">
        <f>IF($B$8="Actuals only",SUMIF('WW Spending Actual'!$B$10:$B$49,'Summary TC'!$B244,'WW Spending Actual'!H$10:H$49),0)+IF($B$8="Actuals + Projected",SUMIF('WW Spending Total'!$B$10:$B$49,'Summary TC'!$B244,'WW Spending Total'!H$10:H$49),0)</f>
        <v>0</v>
      </c>
      <c r="J244" s="631">
        <f>IF($B$8="Actuals only",SUMIF('WW Spending Actual'!$B$10:$B$49,'Summary TC'!$B244,'WW Spending Actual'!I$10:I$49),0)+IF($B$8="Actuals + Projected",SUMIF('WW Spending Total'!$B$10:$B$49,'Summary TC'!$B244,'WW Spending Total'!I$10:I$49),0)</f>
        <v>0</v>
      </c>
      <c r="K244" s="631">
        <f>IF($B$8="Actuals only",SUMIF('WW Spending Actual'!$B$10:$B$49,'Summary TC'!$B244,'WW Spending Actual'!J$10:J$49),0)+IF($B$8="Actuals + Projected",SUMIF('WW Spending Total'!$B$10:$B$49,'Summary TC'!$B244,'WW Spending Total'!J$10:J$49),0)</f>
        <v>0</v>
      </c>
      <c r="L244" s="631">
        <f>IF($B$8="Actuals only",SUMIF('WW Spending Actual'!$B$10:$B$49,'Summary TC'!$B244,'WW Spending Actual'!K$10:K$49),0)+IF($B$8="Actuals + Projected",SUMIF('WW Spending Total'!$B$10:$B$49,'Summary TC'!$B244,'WW Spending Total'!K$10:K$49),0)</f>
        <v>0</v>
      </c>
      <c r="M244" s="631">
        <f>IF($B$8="Actuals only",SUMIF('WW Spending Actual'!$B$10:$B$49,'Summary TC'!$B244,'WW Spending Actual'!L$10:L$49),0)+IF($B$8="Actuals + Projected",SUMIF('WW Spending Total'!$B$10:$B$49,'Summary TC'!$B244,'WW Spending Total'!L$10:L$49),0)</f>
        <v>0</v>
      </c>
      <c r="N244" s="631">
        <f>IF($B$8="Actuals only",SUMIF('WW Spending Actual'!$B$10:$B$49,'Summary TC'!$B244,'WW Spending Actual'!M$10:M$49),0)+IF($B$8="Actuals + Projected",SUMIF('WW Spending Total'!$B$10:$B$49,'Summary TC'!$B244,'WW Spending Total'!M$10:M$49),0)</f>
        <v>0</v>
      </c>
      <c r="O244" s="631">
        <f>IF($B$8="Actuals only",SUMIF('WW Spending Actual'!$B$10:$B$49,'Summary TC'!$B244,'WW Spending Actual'!N$10:N$49),0)+IF($B$8="Actuals + Projected",SUMIF('WW Spending Total'!$B$10:$B$49,'Summary TC'!$B244,'WW Spending Total'!N$10:N$49),0)</f>
        <v>0</v>
      </c>
      <c r="P244" s="631">
        <f>IF($B$8="Actuals only",SUMIF('WW Spending Actual'!$B$10:$B$49,'Summary TC'!$B244,'WW Spending Actual'!O$10:O$49),0)+IF($B$8="Actuals + Projected",SUMIF('WW Spending Total'!$B$10:$B$49,'Summary TC'!$B244,'WW Spending Total'!O$10:O$49),0)</f>
        <v>0</v>
      </c>
      <c r="Q244" s="631">
        <f>IF($B$8="Actuals only",SUMIF('WW Spending Actual'!$B$10:$B$49,'Summary TC'!$B244,'WW Spending Actual'!P$10:P$49),0)+IF($B$8="Actuals + Projected",SUMIF('WW Spending Total'!$B$10:$B$49,'Summary TC'!$B244,'WW Spending Total'!P$10:P$49),0)</f>
        <v>0</v>
      </c>
      <c r="R244" s="631">
        <f>IF($B$8="Actuals only",SUMIF('WW Spending Actual'!$B$10:$B$49,'Summary TC'!$B244,'WW Spending Actual'!Q$10:Q$49),0)+IF($B$8="Actuals + Projected",SUMIF('WW Spending Total'!$B$10:$B$49,'Summary TC'!$B244,'WW Spending Total'!Q$10:Q$49),0)</f>
        <v>0</v>
      </c>
      <c r="S244" s="631">
        <f>IF($B$8="Actuals only",SUMIF('WW Spending Actual'!$B$10:$B$49,'Summary TC'!$B244,'WW Spending Actual'!R$10:R$49),0)+IF($B$8="Actuals + Projected",SUMIF('WW Spending Total'!$B$10:$B$49,'Summary TC'!$B244,'WW Spending Total'!R$10:R$49),0)</f>
        <v>0</v>
      </c>
      <c r="T244" s="631">
        <f>IF($B$8="Actuals only",SUMIF('WW Spending Actual'!$B$10:$B$49,'Summary TC'!$B244,'WW Spending Actual'!S$10:S$49),0)+IF($B$8="Actuals + Projected",SUMIF('WW Spending Total'!$B$10:$B$49,'Summary TC'!$B244,'WW Spending Total'!S$10:S$49),0)</f>
        <v>0</v>
      </c>
      <c r="U244" s="631">
        <f>IF($B$8="Actuals only",SUMIF('WW Spending Actual'!$B$10:$B$49,'Summary TC'!$B244,'WW Spending Actual'!T$10:T$49),0)+IF($B$8="Actuals + Projected",SUMIF('WW Spending Total'!$B$10:$B$49,'Summary TC'!$B244,'WW Spending Total'!T$10:T$49),0)</f>
        <v>0</v>
      </c>
      <c r="V244" s="631">
        <f>IF($B$8="Actuals only",SUMIF('WW Spending Actual'!$B$10:$B$49,'Summary TC'!$B244,'WW Spending Actual'!U$10:U$49),0)+IF($B$8="Actuals + Projected",SUMIF('WW Spending Total'!$B$10:$B$49,'Summary TC'!$B244,'WW Spending Total'!U$10:U$49),0)</f>
        <v>0</v>
      </c>
      <c r="W244" s="631">
        <f>IF($B$8="Actuals only",SUMIF('WW Spending Actual'!$B$10:$B$49,'Summary TC'!$B244,'WW Spending Actual'!V$10:V$49),0)+IF($B$8="Actuals + Projected",SUMIF('WW Spending Total'!$B$10:$B$49,'Summary TC'!$B244,'WW Spending Total'!V$10:V$49),0)</f>
        <v>0</v>
      </c>
      <c r="X244" s="631">
        <f>IF($B$8="Actuals only",SUMIF('WW Spending Actual'!$B$10:$B$49,'Summary TC'!$B244,'WW Spending Actual'!W$10:W$49),0)+IF($B$8="Actuals + Projected",SUMIF('WW Spending Total'!$B$10:$B$49,'Summary TC'!$B244,'WW Spending Total'!W$10:W$49),0)</f>
        <v>0</v>
      </c>
      <c r="Y244" s="631">
        <f>IF($B$8="Actuals only",SUMIF('WW Spending Actual'!$B$10:$B$49,'Summary TC'!$B244,'WW Spending Actual'!X$10:X$49),0)+IF($B$8="Actuals + Projected",SUMIF('WW Spending Total'!$B$10:$B$49,'Summary TC'!$B244,'WW Spending Total'!X$10:X$49),0)</f>
        <v>0</v>
      </c>
      <c r="Z244" s="631">
        <f>IF($B$8="Actuals only",SUMIF('WW Spending Actual'!$B$10:$B$49,'Summary TC'!$B244,'WW Spending Actual'!Y$10:Y$49),0)+IF($B$8="Actuals + Projected",SUMIF('WW Spending Total'!$B$10:$B$49,'Summary TC'!$B244,'WW Spending Total'!Y$10:Y$49),0)</f>
        <v>0</v>
      </c>
      <c r="AA244" s="631">
        <f>IF($B$8="Actuals only",SUMIF('WW Spending Actual'!$B$10:$B$49,'Summary TC'!$B244,'WW Spending Actual'!Z$10:Z$49),0)+IF($B$8="Actuals + Projected",SUMIF('WW Spending Total'!$B$10:$B$49,'Summary TC'!$B244,'WW Spending Total'!Z$10:Z$49),0)</f>
        <v>0</v>
      </c>
      <c r="AB244" s="631">
        <f>IF($B$8="Actuals only",SUMIF('WW Spending Actual'!$B$10:$B$49,'Summary TC'!$B244,'WW Spending Actual'!AA$10:AA$49),0)+IF($B$8="Actuals + Projected",SUMIF('WW Spending Total'!$B$10:$B$49,'Summary TC'!$B244,'WW Spending Total'!AA$10:AA$49),0)</f>
        <v>0</v>
      </c>
      <c r="AC244" s="631">
        <f>IF($B$8="Actuals only",SUMIF('WW Spending Actual'!$B$10:$B$49,'Summary TC'!$B244,'WW Spending Actual'!AB$10:AB$49),0)+IF($B$8="Actuals + Projected",SUMIF('WW Spending Total'!$B$10:$B$49,'Summary TC'!$B244,'WW Spending Total'!AB$10:AB$49),0)</f>
        <v>0</v>
      </c>
      <c r="AD244" s="631">
        <f>IF($B$8="Actuals only",SUMIF('WW Spending Actual'!$B$10:$B$49,'Summary TC'!$B244,'WW Spending Actual'!AC$10:AC$49),0)+IF($B$8="Actuals + Projected",SUMIF('WW Spending Total'!$B$10:$B$49,'Summary TC'!$B244,'WW Spending Total'!AC$10:AC$49),0)</f>
        <v>0</v>
      </c>
      <c r="AE244" s="631">
        <f>IF($B$8="Actuals only",SUMIF('WW Spending Actual'!$B$10:$B$49,'Summary TC'!$B244,'WW Spending Actual'!AD$10:AD$49),0)+IF($B$8="Actuals + Projected",SUMIF('WW Spending Total'!$B$10:$B$49,'Summary TC'!$B244,'WW Spending Total'!AD$10:AD$49),0)</f>
        <v>0</v>
      </c>
      <c r="AF244" s="631">
        <f>IF($B$8="Actuals only",SUMIF('WW Spending Actual'!$B$10:$B$49,'Summary TC'!$B244,'WW Spending Actual'!AE$10:AE$49),0)+IF($B$8="Actuals + Projected",SUMIF('WW Spending Total'!$B$10:$B$49,'Summary TC'!$B244,'WW Spending Total'!AE$10:AE$49),0)</f>
        <v>0</v>
      </c>
      <c r="AG244" s="631">
        <f>IF($B$8="Actuals only",SUMIF('WW Spending Actual'!$B$10:$B$49,'Summary TC'!$B244,'WW Spending Actual'!AF$10:AF$49),0)+IF($B$8="Actuals + Projected",SUMIF('WW Spending Total'!$B$10:$B$49,'Summary TC'!$B244,'WW Spending Total'!AF$10:AF$49),0)</f>
        <v>0</v>
      </c>
      <c r="AH244" s="632">
        <f>IF($B$8="Actuals only",SUMIF('WW Spending Actual'!$B$10:$B$49,'Summary TC'!$B244,'WW Spending Actual'!AG$10:AG$49),0)+IF($B$8="Actuals + Projected",SUMIF('WW Spending Total'!$B$10:$B$49,'Summary TC'!$B244,'WW Spending Total'!AG$10:AG$49),0)</f>
        <v>0</v>
      </c>
      <c r="AI244" s="783"/>
    </row>
    <row r="245" spans="2:35" ht="13" hidden="1" x14ac:dyDescent="0.3">
      <c r="B245" s="581" t="str">
        <f>IFERROR(VLOOKUP(C245,'MEG Def'!$A$52:$B$54,2),"")</f>
        <v/>
      </c>
      <c r="C245" s="618"/>
      <c r="D245" s="629"/>
      <c r="E245" s="630">
        <f>IF($B$8="Actuals only",SUMIF('WW Spending Actual'!$B$10:$B$49,'Summary TC'!$B245,'WW Spending Actual'!D$10:D$49),0)+IF($B$8="Actuals + Projected",SUMIF('WW Spending Total'!$B$10:$B$49,'Summary TC'!$B245,'WW Spending Total'!D$10:D$49),0)</f>
        <v>0</v>
      </c>
      <c r="F245" s="631">
        <f>IF($B$8="Actuals only",SUMIF('WW Spending Actual'!$B$10:$B$49,'Summary TC'!$B245,'WW Spending Actual'!E$10:E$49),0)+IF($B$8="Actuals + Projected",SUMIF('WW Spending Total'!$B$10:$B$49,'Summary TC'!$B245,'WW Spending Total'!E$10:E$49),0)</f>
        <v>0</v>
      </c>
      <c r="G245" s="631">
        <f>IF($B$8="Actuals only",SUMIF('WW Spending Actual'!$B$10:$B$49,'Summary TC'!$B245,'WW Spending Actual'!F$10:F$49),0)+IF($B$8="Actuals + Projected",SUMIF('WW Spending Total'!$B$10:$B$49,'Summary TC'!$B245,'WW Spending Total'!F$10:F$49),0)</f>
        <v>0</v>
      </c>
      <c r="H245" s="631">
        <f>IF($B$8="Actuals only",SUMIF('WW Spending Actual'!$B$10:$B$49,'Summary TC'!$B245,'WW Spending Actual'!G$10:G$49),0)+IF($B$8="Actuals + Projected",SUMIF('WW Spending Total'!$B$10:$B$49,'Summary TC'!$B245,'WW Spending Total'!G$10:G$49),0)</f>
        <v>0</v>
      </c>
      <c r="I245" s="631">
        <f>IF($B$8="Actuals only",SUMIF('WW Spending Actual'!$B$10:$B$49,'Summary TC'!$B245,'WW Spending Actual'!H$10:H$49),0)+IF($B$8="Actuals + Projected",SUMIF('WW Spending Total'!$B$10:$B$49,'Summary TC'!$B245,'WW Spending Total'!H$10:H$49),0)</f>
        <v>0</v>
      </c>
      <c r="J245" s="631">
        <f>IF($B$8="Actuals only",SUMIF('WW Spending Actual'!$B$10:$B$49,'Summary TC'!$B245,'WW Spending Actual'!I$10:I$49),0)+IF($B$8="Actuals + Projected",SUMIF('WW Spending Total'!$B$10:$B$49,'Summary TC'!$B245,'WW Spending Total'!I$10:I$49),0)</f>
        <v>0</v>
      </c>
      <c r="K245" s="631">
        <f>IF($B$8="Actuals only",SUMIF('WW Spending Actual'!$B$10:$B$49,'Summary TC'!$B245,'WW Spending Actual'!J$10:J$49),0)+IF($B$8="Actuals + Projected",SUMIF('WW Spending Total'!$B$10:$B$49,'Summary TC'!$B245,'WW Spending Total'!J$10:J$49),0)</f>
        <v>0</v>
      </c>
      <c r="L245" s="631">
        <f>IF($B$8="Actuals only",SUMIF('WW Spending Actual'!$B$10:$B$49,'Summary TC'!$B245,'WW Spending Actual'!K$10:K$49),0)+IF($B$8="Actuals + Projected",SUMIF('WW Spending Total'!$B$10:$B$49,'Summary TC'!$B245,'WW Spending Total'!K$10:K$49),0)</f>
        <v>0</v>
      </c>
      <c r="M245" s="631">
        <f>IF($B$8="Actuals only",SUMIF('WW Spending Actual'!$B$10:$B$49,'Summary TC'!$B245,'WW Spending Actual'!L$10:L$49),0)+IF($B$8="Actuals + Projected",SUMIF('WW Spending Total'!$B$10:$B$49,'Summary TC'!$B245,'WW Spending Total'!L$10:L$49),0)</f>
        <v>0</v>
      </c>
      <c r="N245" s="631">
        <f>IF($B$8="Actuals only",SUMIF('WW Spending Actual'!$B$10:$B$49,'Summary TC'!$B245,'WW Spending Actual'!M$10:M$49),0)+IF($B$8="Actuals + Projected",SUMIF('WW Spending Total'!$B$10:$B$49,'Summary TC'!$B245,'WW Spending Total'!M$10:M$49),0)</f>
        <v>0</v>
      </c>
      <c r="O245" s="631">
        <f>IF($B$8="Actuals only",SUMIF('WW Spending Actual'!$B$10:$B$49,'Summary TC'!$B245,'WW Spending Actual'!N$10:N$49),0)+IF($B$8="Actuals + Projected",SUMIF('WW Spending Total'!$B$10:$B$49,'Summary TC'!$B245,'WW Spending Total'!N$10:N$49),0)</f>
        <v>0</v>
      </c>
      <c r="P245" s="631">
        <f>IF($B$8="Actuals only",SUMIF('WW Spending Actual'!$B$10:$B$49,'Summary TC'!$B245,'WW Spending Actual'!O$10:O$49),0)+IF($B$8="Actuals + Projected",SUMIF('WW Spending Total'!$B$10:$B$49,'Summary TC'!$B245,'WW Spending Total'!O$10:O$49),0)</f>
        <v>0</v>
      </c>
      <c r="Q245" s="631">
        <f>IF($B$8="Actuals only",SUMIF('WW Spending Actual'!$B$10:$B$49,'Summary TC'!$B245,'WW Spending Actual'!P$10:P$49),0)+IF($B$8="Actuals + Projected",SUMIF('WW Spending Total'!$B$10:$B$49,'Summary TC'!$B245,'WW Spending Total'!P$10:P$49),0)</f>
        <v>0</v>
      </c>
      <c r="R245" s="631">
        <f>IF($B$8="Actuals only",SUMIF('WW Spending Actual'!$B$10:$B$49,'Summary TC'!$B245,'WW Spending Actual'!Q$10:Q$49),0)+IF($B$8="Actuals + Projected",SUMIF('WW Spending Total'!$B$10:$B$49,'Summary TC'!$B245,'WW Spending Total'!Q$10:Q$49),0)</f>
        <v>0</v>
      </c>
      <c r="S245" s="631">
        <f>IF($B$8="Actuals only",SUMIF('WW Spending Actual'!$B$10:$B$49,'Summary TC'!$B245,'WW Spending Actual'!R$10:R$49),0)+IF($B$8="Actuals + Projected",SUMIF('WW Spending Total'!$B$10:$B$49,'Summary TC'!$B245,'WW Spending Total'!R$10:R$49),0)</f>
        <v>0</v>
      </c>
      <c r="T245" s="631">
        <f>IF($B$8="Actuals only",SUMIF('WW Spending Actual'!$B$10:$B$49,'Summary TC'!$B245,'WW Spending Actual'!S$10:S$49),0)+IF($B$8="Actuals + Projected",SUMIF('WW Spending Total'!$B$10:$B$49,'Summary TC'!$B245,'WW Spending Total'!S$10:S$49),0)</f>
        <v>0</v>
      </c>
      <c r="U245" s="631">
        <f>IF($B$8="Actuals only",SUMIF('WW Spending Actual'!$B$10:$B$49,'Summary TC'!$B245,'WW Spending Actual'!T$10:T$49),0)+IF($B$8="Actuals + Projected",SUMIF('WW Spending Total'!$B$10:$B$49,'Summary TC'!$B245,'WW Spending Total'!T$10:T$49),0)</f>
        <v>0</v>
      </c>
      <c r="V245" s="631">
        <f>IF($B$8="Actuals only",SUMIF('WW Spending Actual'!$B$10:$B$49,'Summary TC'!$B245,'WW Spending Actual'!U$10:U$49),0)+IF($B$8="Actuals + Projected",SUMIF('WW Spending Total'!$B$10:$B$49,'Summary TC'!$B245,'WW Spending Total'!U$10:U$49),0)</f>
        <v>0</v>
      </c>
      <c r="W245" s="631">
        <f>IF($B$8="Actuals only",SUMIF('WW Spending Actual'!$B$10:$B$49,'Summary TC'!$B245,'WW Spending Actual'!V$10:V$49),0)+IF($B$8="Actuals + Projected",SUMIF('WW Spending Total'!$B$10:$B$49,'Summary TC'!$B245,'WW Spending Total'!V$10:V$49),0)</f>
        <v>0</v>
      </c>
      <c r="X245" s="631">
        <f>IF($B$8="Actuals only",SUMIF('WW Spending Actual'!$B$10:$B$49,'Summary TC'!$B245,'WW Spending Actual'!W$10:W$49),0)+IF($B$8="Actuals + Projected",SUMIF('WW Spending Total'!$B$10:$B$49,'Summary TC'!$B245,'WW Spending Total'!W$10:W$49),0)</f>
        <v>0</v>
      </c>
      <c r="Y245" s="631">
        <f>IF($B$8="Actuals only",SUMIF('WW Spending Actual'!$B$10:$B$49,'Summary TC'!$B245,'WW Spending Actual'!X$10:X$49),0)+IF($B$8="Actuals + Projected",SUMIF('WW Spending Total'!$B$10:$B$49,'Summary TC'!$B245,'WW Spending Total'!X$10:X$49),0)</f>
        <v>0</v>
      </c>
      <c r="Z245" s="631">
        <f>IF($B$8="Actuals only",SUMIF('WW Spending Actual'!$B$10:$B$49,'Summary TC'!$B245,'WW Spending Actual'!Y$10:Y$49),0)+IF($B$8="Actuals + Projected",SUMIF('WW Spending Total'!$B$10:$B$49,'Summary TC'!$B245,'WW Spending Total'!Y$10:Y$49),0)</f>
        <v>0</v>
      </c>
      <c r="AA245" s="631">
        <f>IF($B$8="Actuals only",SUMIF('WW Spending Actual'!$B$10:$B$49,'Summary TC'!$B245,'WW Spending Actual'!Z$10:Z$49),0)+IF($B$8="Actuals + Projected",SUMIF('WW Spending Total'!$B$10:$B$49,'Summary TC'!$B245,'WW Spending Total'!Z$10:Z$49),0)</f>
        <v>0</v>
      </c>
      <c r="AB245" s="631">
        <f>IF($B$8="Actuals only",SUMIF('WW Spending Actual'!$B$10:$B$49,'Summary TC'!$B245,'WW Spending Actual'!AA$10:AA$49),0)+IF($B$8="Actuals + Projected",SUMIF('WW Spending Total'!$B$10:$B$49,'Summary TC'!$B245,'WW Spending Total'!AA$10:AA$49),0)</f>
        <v>0</v>
      </c>
      <c r="AC245" s="631">
        <f>IF($B$8="Actuals only",SUMIF('WW Spending Actual'!$B$10:$B$49,'Summary TC'!$B245,'WW Spending Actual'!AB$10:AB$49),0)+IF($B$8="Actuals + Projected",SUMIF('WW Spending Total'!$B$10:$B$49,'Summary TC'!$B245,'WW Spending Total'!AB$10:AB$49),0)</f>
        <v>0</v>
      </c>
      <c r="AD245" s="631">
        <f>IF($B$8="Actuals only",SUMIF('WW Spending Actual'!$B$10:$B$49,'Summary TC'!$B245,'WW Spending Actual'!AC$10:AC$49),0)+IF($B$8="Actuals + Projected",SUMIF('WW Spending Total'!$B$10:$B$49,'Summary TC'!$B245,'WW Spending Total'!AC$10:AC$49),0)</f>
        <v>0</v>
      </c>
      <c r="AE245" s="631">
        <f>IF($B$8="Actuals only",SUMIF('WW Spending Actual'!$B$10:$B$49,'Summary TC'!$B245,'WW Spending Actual'!AD$10:AD$49),0)+IF($B$8="Actuals + Projected",SUMIF('WW Spending Total'!$B$10:$B$49,'Summary TC'!$B245,'WW Spending Total'!AD$10:AD$49),0)</f>
        <v>0</v>
      </c>
      <c r="AF245" s="631">
        <f>IF($B$8="Actuals only",SUMIF('WW Spending Actual'!$B$10:$B$49,'Summary TC'!$B245,'WW Spending Actual'!AE$10:AE$49),0)+IF($B$8="Actuals + Projected",SUMIF('WW Spending Total'!$B$10:$B$49,'Summary TC'!$B245,'WW Spending Total'!AE$10:AE$49),0)</f>
        <v>0</v>
      </c>
      <c r="AG245" s="631">
        <f>IF($B$8="Actuals only",SUMIF('WW Spending Actual'!$B$10:$B$49,'Summary TC'!$B245,'WW Spending Actual'!AF$10:AF$49),0)+IF($B$8="Actuals + Projected",SUMIF('WW Spending Total'!$B$10:$B$49,'Summary TC'!$B245,'WW Spending Total'!AF$10:AF$49),0)</f>
        <v>0</v>
      </c>
      <c r="AH245" s="632">
        <f>IF($B$8="Actuals only",SUMIF('WW Spending Actual'!$B$10:$B$49,'Summary TC'!$B245,'WW Spending Actual'!AG$10:AG$49),0)+IF($B$8="Actuals + Projected",SUMIF('WW Spending Total'!$B$10:$B$49,'Summary TC'!$B245,'WW Spending Total'!AG$10:AG$49),0)</f>
        <v>0</v>
      </c>
      <c r="AI245" s="783"/>
    </row>
    <row r="246" spans="2:35" ht="13" hidden="1" x14ac:dyDescent="0.3">
      <c r="B246" s="581" t="str">
        <f>IFERROR(VLOOKUP(C246,'MEG Def'!$A$52:$B$54,2),"")</f>
        <v/>
      </c>
      <c r="C246" s="618"/>
      <c r="D246" s="629"/>
      <c r="E246" s="630">
        <f>IF($B$8="Actuals only",SUMIF('WW Spending Actual'!$B$10:$B$49,'Summary TC'!$B246,'WW Spending Actual'!D$10:D$49),0)+IF($B$8="Actuals + Projected",SUMIF('WW Spending Total'!$B$10:$B$49,'Summary TC'!$B246,'WW Spending Total'!D$10:D$49),0)</f>
        <v>0</v>
      </c>
      <c r="F246" s="631">
        <f>IF($B$8="Actuals only",SUMIF('WW Spending Actual'!$B$10:$B$49,'Summary TC'!$B246,'WW Spending Actual'!E$10:E$49),0)+IF($B$8="Actuals + Projected",SUMIF('WW Spending Total'!$B$10:$B$49,'Summary TC'!$B246,'WW Spending Total'!E$10:E$49),0)</f>
        <v>0</v>
      </c>
      <c r="G246" s="631">
        <f>IF($B$8="Actuals only",SUMIF('WW Spending Actual'!$B$10:$B$49,'Summary TC'!$B246,'WW Spending Actual'!F$10:F$49),0)+IF($B$8="Actuals + Projected",SUMIF('WW Spending Total'!$B$10:$B$49,'Summary TC'!$B246,'WW Spending Total'!F$10:F$49),0)</f>
        <v>0</v>
      </c>
      <c r="H246" s="631">
        <f>IF($B$8="Actuals only",SUMIF('WW Spending Actual'!$B$10:$B$49,'Summary TC'!$B246,'WW Spending Actual'!G$10:G$49),0)+IF($B$8="Actuals + Projected",SUMIF('WW Spending Total'!$B$10:$B$49,'Summary TC'!$B246,'WW Spending Total'!G$10:G$49),0)</f>
        <v>0</v>
      </c>
      <c r="I246" s="631">
        <f>IF($B$8="Actuals only",SUMIF('WW Spending Actual'!$B$10:$B$49,'Summary TC'!$B246,'WW Spending Actual'!H$10:H$49),0)+IF($B$8="Actuals + Projected",SUMIF('WW Spending Total'!$B$10:$B$49,'Summary TC'!$B246,'WW Spending Total'!H$10:H$49),0)</f>
        <v>0</v>
      </c>
      <c r="J246" s="631">
        <f>IF($B$8="Actuals only",SUMIF('WW Spending Actual'!$B$10:$B$49,'Summary TC'!$B246,'WW Spending Actual'!I$10:I$49),0)+IF($B$8="Actuals + Projected",SUMIF('WW Spending Total'!$B$10:$B$49,'Summary TC'!$B246,'WW Spending Total'!I$10:I$49),0)</f>
        <v>0</v>
      </c>
      <c r="K246" s="631">
        <f>IF($B$8="Actuals only",SUMIF('WW Spending Actual'!$B$10:$B$49,'Summary TC'!$B246,'WW Spending Actual'!J$10:J$49),0)+IF($B$8="Actuals + Projected",SUMIF('WW Spending Total'!$B$10:$B$49,'Summary TC'!$B246,'WW Spending Total'!J$10:J$49),0)</f>
        <v>0</v>
      </c>
      <c r="L246" s="631">
        <f>IF($B$8="Actuals only",SUMIF('WW Spending Actual'!$B$10:$B$49,'Summary TC'!$B246,'WW Spending Actual'!K$10:K$49),0)+IF($B$8="Actuals + Projected",SUMIF('WW Spending Total'!$B$10:$B$49,'Summary TC'!$B246,'WW Spending Total'!K$10:K$49),0)</f>
        <v>0</v>
      </c>
      <c r="M246" s="631">
        <f>IF($B$8="Actuals only",SUMIF('WW Spending Actual'!$B$10:$B$49,'Summary TC'!$B246,'WW Spending Actual'!L$10:L$49),0)+IF($B$8="Actuals + Projected",SUMIF('WW Spending Total'!$B$10:$B$49,'Summary TC'!$B246,'WW Spending Total'!L$10:L$49),0)</f>
        <v>0</v>
      </c>
      <c r="N246" s="631">
        <f>IF($B$8="Actuals only",SUMIF('WW Spending Actual'!$B$10:$B$49,'Summary TC'!$B246,'WW Spending Actual'!M$10:M$49),0)+IF($B$8="Actuals + Projected",SUMIF('WW Spending Total'!$B$10:$B$49,'Summary TC'!$B246,'WW Spending Total'!M$10:M$49),0)</f>
        <v>0</v>
      </c>
      <c r="O246" s="631">
        <f>IF($B$8="Actuals only",SUMIF('WW Spending Actual'!$B$10:$B$49,'Summary TC'!$B246,'WW Spending Actual'!N$10:N$49),0)+IF($B$8="Actuals + Projected",SUMIF('WW Spending Total'!$B$10:$B$49,'Summary TC'!$B246,'WW Spending Total'!N$10:N$49),0)</f>
        <v>0</v>
      </c>
      <c r="P246" s="631">
        <f>IF($B$8="Actuals only",SUMIF('WW Spending Actual'!$B$10:$B$49,'Summary TC'!$B246,'WW Spending Actual'!O$10:O$49),0)+IF($B$8="Actuals + Projected",SUMIF('WW Spending Total'!$B$10:$B$49,'Summary TC'!$B246,'WW Spending Total'!O$10:O$49),0)</f>
        <v>0</v>
      </c>
      <c r="Q246" s="631">
        <f>IF($B$8="Actuals only",SUMIF('WW Spending Actual'!$B$10:$B$49,'Summary TC'!$B246,'WW Spending Actual'!P$10:P$49),0)+IF($B$8="Actuals + Projected",SUMIF('WW Spending Total'!$B$10:$B$49,'Summary TC'!$B246,'WW Spending Total'!P$10:P$49),0)</f>
        <v>0</v>
      </c>
      <c r="R246" s="631">
        <f>IF($B$8="Actuals only",SUMIF('WW Spending Actual'!$B$10:$B$49,'Summary TC'!$B246,'WW Spending Actual'!Q$10:Q$49),0)+IF($B$8="Actuals + Projected",SUMIF('WW Spending Total'!$B$10:$B$49,'Summary TC'!$B246,'WW Spending Total'!Q$10:Q$49),0)</f>
        <v>0</v>
      </c>
      <c r="S246" s="631">
        <f>IF($B$8="Actuals only",SUMIF('WW Spending Actual'!$B$10:$B$49,'Summary TC'!$B246,'WW Spending Actual'!R$10:R$49),0)+IF($B$8="Actuals + Projected",SUMIF('WW Spending Total'!$B$10:$B$49,'Summary TC'!$B246,'WW Spending Total'!R$10:R$49),0)</f>
        <v>0</v>
      </c>
      <c r="T246" s="631">
        <f>IF($B$8="Actuals only",SUMIF('WW Spending Actual'!$B$10:$B$49,'Summary TC'!$B246,'WW Spending Actual'!S$10:S$49),0)+IF($B$8="Actuals + Projected",SUMIF('WW Spending Total'!$B$10:$B$49,'Summary TC'!$B246,'WW Spending Total'!S$10:S$49),0)</f>
        <v>0</v>
      </c>
      <c r="U246" s="631">
        <f>IF($B$8="Actuals only",SUMIF('WW Spending Actual'!$B$10:$B$49,'Summary TC'!$B246,'WW Spending Actual'!T$10:T$49),0)+IF($B$8="Actuals + Projected",SUMIF('WW Spending Total'!$B$10:$B$49,'Summary TC'!$B246,'WW Spending Total'!T$10:T$49),0)</f>
        <v>0</v>
      </c>
      <c r="V246" s="631">
        <f>IF($B$8="Actuals only",SUMIF('WW Spending Actual'!$B$10:$B$49,'Summary TC'!$B246,'WW Spending Actual'!U$10:U$49),0)+IF($B$8="Actuals + Projected",SUMIF('WW Spending Total'!$B$10:$B$49,'Summary TC'!$B246,'WW Spending Total'!U$10:U$49),0)</f>
        <v>0</v>
      </c>
      <c r="W246" s="631">
        <f>IF($B$8="Actuals only",SUMIF('WW Spending Actual'!$B$10:$B$49,'Summary TC'!$B246,'WW Spending Actual'!V$10:V$49),0)+IF($B$8="Actuals + Projected",SUMIF('WW Spending Total'!$B$10:$B$49,'Summary TC'!$B246,'WW Spending Total'!V$10:V$49),0)</f>
        <v>0</v>
      </c>
      <c r="X246" s="631">
        <f>IF($B$8="Actuals only",SUMIF('WW Spending Actual'!$B$10:$B$49,'Summary TC'!$B246,'WW Spending Actual'!W$10:W$49),0)+IF($B$8="Actuals + Projected",SUMIF('WW Spending Total'!$B$10:$B$49,'Summary TC'!$B246,'WW Spending Total'!W$10:W$49),0)</f>
        <v>0</v>
      </c>
      <c r="Y246" s="631">
        <f>IF($B$8="Actuals only",SUMIF('WW Spending Actual'!$B$10:$B$49,'Summary TC'!$B246,'WW Spending Actual'!X$10:X$49),0)+IF($B$8="Actuals + Projected",SUMIF('WW Spending Total'!$B$10:$B$49,'Summary TC'!$B246,'WW Spending Total'!X$10:X$49),0)</f>
        <v>0</v>
      </c>
      <c r="Z246" s="631">
        <f>IF($B$8="Actuals only",SUMIF('WW Spending Actual'!$B$10:$B$49,'Summary TC'!$B246,'WW Spending Actual'!Y$10:Y$49),0)+IF($B$8="Actuals + Projected",SUMIF('WW Spending Total'!$B$10:$B$49,'Summary TC'!$B246,'WW Spending Total'!Y$10:Y$49),0)</f>
        <v>0</v>
      </c>
      <c r="AA246" s="631">
        <f>IF($B$8="Actuals only",SUMIF('WW Spending Actual'!$B$10:$B$49,'Summary TC'!$B246,'WW Spending Actual'!Z$10:Z$49),0)+IF($B$8="Actuals + Projected",SUMIF('WW Spending Total'!$B$10:$B$49,'Summary TC'!$B246,'WW Spending Total'!Z$10:Z$49),0)</f>
        <v>0</v>
      </c>
      <c r="AB246" s="631">
        <f>IF($B$8="Actuals only",SUMIF('WW Spending Actual'!$B$10:$B$49,'Summary TC'!$B246,'WW Spending Actual'!AA$10:AA$49),0)+IF($B$8="Actuals + Projected",SUMIF('WW Spending Total'!$B$10:$B$49,'Summary TC'!$B246,'WW Spending Total'!AA$10:AA$49),0)</f>
        <v>0</v>
      </c>
      <c r="AC246" s="631">
        <f>IF($B$8="Actuals only",SUMIF('WW Spending Actual'!$B$10:$B$49,'Summary TC'!$B246,'WW Spending Actual'!AB$10:AB$49),0)+IF($B$8="Actuals + Projected",SUMIF('WW Spending Total'!$B$10:$B$49,'Summary TC'!$B246,'WW Spending Total'!AB$10:AB$49),0)</f>
        <v>0</v>
      </c>
      <c r="AD246" s="631">
        <f>IF($B$8="Actuals only",SUMIF('WW Spending Actual'!$B$10:$B$49,'Summary TC'!$B246,'WW Spending Actual'!AC$10:AC$49),0)+IF($B$8="Actuals + Projected",SUMIF('WW Spending Total'!$B$10:$B$49,'Summary TC'!$B246,'WW Spending Total'!AC$10:AC$49),0)</f>
        <v>0</v>
      </c>
      <c r="AE246" s="631">
        <f>IF($B$8="Actuals only",SUMIF('WW Spending Actual'!$B$10:$B$49,'Summary TC'!$B246,'WW Spending Actual'!AD$10:AD$49),0)+IF($B$8="Actuals + Projected",SUMIF('WW Spending Total'!$B$10:$B$49,'Summary TC'!$B246,'WW Spending Total'!AD$10:AD$49),0)</f>
        <v>0</v>
      </c>
      <c r="AF246" s="631">
        <f>IF($B$8="Actuals only",SUMIF('WW Spending Actual'!$B$10:$B$49,'Summary TC'!$B246,'WW Spending Actual'!AE$10:AE$49),0)+IF($B$8="Actuals + Projected",SUMIF('WW Spending Total'!$B$10:$B$49,'Summary TC'!$B246,'WW Spending Total'!AE$10:AE$49),0)</f>
        <v>0</v>
      </c>
      <c r="AG246" s="631">
        <f>IF($B$8="Actuals only",SUMIF('WW Spending Actual'!$B$10:$B$49,'Summary TC'!$B246,'WW Spending Actual'!AF$10:AF$49),0)+IF($B$8="Actuals + Projected",SUMIF('WW Spending Total'!$B$10:$B$49,'Summary TC'!$B246,'WW Spending Total'!AF$10:AF$49),0)</f>
        <v>0</v>
      </c>
      <c r="AH246" s="632">
        <f>IF($B$8="Actuals only",SUMIF('WW Spending Actual'!$B$10:$B$49,'Summary TC'!$B246,'WW Spending Actual'!AG$10:AG$49),0)+IF($B$8="Actuals + Projected",SUMIF('WW Spending Total'!$B$10:$B$49,'Summary TC'!$B246,'WW Spending Total'!AG$10:AG$49),0)</f>
        <v>0</v>
      </c>
      <c r="AI246" s="783"/>
    </row>
    <row r="247" spans="2:35" ht="13" hidden="1" x14ac:dyDescent="0.3">
      <c r="B247" s="522"/>
      <c r="C247" s="618"/>
      <c r="D247" s="496"/>
      <c r="E247" s="784"/>
      <c r="F247" s="677"/>
      <c r="G247" s="677"/>
      <c r="H247" s="677"/>
      <c r="I247" s="677"/>
      <c r="J247" s="677"/>
      <c r="K247" s="677"/>
      <c r="L247" s="677"/>
      <c r="M247" s="677"/>
      <c r="N247" s="677"/>
      <c r="O247" s="677"/>
      <c r="P247" s="677"/>
      <c r="Q247" s="677"/>
      <c r="R247" s="677"/>
      <c r="S247" s="677"/>
      <c r="T247" s="677"/>
      <c r="U247" s="677"/>
      <c r="V247" s="677"/>
      <c r="W247" s="677"/>
      <c r="X247" s="677"/>
      <c r="Y247" s="677"/>
      <c r="Z247" s="677"/>
      <c r="AA247" s="677"/>
      <c r="AB247" s="677"/>
      <c r="AC247" s="677"/>
      <c r="AD247" s="677"/>
      <c r="AE247" s="677"/>
      <c r="AF247" s="677"/>
      <c r="AG247" s="677"/>
      <c r="AH247" s="783"/>
      <c r="AI247" s="783"/>
    </row>
    <row r="248" spans="2:35" ht="13" hidden="1" x14ac:dyDescent="0.3">
      <c r="B248" s="544" t="s">
        <v>81</v>
      </c>
      <c r="C248" s="618"/>
      <c r="D248" s="629"/>
      <c r="E248" s="785"/>
      <c r="F248" s="765"/>
      <c r="G248" s="765"/>
      <c r="H248" s="765"/>
      <c r="I248" s="765"/>
      <c r="J248" s="765"/>
      <c r="K248" s="765"/>
      <c r="L248" s="765"/>
      <c r="M248" s="765"/>
      <c r="N248" s="765"/>
      <c r="O248" s="765"/>
      <c r="P248" s="765"/>
      <c r="Q248" s="765"/>
      <c r="R248" s="765"/>
      <c r="S248" s="765"/>
      <c r="T248" s="765"/>
      <c r="U248" s="765"/>
      <c r="V248" s="765"/>
      <c r="W248" s="765"/>
      <c r="X248" s="765"/>
      <c r="Y248" s="765"/>
      <c r="Z248" s="765"/>
      <c r="AA248" s="765"/>
      <c r="AB248" s="765"/>
      <c r="AC248" s="765"/>
      <c r="AD248" s="765"/>
      <c r="AE248" s="765"/>
      <c r="AF248" s="765"/>
      <c r="AG248" s="765"/>
      <c r="AH248" s="786"/>
      <c r="AI248" s="632"/>
    </row>
    <row r="249" spans="2:35" ht="13" hidden="1" x14ac:dyDescent="0.3">
      <c r="B249" s="581" t="str">
        <f>IFERROR(VLOOKUP(C249,'MEG Def'!$A$57:$B$59,2),"")</f>
        <v/>
      </c>
      <c r="C249" s="618"/>
      <c r="D249" s="629"/>
      <c r="E249" s="630">
        <f>IF($B$8="Actuals only",SUMIF('WW Spending Actual'!$B$10:$B$49,'Summary TC'!$B249,'WW Spending Actual'!D$10:D$49),0)+IF($B$8="Actuals + Projected",SUMIF('WW Spending Total'!$B$10:$B$49,'Summary TC'!$B249,'WW Spending Total'!D$10:D$49),0)</f>
        <v>0</v>
      </c>
      <c r="F249" s="631">
        <f>IF($B$8="Actuals only",SUMIF('WW Spending Actual'!$B$10:$B$49,'Summary TC'!$B249,'WW Spending Actual'!E$10:E$49),0)+IF($B$8="Actuals + Projected",SUMIF('WW Spending Total'!$B$10:$B$49,'Summary TC'!$B249,'WW Spending Total'!E$10:E$49),0)</f>
        <v>0</v>
      </c>
      <c r="G249" s="631">
        <f>IF($B$8="Actuals only",SUMIF('WW Spending Actual'!$B$10:$B$49,'Summary TC'!$B249,'WW Spending Actual'!F$10:F$49),0)+IF($B$8="Actuals + Projected",SUMIF('WW Spending Total'!$B$10:$B$49,'Summary TC'!$B249,'WW Spending Total'!F$10:F$49),0)</f>
        <v>0</v>
      </c>
      <c r="H249" s="631">
        <f>IF($B$8="Actuals only",SUMIF('WW Spending Actual'!$B$10:$B$49,'Summary TC'!$B249,'WW Spending Actual'!G$10:G$49),0)+IF($B$8="Actuals + Projected",SUMIF('WW Spending Total'!$B$10:$B$49,'Summary TC'!$B249,'WW Spending Total'!G$10:G$49),0)</f>
        <v>0</v>
      </c>
      <c r="I249" s="631">
        <f>IF($B$8="Actuals only",SUMIF('WW Spending Actual'!$B$10:$B$49,'Summary TC'!$B249,'WW Spending Actual'!H$10:H$49),0)+IF($B$8="Actuals + Projected",SUMIF('WW Spending Total'!$B$10:$B$49,'Summary TC'!$B249,'WW Spending Total'!H$10:H$49),0)</f>
        <v>0</v>
      </c>
      <c r="J249" s="631">
        <f>IF($B$8="Actuals only",SUMIF('WW Spending Actual'!$B$10:$B$49,'Summary TC'!$B249,'WW Spending Actual'!I$10:I$49),0)+IF($B$8="Actuals + Projected",SUMIF('WW Spending Total'!$B$10:$B$49,'Summary TC'!$B249,'WW Spending Total'!I$10:I$49),0)</f>
        <v>0</v>
      </c>
      <c r="K249" s="631">
        <f>IF($B$8="Actuals only",SUMIF('WW Spending Actual'!$B$10:$B$49,'Summary TC'!$B249,'WW Spending Actual'!J$10:J$49),0)+IF($B$8="Actuals + Projected",SUMIF('WW Spending Total'!$B$10:$B$49,'Summary TC'!$B249,'WW Spending Total'!J$10:J$49),0)</f>
        <v>0</v>
      </c>
      <c r="L249" s="631">
        <f>IF($B$8="Actuals only",SUMIF('WW Spending Actual'!$B$10:$B$49,'Summary TC'!$B249,'WW Spending Actual'!K$10:K$49),0)+IF($B$8="Actuals + Projected",SUMIF('WW Spending Total'!$B$10:$B$49,'Summary TC'!$B249,'WW Spending Total'!K$10:K$49),0)</f>
        <v>0</v>
      </c>
      <c r="M249" s="631">
        <f>IF($B$8="Actuals only",SUMIF('WW Spending Actual'!$B$10:$B$49,'Summary TC'!$B249,'WW Spending Actual'!L$10:L$49),0)+IF($B$8="Actuals + Projected",SUMIF('WW Spending Total'!$B$10:$B$49,'Summary TC'!$B249,'WW Spending Total'!L$10:L$49),0)</f>
        <v>0</v>
      </c>
      <c r="N249" s="631">
        <f>IF($B$8="Actuals only",SUMIF('WW Spending Actual'!$B$10:$B$49,'Summary TC'!$B249,'WW Spending Actual'!M$10:M$49),0)+IF($B$8="Actuals + Projected",SUMIF('WW Spending Total'!$B$10:$B$49,'Summary TC'!$B249,'WW Spending Total'!M$10:M$49),0)</f>
        <v>0</v>
      </c>
      <c r="O249" s="631">
        <f>IF($B$8="Actuals only",SUMIF('WW Spending Actual'!$B$10:$B$49,'Summary TC'!$B249,'WW Spending Actual'!N$10:N$49),0)+IF($B$8="Actuals + Projected",SUMIF('WW Spending Total'!$B$10:$B$49,'Summary TC'!$B249,'WW Spending Total'!N$10:N$49),0)</f>
        <v>0</v>
      </c>
      <c r="P249" s="631">
        <f>IF($B$8="Actuals only",SUMIF('WW Spending Actual'!$B$10:$B$49,'Summary TC'!$B249,'WW Spending Actual'!O$10:O$49),0)+IF($B$8="Actuals + Projected",SUMIF('WW Spending Total'!$B$10:$B$49,'Summary TC'!$B249,'WW Spending Total'!O$10:O$49),0)</f>
        <v>0</v>
      </c>
      <c r="Q249" s="631">
        <f>IF($B$8="Actuals only",SUMIF('WW Spending Actual'!$B$10:$B$49,'Summary TC'!$B249,'WW Spending Actual'!P$10:P$49),0)+IF($B$8="Actuals + Projected",SUMIF('WW Spending Total'!$B$10:$B$49,'Summary TC'!$B249,'WW Spending Total'!P$10:P$49),0)</f>
        <v>0</v>
      </c>
      <c r="R249" s="631">
        <f>IF($B$8="Actuals only",SUMIF('WW Spending Actual'!$B$10:$B$49,'Summary TC'!$B249,'WW Spending Actual'!Q$10:Q$49),0)+IF($B$8="Actuals + Projected",SUMIF('WW Spending Total'!$B$10:$B$49,'Summary TC'!$B249,'WW Spending Total'!Q$10:Q$49),0)</f>
        <v>0</v>
      </c>
      <c r="S249" s="631">
        <f>IF($B$8="Actuals only",SUMIF('WW Spending Actual'!$B$10:$B$49,'Summary TC'!$B249,'WW Spending Actual'!R$10:R$49),0)+IF($B$8="Actuals + Projected",SUMIF('WW Spending Total'!$B$10:$B$49,'Summary TC'!$B249,'WW Spending Total'!R$10:R$49),0)</f>
        <v>0</v>
      </c>
      <c r="T249" s="631">
        <f>IF($B$8="Actuals only",SUMIF('WW Spending Actual'!$B$10:$B$49,'Summary TC'!$B249,'WW Spending Actual'!S$10:S$49),0)+IF($B$8="Actuals + Projected",SUMIF('WW Spending Total'!$B$10:$B$49,'Summary TC'!$B249,'WW Spending Total'!S$10:S$49),0)</f>
        <v>0</v>
      </c>
      <c r="U249" s="631">
        <f>IF($B$8="Actuals only",SUMIF('WW Spending Actual'!$B$10:$B$49,'Summary TC'!$B249,'WW Spending Actual'!T$10:T$49),0)+IF($B$8="Actuals + Projected",SUMIF('WW Spending Total'!$B$10:$B$49,'Summary TC'!$B249,'WW Spending Total'!T$10:T$49),0)</f>
        <v>0</v>
      </c>
      <c r="V249" s="631">
        <f>IF($B$8="Actuals only",SUMIF('WW Spending Actual'!$B$10:$B$49,'Summary TC'!$B249,'WW Spending Actual'!U$10:U$49),0)+IF($B$8="Actuals + Projected",SUMIF('WW Spending Total'!$B$10:$B$49,'Summary TC'!$B249,'WW Spending Total'!U$10:U$49),0)</f>
        <v>0</v>
      </c>
      <c r="W249" s="631">
        <f>IF($B$8="Actuals only",SUMIF('WW Spending Actual'!$B$10:$B$49,'Summary TC'!$B249,'WW Spending Actual'!V$10:V$49),0)+IF($B$8="Actuals + Projected",SUMIF('WW Spending Total'!$B$10:$B$49,'Summary TC'!$B249,'WW Spending Total'!V$10:V$49),0)</f>
        <v>0</v>
      </c>
      <c r="X249" s="631">
        <f>IF($B$8="Actuals only",SUMIF('WW Spending Actual'!$B$10:$B$49,'Summary TC'!$B249,'WW Spending Actual'!W$10:W$49),0)+IF($B$8="Actuals + Projected",SUMIF('WW Spending Total'!$B$10:$B$49,'Summary TC'!$B249,'WW Spending Total'!W$10:W$49),0)</f>
        <v>0</v>
      </c>
      <c r="Y249" s="631">
        <f>IF($B$8="Actuals only",SUMIF('WW Spending Actual'!$B$10:$B$49,'Summary TC'!$B249,'WW Spending Actual'!X$10:X$49),0)+IF($B$8="Actuals + Projected",SUMIF('WW Spending Total'!$B$10:$B$49,'Summary TC'!$B249,'WW Spending Total'!X$10:X$49),0)</f>
        <v>0</v>
      </c>
      <c r="Z249" s="631">
        <f>IF($B$8="Actuals only",SUMIF('WW Spending Actual'!$B$10:$B$49,'Summary TC'!$B249,'WW Spending Actual'!Y$10:Y$49),0)+IF($B$8="Actuals + Projected",SUMIF('WW Spending Total'!$B$10:$B$49,'Summary TC'!$B249,'WW Spending Total'!Y$10:Y$49),0)</f>
        <v>0</v>
      </c>
      <c r="AA249" s="631">
        <f>IF($B$8="Actuals only",SUMIF('WW Spending Actual'!$B$10:$B$49,'Summary TC'!$B249,'WW Spending Actual'!Z$10:Z$49),0)+IF($B$8="Actuals + Projected",SUMIF('WW Spending Total'!$B$10:$B$49,'Summary TC'!$B249,'WW Spending Total'!Z$10:Z$49),0)</f>
        <v>0</v>
      </c>
      <c r="AB249" s="631">
        <f>IF($B$8="Actuals only",SUMIF('WW Spending Actual'!$B$10:$B$49,'Summary TC'!$B249,'WW Spending Actual'!AA$10:AA$49),0)+IF($B$8="Actuals + Projected",SUMIF('WW Spending Total'!$B$10:$B$49,'Summary TC'!$B249,'WW Spending Total'!AA$10:AA$49),0)</f>
        <v>0</v>
      </c>
      <c r="AC249" s="631">
        <f>IF($B$8="Actuals only",SUMIF('WW Spending Actual'!$B$10:$B$49,'Summary TC'!$B249,'WW Spending Actual'!AB$10:AB$49),0)+IF($B$8="Actuals + Projected",SUMIF('WW Spending Total'!$B$10:$B$49,'Summary TC'!$B249,'WW Spending Total'!AB$10:AB$49),0)</f>
        <v>0</v>
      </c>
      <c r="AD249" s="631">
        <f>IF($B$8="Actuals only",SUMIF('WW Spending Actual'!$B$10:$B$49,'Summary TC'!$B249,'WW Spending Actual'!AC$10:AC$49),0)+IF($B$8="Actuals + Projected",SUMIF('WW Spending Total'!$B$10:$B$49,'Summary TC'!$B249,'WW Spending Total'!AC$10:AC$49),0)</f>
        <v>0</v>
      </c>
      <c r="AE249" s="631">
        <f>IF($B$8="Actuals only",SUMIF('WW Spending Actual'!$B$10:$B$49,'Summary TC'!$B249,'WW Spending Actual'!AD$10:AD$49),0)+IF($B$8="Actuals + Projected",SUMIF('WW Spending Total'!$B$10:$B$49,'Summary TC'!$B249,'WW Spending Total'!AD$10:AD$49),0)</f>
        <v>0</v>
      </c>
      <c r="AF249" s="631">
        <f>IF($B$8="Actuals only",SUMIF('WW Spending Actual'!$B$10:$B$49,'Summary TC'!$B249,'WW Spending Actual'!AE$10:AE$49),0)+IF($B$8="Actuals + Projected",SUMIF('WW Spending Total'!$B$10:$B$49,'Summary TC'!$B249,'WW Spending Total'!AE$10:AE$49),0)</f>
        <v>0</v>
      </c>
      <c r="AG249" s="631">
        <f>IF($B$8="Actuals only",SUMIF('WW Spending Actual'!$B$10:$B$49,'Summary TC'!$B249,'WW Spending Actual'!AF$10:AF$49),0)+IF($B$8="Actuals + Projected",SUMIF('WW Spending Total'!$B$10:$B$49,'Summary TC'!$B249,'WW Spending Total'!AF$10:AF$49),0)</f>
        <v>0</v>
      </c>
      <c r="AH249" s="632">
        <f>IF($B$8="Actuals only",SUMIF('WW Spending Actual'!$B$10:$B$49,'Summary TC'!$B249,'WW Spending Actual'!AG$10:AG$49),0)+IF($B$8="Actuals + Projected",SUMIF('WW Spending Total'!$B$10:$B$49,'Summary TC'!$B249,'WW Spending Total'!AG$10:AG$49),0)</f>
        <v>0</v>
      </c>
      <c r="AI249" s="632"/>
    </row>
    <row r="250" spans="2:35" ht="13" hidden="1" x14ac:dyDescent="0.3">
      <c r="B250" s="581" t="str">
        <f>IFERROR(VLOOKUP(C250,'MEG Def'!$A$57:$B$59,2),"")</f>
        <v/>
      </c>
      <c r="C250" s="618"/>
      <c r="D250" s="629"/>
      <c r="E250" s="630">
        <f>IF($B$8="Actuals only",SUMIF('WW Spending Actual'!$B$10:$B$49,'Summary TC'!$B250,'WW Spending Actual'!D$10:D$49),0)+IF($B$8="Actuals + Projected",SUMIF('WW Spending Total'!$B$10:$B$49,'Summary TC'!$B250,'WW Spending Total'!D$10:D$49),0)</f>
        <v>0</v>
      </c>
      <c r="F250" s="631">
        <f>IF($B$8="Actuals only",SUMIF('WW Spending Actual'!$B$10:$B$49,'Summary TC'!$B250,'WW Spending Actual'!E$10:E$49),0)+IF($B$8="Actuals + Projected",SUMIF('WW Spending Total'!$B$10:$B$49,'Summary TC'!$B250,'WW Spending Total'!E$10:E$49),0)</f>
        <v>0</v>
      </c>
      <c r="G250" s="631">
        <f>IF($B$8="Actuals only",SUMIF('WW Spending Actual'!$B$10:$B$49,'Summary TC'!$B250,'WW Spending Actual'!F$10:F$49),0)+IF($B$8="Actuals + Projected",SUMIF('WW Spending Total'!$B$10:$B$49,'Summary TC'!$B250,'WW Spending Total'!F$10:F$49),0)</f>
        <v>0</v>
      </c>
      <c r="H250" s="631">
        <f>IF($B$8="Actuals only",SUMIF('WW Spending Actual'!$B$10:$B$49,'Summary TC'!$B250,'WW Spending Actual'!G$10:G$49),0)+IF($B$8="Actuals + Projected",SUMIF('WW Spending Total'!$B$10:$B$49,'Summary TC'!$B250,'WW Spending Total'!G$10:G$49),0)</f>
        <v>0</v>
      </c>
      <c r="I250" s="631">
        <f>IF($B$8="Actuals only",SUMIF('WW Spending Actual'!$B$10:$B$49,'Summary TC'!$B250,'WW Spending Actual'!H$10:H$49),0)+IF($B$8="Actuals + Projected",SUMIF('WW Spending Total'!$B$10:$B$49,'Summary TC'!$B250,'WW Spending Total'!H$10:H$49),0)</f>
        <v>0</v>
      </c>
      <c r="J250" s="631">
        <f>IF($B$8="Actuals only",SUMIF('WW Spending Actual'!$B$10:$B$49,'Summary TC'!$B250,'WW Spending Actual'!I$10:I$49),0)+IF($B$8="Actuals + Projected",SUMIF('WW Spending Total'!$B$10:$B$49,'Summary TC'!$B250,'WW Spending Total'!I$10:I$49),0)</f>
        <v>0</v>
      </c>
      <c r="K250" s="631">
        <f>IF($B$8="Actuals only",SUMIF('WW Spending Actual'!$B$10:$B$49,'Summary TC'!$B250,'WW Spending Actual'!J$10:J$49),0)+IF($B$8="Actuals + Projected",SUMIF('WW Spending Total'!$B$10:$B$49,'Summary TC'!$B250,'WW Spending Total'!J$10:J$49),0)</f>
        <v>0</v>
      </c>
      <c r="L250" s="631">
        <f>IF($B$8="Actuals only",SUMIF('WW Spending Actual'!$B$10:$B$49,'Summary TC'!$B250,'WW Spending Actual'!K$10:K$49),0)+IF($B$8="Actuals + Projected",SUMIF('WW Spending Total'!$B$10:$B$49,'Summary TC'!$B250,'WW Spending Total'!K$10:K$49),0)</f>
        <v>0</v>
      </c>
      <c r="M250" s="631">
        <f>IF($B$8="Actuals only",SUMIF('WW Spending Actual'!$B$10:$B$49,'Summary TC'!$B250,'WW Spending Actual'!L$10:L$49),0)+IF($B$8="Actuals + Projected",SUMIF('WW Spending Total'!$B$10:$B$49,'Summary TC'!$B250,'WW Spending Total'!L$10:L$49),0)</f>
        <v>0</v>
      </c>
      <c r="N250" s="631">
        <f>IF($B$8="Actuals only",SUMIF('WW Spending Actual'!$B$10:$B$49,'Summary TC'!$B250,'WW Spending Actual'!M$10:M$49),0)+IF($B$8="Actuals + Projected",SUMIF('WW Spending Total'!$B$10:$B$49,'Summary TC'!$B250,'WW Spending Total'!M$10:M$49),0)</f>
        <v>0</v>
      </c>
      <c r="O250" s="631">
        <f>IF($B$8="Actuals only",SUMIF('WW Spending Actual'!$B$10:$B$49,'Summary TC'!$B250,'WW Spending Actual'!N$10:N$49),0)+IF($B$8="Actuals + Projected",SUMIF('WW Spending Total'!$B$10:$B$49,'Summary TC'!$B250,'WW Spending Total'!N$10:N$49),0)</f>
        <v>0</v>
      </c>
      <c r="P250" s="631">
        <f>IF($B$8="Actuals only",SUMIF('WW Spending Actual'!$B$10:$B$49,'Summary TC'!$B250,'WW Spending Actual'!O$10:O$49),0)+IF($B$8="Actuals + Projected",SUMIF('WW Spending Total'!$B$10:$B$49,'Summary TC'!$B250,'WW Spending Total'!O$10:O$49),0)</f>
        <v>0</v>
      </c>
      <c r="Q250" s="631">
        <f>IF($B$8="Actuals only",SUMIF('WW Spending Actual'!$B$10:$B$49,'Summary TC'!$B250,'WW Spending Actual'!P$10:P$49),0)+IF($B$8="Actuals + Projected",SUMIF('WW Spending Total'!$B$10:$B$49,'Summary TC'!$B250,'WW Spending Total'!P$10:P$49),0)</f>
        <v>0</v>
      </c>
      <c r="R250" s="631">
        <f>IF($B$8="Actuals only",SUMIF('WW Spending Actual'!$B$10:$B$49,'Summary TC'!$B250,'WW Spending Actual'!Q$10:Q$49),0)+IF($B$8="Actuals + Projected",SUMIF('WW Spending Total'!$B$10:$B$49,'Summary TC'!$B250,'WW Spending Total'!Q$10:Q$49),0)</f>
        <v>0</v>
      </c>
      <c r="S250" s="631">
        <f>IF($B$8="Actuals only",SUMIF('WW Spending Actual'!$B$10:$B$49,'Summary TC'!$B250,'WW Spending Actual'!R$10:R$49),0)+IF($B$8="Actuals + Projected",SUMIF('WW Spending Total'!$B$10:$B$49,'Summary TC'!$B250,'WW Spending Total'!R$10:R$49),0)</f>
        <v>0</v>
      </c>
      <c r="T250" s="631">
        <f>IF($B$8="Actuals only",SUMIF('WW Spending Actual'!$B$10:$B$49,'Summary TC'!$B250,'WW Spending Actual'!S$10:S$49),0)+IF($B$8="Actuals + Projected",SUMIF('WW Spending Total'!$B$10:$B$49,'Summary TC'!$B250,'WW Spending Total'!S$10:S$49),0)</f>
        <v>0</v>
      </c>
      <c r="U250" s="631">
        <f>IF($B$8="Actuals only",SUMIF('WW Spending Actual'!$B$10:$B$49,'Summary TC'!$B250,'WW Spending Actual'!T$10:T$49),0)+IF($B$8="Actuals + Projected",SUMIF('WW Spending Total'!$B$10:$B$49,'Summary TC'!$B250,'WW Spending Total'!T$10:T$49),0)</f>
        <v>0</v>
      </c>
      <c r="V250" s="631">
        <f>IF($B$8="Actuals only",SUMIF('WW Spending Actual'!$B$10:$B$49,'Summary TC'!$B250,'WW Spending Actual'!U$10:U$49),0)+IF($B$8="Actuals + Projected",SUMIF('WW Spending Total'!$B$10:$B$49,'Summary TC'!$B250,'WW Spending Total'!U$10:U$49),0)</f>
        <v>0</v>
      </c>
      <c r="W250" s="631">
        <f>IF($B$8="Actuals only",SUMIF('WW Spending Actual'!$B$10:$B$49,'Summary TC'!$B250,'WW Spending Actual'!V$10:V$49),0)+IF($B$8="Actuals + Projected",SUMIF('WW Spending Total'!$B$10:$B$49,'Summary TC'!$B250,'WW Spending Total'!V$10:V$49),0)</f>
        <v>0</v>
      </c>
      <c r="X250" s="631">
        <f>IF($B$8="Actuals only",SUMIF('WW Spending Actual'!$B$10:$B$49,'Summary TC'!$B250,'WW Spending Actual'!W$10:W$49),0)+IF($B$8="Actuals + Projected",SUMIF('WW Spending Total'!$B$10:$B$49,'Summary TC'!$B250,'WW Spending Total'!W$10:W$49),0)</f>
        <v>0</v>
      </c>
      <c r="Y250" s="631">
        <f>IF($B$8="Actuals only",SUMIF('WW Spending Actual'!$B$10:$B$49,'Summary TC'!$B250,'WW Spending Actual'!X$10:X$49),0)+IF($B$8="Actuals + Projected",SUMIF('WW Spending Total'!$B$10:$B$49,'Summary TC'!$B250,'WW Spending Total'!X$10:X$49),0)</f>
        <v>0</v>
      </c>
      <c r="Z250" s="631">
        <f>IF($B$8="Actuals only",SUMIF('WW Spending Actual'!$B$10:$B$49,'Summary TC'!$B250,'WW Spending Actual'!Y$10:Y$49),0)+IF($B$8="Actuals + Projected",SUMIF('WW Spending Total'!$B$10:$B$49,'Summary TC'!$B250,'WW Spending Total'!Y$10:Y$49),0)</f>
        <v>0</v>
      </c>
      <c r="AA250" s="631">
        <f>IF($B$8="Actuals only",SUMIF('WW Spending Actual'!$B$10:$B$49,'Summary TC'!$B250,'WW Spending Actual'!Z$10:Z$49),0)+IF($B$8="Actuals + Projected",SUMIF('WW Spending Total'!$B$10:$B$49,'Summary TC'!$B250,'WW Spending Total'!Z$10:Z$49),0)</f>
        <v>0</v>
      </c>
      <c r="AB250" s="631">
        <f>IF($B$8="Actuals only",SUMIF('WW Spending Actual'!$B$10:$B$49,'Summary TC'!$B250,'WW Spending Actual'!AA$10:AA$49),0)+IF($B$8="Actuals + Projected",SUMIF('WW Spending Total'!$B$10:$B$49,'Summary TC'!$B250,'WW Spending Total'!AA$10:AA$49),0)</f>
        <v>0</v>
      </c>
      <c r="AC250" s="631">
        <f>IF($B$8="Actuals only",SUMIF('WW Spending Actual'!$B$10:$B$49,'Summary TC'!$B250,'WW Spending Actual'!AB$10:AB$49),0)+IF($B$8="Actuals + Projected",SUMIF('WW Spending Total'!$B$10:$B$49,'Summary TC'!$B250,'WW Spending Total'!AB$10:AB$49),0)</f>
        <v>0</v>
      </c>
      <c r="AD250" s="631">
        <f>IF($B$8="Actuals only",SUMIF('WW Spending Actual'!$B$10:$B$49,'Summary TC'!$B250,'WW Spending Actual'!AC$10:AC$49),0)+IF($B$8="Actuals + Projected",SUMIF('WW Spending Total'!$B$10:$B$49,'Summary TC'!$B250,'WW Spending Total'!AC$10:AC$49),0)</f>
        <v>0</v>
      </c>
      <c r="AE250" s="631">
        <f>IF($B$8="Actuals only",SUMIF('WW Spending Actual'!$B$10:$B$49,'Summary TC'!$B250,'WW Spending Actual'!AD$10:AD$49),0)+IF($B$8="Actuals + Projected",SUMIF('WW Spending Total'!$B$10:$B$49,'Summary TC'!$B250,'WW Spending Total'!AD$10:AD$49),0)</f>
        <v>0</v>
      </c>
      <c r="AF250" s="631">
        <f>IF($B$8="Actuals only",SUMIF('WW Spending Actual'!$B$10:$B$49,'Summary TC'!$B250,'WW Spending Actual'!AE$10:AE$49),0)+IF($B$8="Actuals + Projected",SUMIF('WW Spending Total'!$B$10:$B$49,'Summary TC'!$B250,'WW Spending Total'!AE$10:AE$49),0)</f>
        <v>0</v>
      </c>
      <c r="AG250" s="631">
        <f>IF($B$8="Actuals only",SUMIF('WW Spending Actual'!$B$10:$B$49,'Summary TC'!$B250,'WW Spending Actual'!AF$10:AF$49),0)+IF($B$8="Actuals + Projected",SUMIF('WW Spending Total'!$B$10:$B$49,'Summary TC'!$B250,'WW Spending Total'!AF$10:AF$49),0)</f>
        <v>0</v>
      </c>
      <c r="AH250" s="632">
        <f>IF($B$8="Actuals only",SUMIF('WW Spending Actual'!$B$10:$B$49,'Summary TC'!$B250,'WW Spending Actual'!AG$10:AG$49),0)+IF($B$8="Actuals + Projected",SUMIF('WW Spending Total'!$B$10:$B$49,'Summary TC'!$B250,'WW Spending Total'!AG$10:AG$49),0)</f>
        <v>0</v>
      </c>
      <c r="AI250" s="632"/>
    </row>
    <row r="251" spans="2:35" ht="13" hidden="1" x14ac:dyDescent="0.3">
      <c r="B251" s="581" t="str">
        <f>IFERROR(VLOOKUP(C251,'MEG Def'!$A$57:$B$59,2),"")</f>
        <v/>
      </c>
      <c r="C251" s="618"/>
      <c r="D251" s="629"/>
      <c r="E251" s="630">
        <f>IF($B$8="Actuals only",SUMIF('WW Spending Actual'!$B$10:$B$49,'Summary TC'!$B251,'WW Spending Actual'!D$10:D$49),0)+IF($B$8="Actuals + Projected",SUMIF('WW Spending Total'!$B$10:$B$49,'Summary TC'!$B251,'WW Spending Total'!D$10:D$49),0)</f>
        <v>0</v>
      </c>
      <c r="F251" s="631">
        <f>IF($B$8="Actuals only",SUMIF('WW Spending Actual'!$B$10:$B$49,'Summary TC'!$B251,'WW Spending Actual'!E$10:E$49),0)+IF($B$8="Actuals + Projected",SUMIF('WW Spending Total'!$B$10:$B$49,'Summary TC'!$B251,'WW Spending Total'!E$10:E$49),0)</f>
        <v>0</v>
      </c>
      <c r="G251" s="631">
        <f>IF($B$8="Actuals only",SUMIF('WW Spending Actual'!$B$10:$B$49,'Summary TC'!$B251,'WW Spending Actual'!F$10:F$49),0)+IF($B$8="Actuals + Projected",SUMIF('WW Spending Total'!$B$10:$B$49,'Summary TC'!$B251,'WW Spending Total'!F$10:F$49),0)</f>
        <v>0</v>
      </c>
      <c r="H251" s="631">
        <f>IF($B$8="Actuals only",SUMIF('WW Spending Actual'!$B$10:$B$49,'Summary TC'!$B251,'WW Spending Actual'!G$10:G$49),0)+IF($B$8="Actuals + Projected",SUMIF('WW Spending Total'!$B$10:$B$49,'Summary TC'!$B251,'WW Spending Total'!G$10:G$49),0)</f>
        <v>0</v>
      </c>
      <c r="I251" s="631">
        <f>IF($B$8="Actuals only",SUMIF('WW Spending Actual'!$B$10:$B$49,'Summary TC'!$B251,'WW Spending Actual'!H$10:H$49),0)+IF($B$8="Actuals + Projected",SUMIF('WW Spending Total'!$B$10:$B$49,'Summary TC'!$B251,'WW Spending Total'!H$10:H$49),0)</f>
        <v>0</v>
      </c>
      <c r="J251" s="631">
        <f>IF($B$8="Actuals only",SUMIF('WW Spending Actual'!$B$10:$B$49,'Summary TC'!$B251,'WW Spending Actual'!I$10:I$49),0)+IF($B$8="Actuals + Projected",SUMIF('WW Spending Total'!$B$10:$B$49,'Summary TC'!$B251,'WW Spending Total'!I$10:I$49),0)</f>
        <v>0</v>
      </c>
      <c r="K251" s="631">
        <f>IF($B$8="Actuals only",SUMIF('WW Spending Actual'!$B$10:$B$49,'Summary TC'!$B251,'WW Spending Actual'!J$10:J$49),0)+IF($B$8="Actuals + Projected",SUMIF('WW Spending Total'!$B$10:$B$49,'Summary TC'!$B251,'WW Spending Total'!J$10:J$49),0)</f>
        <v>0</v>
      </c>
      <c r="L251" s="631">
        <f>IF($B$8="Actuals only",SUMIF('WW Spending Actual'!$B$10:$B$49,'Summary TC'!$B251,'WW Spending Actual'!K$10:K$49),0)+IF($B$8="Actuals + Projected",SUMIF('WW Spending Total'!$B$10:$B$49,'Summary TC'!$B251,'WW Spending Total'!K$10:K$49),0)</f>
        <v>0</v>
      </c>
      <c r="M251" s="631">
        <f>IF($B$8="Actuals only",SUMIF('WW Spending Actual'!$B$10:$B$49,'Summary TC'!$B251,'WW Spending Actual'!L$10:L$49),0)+IF($B$8="Actuals + Projected",SUMIF('WW Spending Total'!$B$10:$B$49,'Summary TC'!$B251,'WW Spending Total'!L$10:L$49),0)</f>
        <v>0</v>
      </c>
      <c r="N251" s="631">
        <f>IF($B$8="Actuals only",SUMIF('WW Spending Actual'!$B$10:$B$49,'Summary TC'!$B251,'WW Spending Actual'!M$10:M$49),0)+IF($B$8="Actuals + Projected",SUMIF('WW Spending Total'!$B$10:$B$49,'Summary TC'!$B251,'WW Spending Total'!M$10:M$49),0)</f>
        <v>0</v>
      </c>
      <c r="O251" s="631">
        <f>IF($B$8="Actuals only",SUMIF('WW Spending Actual'!$B$10:$B$49,'Summary TC'!$B251,'WW Spending Actual'!N$10:N$49),0)+IF($B$8="Actuals + Projected",SUMIF('WW Spending Total'!$B$10:$B$49,'Summary TC'!$B251,'WW Spending Total'!N$10:N$49),0)</f>
        <v>0</v>
      </c>
      <c r="P251" s="631">
        <f>IF($B$8="Actuals only",SUMIF('WW Spending Actual'!$B$10:$B$49,'Summary TC'!$B251,'WW Spending Actual'!O$10:O$49),0)+IF($B$8="Actuals + Projected",SUMIF('WW Spending Total'!$B$10:$B$49,'Summary TC'!$B251,'WW Spending Total'!O$10:O$49),0)</f>
        <v>0</v>
      </c>
      <c r="Q251" s="631">
        <f>IF($B$8="Actuals only",SUMIF('WW Spending Actual'!$B$10:$B$49,'Summary TC'!$B251,'WW Spending Actual'!P$10:P$49),0)+IF($B$8="Actuals + Projected",SUMIF('WW Spending Total'!$B$10:$B$49,'Summary TC'!$B251,'WW Spending Total'!P$10:P$49),0)</f>
        <v>0</v>
      </c>
      <c r="R251" s="631">
        <f>IF($B$8="Actuals only",SUMIF('WW Spending Actual'!$B$10:$B$49,'Summary TC'!$B251,'WW Spending Actual'!Q$10:Q$49),0)+IF($B$8="Actuals + Projected",SUMIF('WW Spending Total'!$B$10:$B$49,'Summary TC'!$B251,'WW Spending Total'!Q$10:Q$49),0)</f>
        <v>0</v>
      </c>
      <c r="S251" s="631">
        <f>IF($B$8="Actuals only",SUMIF('WW Spending Actual'!$B$10:$B$49,'Summary TC'!$B251,'WW Spending Actual'!R$10:R$49),0)+IF($B$8="Actuals + Projected",SUMIF('WW Spending Total'!$B$10:$B$49,'Summary TC'!$B251,'WW Spending Total'!R$10:R$49),0)</f>
        <v>0</v>
      </c>
      <c r="T251" s="631">
        <f>IF($B$8="Actuals only",SUMIF('WW Spending Actual'!$B$10:$B$49,'Summary TC'!$B251,'WW Spending Actual'!S$10:S$49),0)+IF($B$8="Actuals + Projected",SUMIF('WW Spending Total'!$B$10:$B$49,'Summary TC'!$B251,'WW Spending Total'!S$10:S$49),0)</f>
        <v>0</v>
      </c>
      <c r="U251" s="631">
        <f>IF($B$8="Actuals only",SUMIF('WW Spending Actual'!$B$10:$B$49,'Summary TC'!$B251,'WW Spending Actual'!T$10:T$49),0)+IF($B$8="Actuals + Projected",SUMIF('WW Spending Total'!$B$10:$B$49,'Summary TC'!$B251,'WW Spending Total'!T$10:T$49),0)</f>
        <v>0</v>
      </c>
      <c r="V251" s="631">
        <f>IF($B$8="Actuals only",SUMIF('WW Spending Actual'!$B$10:$B$49,'Summary TC'!$B251,'WW Spending Actual'!U$10:U$49),0)+IF($B$8="Actuals + Projected",SUMIF('WW Spending Total'!$B$10:$B$49,'Summary TC'!$B251,'WW Spending Total'!U$10:U$49),0)</f>
        <v>0</v>
      </c>
      <c r="W251" s="631">
        <f>IF($B$8="Actuals only",SUMIF('WW Spending Actual'!$B$10:$B$49,'Summary TC'!$B251,'WW Spending Actual'!V$10:V$49),0)+IF($B$8="Actuals + Projected",SUMIF('WW Spending Total'!$B$10:$B$49,'Summary TC'!$B251,'WW Spending Total'!V$10:V$49),0)</f>
        <v>0</v>
      </c>
      <c r="X251" s="631">
        <f>IF($B$8="Actuals only",SUMIF('WW Spending Actual'!$B$10:$B$49,'Summary TC'!$B251,'WW Spending Actual'!W$10:W$49),0)+IF($B$8="Actuals + Projected",SUMIF('WW Spending Total'!$B$10:$B$49,'Summary TC'!$B251,'WW Spending Total'!W$10:W$49),0)</f>
        <v>0</v>
      </c>
      <c r="Y251" s="631">
        <f>IF($B$8="Actuals only",SUMIF('WW Spending Actual'!$B$10:$B$49,'Summary TC'!$B251,'WW Spending Actual'!X$10:X$49),0)+IF($B$8="Actuals + Projected",SUMIF('WW Spending Total'!$B$10:$B$49,'Summary TC'!$B251,'WW Spending Total'!X$10:X$49),0)</f>
        <v>0</v>
      </c>
      <c r="Z251" s="631">
        <f>IF($B$8="Actuals only",SUMIF('WW Spending Actual'!$B$10:$B$49,'Summary TC'!$B251,'WW Spending Actual'!Y$10:Y$49),0)+IF($B$8="Actuals + Projected",SUMIF('WW Spending Total'!$B$10:$B$49,'Summary TC'!$B251,'WW Spending Total'!Y$10:Y$49),0)</f>
        <v>0</v>
      </c>
      <c r="AA251" s="631">
        <f>IF($B$8="Actuals only",SUMIF('WW Spending Actual'!$B$10:$B$49,'Summary TC'!$B251,'WW Spending Actual'!Z$10:Z$49),0)+IF($B$8="Actuals + Projected",SUMIF('WW Spending Total'!$B$10:$B$49,'Summary TC'!$B251,'WW Spending Total'!Z$10:Z$49),0)</f>
        <v>0</v>
      </c>
      <c r="AB251" s="631">
        <f>IF($B$8="Actuals only",SUMIF('WW Spending Actual'!$B$10:$B$49,'Summary TC'!$B251,'WW Spending Actual'!AA$10:AA$49),0)+IF($B$8="Actuals + Projected",SUMIF('WW Spending Total'!$B$10:$B$49,'Summary TC'!$B251,'WW Spending Total'!AA$10:AA$49),0)</f>
        <v>0</v>
      </c>
      <c r="AC251" s="631">
        <f>IF($B$8="Actuals only",SUMIF('WW Spending Actual'!$B$10:$B$49,'Summary TC'!$B251,'WW Spending Actual'!AB$10:AB$49),0)+IF($B$8="Actuals + Projected",SUMIF('WW Spending Total'!$B$10:$B$49,'Summary TC'!$B251,'WW Spending Total'!AB$10:AB$49),0)</f>
        <v>0</v>
      </c>
      <c r="AD251" s="631">
        <f>IF($B$8="Actuals only",SUMIF('WW Spending Actual'!$B$10:$B$49,'Summary TC'!$B251,'WW Spending Actual'!AC$10:AC$49),0)+IF($B$8="Actuals + Projected",SUMIF('WW Spending Total'!$B$10:$B$49,'Summary TC'!$B251,'WW Spending Total'!AC$10:AC$49),0)</f>
        <v>0</v>
      </c>
      <c r="AE251" s="631">
        <f>IF($B$8="Actuals only",SUMIF('WW Spending Actual'!$B$10:$B$49,'Summary TC'!$B251,'WW Spending Actual'!AD$10:AD$49),0)+IF($B$8="Actuals + Projected",SUMIF('WW Spending Total'!$B$10:$B$49,'Summary TC'!$B251,'WW Spending Total'!AD$10:AD$49),0)</f>
        <v>0</v>
      </c>
      <c r="AF251" s="631">
        <f>IF($B$8="Actuals only",SUMIF('WW Spending Actual'!$B$10:$B$49,'Summary TC'!$B251,'WW Spending Actual'!AE$10:AE$49),0)+IF($B$8="Actuals + Projected",SUMIF('WW Spending Total'!$B$10:$B$49,'Summary TC'!$B251,'WW Spending Total'!AE$10:AE$49),0)</f>
        <v>0</v>
      </c>
      <c r="AG251" s="631">
        <f>IF($B$8="Actuals only",SUMIF('WW Spending Actual'!$B$10:$B$49,'Summary TC'!$B251,'WW Spending Actual'!AF$10:AF$49),0)+IF($B$8="Actuals + Projected",SUMIF('WW Spending Total'!$B$10:$B$49,'Summary TC'!$B251,'WW Spending Total'!AF$10:AF$49),0)</f>
        <v>0</v>
      </c>
      <c r="AH251" s="632">
        <f>IF($B$8="Actuals only",SUMIF('WW Spending Actual'!$B$10:$B$49,'Summary TC'!$B251,'WW Spending Actual'!AG$10:AG$49),0)+IF($B$8="Actuals + Projected",SUMIF('WW Spending Total'!$B$10:$B$49,'Summary TC'!$B251,'WW Spending Total'!AG$10:AG$49),0)</f>
        <v>0</v>
      </c>
      <c r="AI251" s="632"/>
    </row>
    <row r="252" spans="2:35" ht="13.5" hidden="1" thickBot="1" x14ac:dyDescent="0.35">
      <c r="B252" s="581"/>
      <c r="C252" s="618"/>
      <c r="D252" s="629"/>
      <c r="E252" s="787"/>
      <c r="F252" s="788"/>
      <c r="G252" s="788"/>
      <c r="H252" s="788"/>
      <c r="I252" s="788"/>
      <c r="J252" s="788"/>
      <c r="K252" s="788"/>
      <c r="L252" s="788"/>
      <c r="M252" s="788"/>
      <c r="N252" s="788"/>
      <c r="O252" s="788"/>
      <c r="P252" s="788"/>
      <c r="Q252" s="788"/>
      <c r="R252" s="788"/>
      <c r="S252" s="788"/>
      <c r="T252" s="788"/>
      <c r="U252" s="788"/>
      <c r="V252" s="788"/>
      <c r="W252" s="788"/>
      <c r="X252" s="788"/>
      <c r="Y252" s="788"/>
      <c r="Z252" s="788"/>
      <c r="AA252" s="788"/>
      <c r="AB252" s="788"/>
      <c r="AC252" s="788"/>
      <c r="AD252" s="788"/>
      <c r="AE252" s="788"/>
      <c r="AF252" s="788"/>
      <c r="AG252" s="788"/>
      <c r="AH252" s="789"/>
      <c r="AI252" s="632"/>
    </row>
    <row r="253" spans="2:35" ht="13.5" hidden="1" thickBot="1" x14ac:dyDescent="0.35">
      <c r="B253" s="659" t="s">
        <v>4</v>
      </c>
      <c r="C253" s="660"/>
      <c r="D253" s="763"/>
      <c r="E253" s="764">
        <f>IF(AND(E$12&gt;='Summary TC'!$C$4, E$12&lt;='Summary TC'!$C$5), SUM(E244:E252),0)</f>
        <v>0</v>
      </c>
      <c r="F253" s="661">
        <f>IF(AND(F$12&gt;='Summary TC'!$C$4, F$12&lt;='Summary TC'!$C$5), SUM(F244:F252),0)</f>
        <v>0</v>
      </c>
      <c r="G253" s="661">
        <f>IF(AND(G$12&gt;='Summary TC'!$C$4, G$12&lt;='Summary TC'!$C$5), SUM(G244:G252),0)</f>
        <v>0</v>
      </c>
      <c r="H253" s="661">
        <f>IF(AND(H$12&gt;='Summary TC'!$C$4, H$12&lt;='Summary TC'!$C$5), SUM(H244:H252),0)</f>
        <v>0</v>
      </c>
      <c r="I253" s="661">
        <f>IF(AND(I$12&gt;='Summary TC'!$C$4, I$12&lt;='Summary TC'!$C$5), SUM(I244:I252),0)</f>
        <v>0</v>
      </c>
      <c r="J253" s="661">
        <f>IF(AND(J$12&gt;='Summary TC'!$C$4, J$12&lt;='Summary TC'!$C$5), SUM(J244:J252),0)</f>
        <v>0</v>
      </c>
      <c r="K253" s="661">
        <f>IF(AND(K$12&gt;='Summary TC'!$C$4, K$12&lt;='Summary TC'!$C$5), SUM(K244:K252),0)</f>
        <v>0</v>
      </c>
      <c r="L253" s="661">
        <f>IF(AND(L$12&gt;='Summary TC'!$C$4, L$12&lt;='Summary TC'!$C$5), SUM(L244:L252),0)</f>
        <v>0</v>
      </c>
      <c r="M253" s="661">
        <f>IF(AND(M$12&gt;='Summary TC'!$C$4, M$12&lt;='Summary TC'!$C$5), SUM(M244:M252),0)</f>
        <v>0</v>
      </c>
      <c r="N253" s="661">
        <f>IF(AND(N$12&gt;='Summary TC'!$C$4, N$12&lt;='Summary TC'!$C$5), SUM(N244:N252),0)</f>
        <v>0</v>
      </c>
      <c r="O253" s="661">
        <f>IF(AND(O$12&gt;='Summary TC'!$C$4, O$12&lt;='Summary TC'!$C$5), SUM(O244:O252),0)</f>
        <v>0</v>
      </c>
      <c r="P253" s="661">
        <f>IF(AND(P$12&gt;='Summary TC'!$C$4, P$12&lt;='Summary TC'!$C$5), SUM(P244:P252),0)</f>
        <v>0</v>
      </c>
      <c r="Q253" s="661">
        <f>IF(AND(Q$12&gt;='Summary TC'!$C$4, Q$12&lt;='Summary TC'!$C$5), SUM(Q244:Q252),0)</f>
        <v>0</v>
      </c>
      <c r="R253" s="661">
        <f>IF(AND(R$12&gt;='Summary TC'!$C$4, R$12&lt;='Summary TC'!$C$5), SUM(R244:R252),0)</f>
        <v>0</v>
      </c>
      <c r="S253" s="661">
        <f>IF(AND(S$12&gt;='Summary TC'!$C$4, S$12&lt;='Summary TC'!$C$5), SUM(S244:S252),0)</f>
        <v>0</v>
      </c>
      <c r="T253" s="661">
        <f>IF(AND(T$12&gt;='Summary TC'!$C$4, T$12&lt;='Summary TC'!$C$5), SUM(T244:T252),0)</f>
        <v>0</v>
      </c>
      <c r="U253" s="661">
        <f>IF(AND(U$12&gt;='Summary TC'!$C$4, U$12&lt;='Summary TC'!$C$5), SUM(U244:U252),0)</f>
        <v>0</v>
      </c>
      <c r="V253" s="661">
        <f>IF(AND(V$12&gt;='Summary TC'!$C$4, V$12&lt;='Summary TC'!$C$5), SUM(V244:V252),0)</f>
        <v>0</v>
      </c>
      <c r="W253" s="661">
        <f>IF(AND(W$12&gt;='Summary TC'!$C$4, W$12&lt;='Summary TC'!$C$5), SUM(W244:W252),0)</f>
        <v>0</v>
      </c>
      <c r="X253" s="661">
        <f>IF(AND(X$12&gt;='Summary TC'!$C$4, X$12&lt;='Summary TC'!$C$5), SUM(X244:X252),0)</f>
        <v>0</v>
      </c>
      <c r="Y253" s="661">
        <f>IF(AND(Y$12&gt;='Summary TC'!$C$4, Y$12&lt;='Summary TC'!$C$5), SUM(Y244:Y252),0)</f>
        <v>0</v>
      </c>
      <c r="Z253" s="661">
        <f>IF(AND(Z$12&gt;='Summary TC'!$C$4, Z$12&lt;='Summary TC'!$C$5), SUM(Z244:Z252),0)</f>
        <v>0</v>
      </c>
      <c r="AA253" s="661">
        <f>IF(AND(AA$12&gt;='Summary TC'!$C$4, AA$12&lt;='Summary TC'!$C$5), SUM(AA244:AA252),0)</f>
        <v>0</v>
      </c>
      <c r="AB253" s="661">
        <f>IF(AND(AB$12&gt;='Summary TC'!$C$4, AB$12&lt;='Summary TC'!$C$5), SUM(AB244:AB252),0)</f>
        <v>0</v>
      </c>
      <c r="AC253" s="661">
        <f>IF(AND(AC$12&gt;='Summary TC'!$C$4, AC$12&lt;='Summary TC'!$C$5), SUM(AC244:AC252),0)</f>
        <v>0</v>
      </c>
      <c r="AD253" s="661">
        <f>IF(AND(AD$12&gt;='Summary TC'!$C$4, AD$12&lt;='Summary TC'!$C$5), SUM(AD244:AD252),0)</f>
        <v>0</v>
      </c>
      <c r="AE253" s="661">
        <f>IF(AND(AE$12&gt;='Summary TC'!$C$4, AE$12&lt;='Summary TC'!$C$5), SUM(AE244:AE252),0)</f>
        <v>0</v>
      </c>
      <c r="AF253" s="661">
        <f>IF(AND(AF$12&gt;='Summary TC'!$C$4, AF$12&lt;='Summary TC'!$C$5), SUM(AF244:AF252),0)</f>
        <v>0</v>
      </c>
      <c r="AG253" s="661">
        <f>IF(AND(AG$12&gt;='Summary TC'!$C$4, AG$12&lt;='Summary TC'!$C$5), SUM(AG244:AG252),0)</f>
        <v>0</v>
      </c>
      <c r="AH253" s="661">
        <f>IF(AND(AH$12&gt;='Summary TC'!$C$4, AH$12&lt;='Summary TC'!$C$5), SUM(AH244:AH252),0)</f>
        <v>0</v>
      </c>
      <c r="AI253" s="662">
        <f>SUM(E253:AH253)</f>
        <v>0</v>
      </c>
    </row>
    <row r="254" spans="2:35" ht="13.5" hidden="1" thickBot="1" x14ac:dyDescent="0.35">
      <c r="B254" s="480"/>
      <c r="D254" s="480"/>
      <c r="E254" s="790"/>
      <c r="F254" s="790"/>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1"/>
    </row>
    <row r="255" spans="2:35" s="610" customFormat="1" ht="13.5" hidden="1" thickBot="1" x14ac:dyDescent="0.35">
      <c r="B255" s="792" t="s">
        <v>83</v>
      </c>
      <c r="C255" s="688"/>
      <c r="D255" s="793"/>
      <c r="E255" s="779">
        <f t="shared" ref="E255:AC255" si="87">E238-E253</f>
        <v>0</v>
      </c>
      <c r="F255" s="670">
        <f t="shared" si="87"/>
        <v>0</v>
      </c>
      <c r="G255" s="670">
        <f t="shared" si="87"/>
        <v>0</v>
      </c>
      <c r="H255" s="670">
        <f t="shared" si="87"/>
        <v>0</v>
      </c>
      <c r="I255" s="670">
        <f t="shared" si="87"/>
        <v>0</v>
      </c>
      <c r="J255" s="670">
        <f t="shared" si="87"/>
        <v>0</v>
      </c>
      <c r="K255" s="670">
        <f t="shared" si="87"/>
        <v>0</v>
      </c>
      <c r="L255" s="670">
        <f t="shared" si="87"/>
        <v>0</v>
      </c>
      <c r="M255" s="670">
        <f t="shared" si="87"/>
        <v>0</v>
      </c>
      <c r="N255" s="670">
        <f t="shared" si="87"/>
        <v>0</v>
      </c>
      <c r="O255" s="670">
        <f t="shared" si="87"/>
        <v>0</v>
      </c>
      <c r="P255" s="670">
        <f t="shared" si="87"/>
        <v>0</v>
      </c>
      <c r="Q255" s="670">
        <f t="shared" si="87"/>
        <v>0</v>
      </c>
      <c r="R255" s="670">
        <f t="shared" si="87"/>
        <v>0</v>
      </c>
      <c r="S255" s="670">
        <f t="shared" si="87"/>
        <v>0</v>
      </c>
      <c r="T255" s="670">
        <f t="shared" si="87"/>
        <v>0</v>
      </c>
      <c r="U255" s="670">
        <f t="shared" si="87"/>
        <v>0</v>
      </c>
      <c r="V255" s="670">
        <f t="shared" si="87"/>
        <v>0</v>
      </c>
      <c r="W255" s="670">
        <f t="shared" si="87"/>
        <v>0</v>
      </c>
      <c r="X255" s="670">
        <f t="shared" si="87"/>
        <v>0</v>
      </c>
      <c r="Y255" s="670">
        <f t="shared" si="87"/>
        <v>0</v>
      </c>
      <c r="Z255" s="670">
        <f t="shared" si="87"/>
        <v>0</v>
      </c>
      <c r="AA255" s="670">
        <f t="shared" si="87"/>
        <v>0</v>
      </c>
      <c r="AB255" s="670">
        <f t="shared" si="87"/>
        <v>0</v>
      </c>
      <c r="AC255" s="670">
        <f t="shared" si="87"/>
        <v>0</v>
      </c>
      <c r="AD255" s="670">
        <f t="shared" ref="AD255:AH255" si="88">AD238-AD253</f>
        <v>0</v>
      </c>
      <c r="AE255" s="670">
        <f t="shared" si="88"/>
        <v>0</v>
      </c>
      <c r="AF255" s="670">
        <f t="shared" si="88"/>
        <v>0</v>
      </c>
      <c r="AG255" s="670">
        <f t="shared" si="88"/>
        <v>0</v>
      </c>
      <c r="AH255" s="670">
        <f t="shared" si="88"/>
        <v>0</v>
      </c>
      <c r="AI255" s="662" t="str">
        <f>IF('MEG Def'!$J$52="Yes",SUM(E255:AH255),"Excluded")</f>
        <v>Excluded</v>
      </c>
    </row>
    <row r="256" spans="2:35" ht="13" hidden="1" x14ac:dyDescent="0.3">
      <c r="B256" s="480"/>
      <c r="D256" s="480"/>
      <c r="E256" s="769"/>
      <c r="F256" s="769"/>
      <c r="G256" s="769"/>
      <c r="H256" s="769"/>
      <c r="I256" s="769"/>
      <c r="J256" s="769"/>
      <c r="K256" s="769"/>
      <c r="L256" s="769"/>
      <c r="M256" s="769"/>
      <c r="N256" s="769"/>
      <c r="O256" s="769"/>
      <c r="P256" s="769"/>
      <c r="Q256" s="769"/>
      <c r="R256" s="769"/>
      <c r="S256" s="769"/>
      <c r="T256" s="769"/>
      <c r="U256" s="769"/>
      <c r="V256" s="769"/>
      <c r="W256" s="769"/>
      <c r="X256" s="769"/>
      <c r="Y256" s="769"/>
      <c r="Z256" s="769"/>
      <c r="AA256" s="769"/>
      <c r="AB256" s="769"/>
      <c r="AC256" s="769"/>
      <c r="AD256" s="769"/>
      <c r="AE256" s="769"/>
      <c r="AF256" s="769"/>
      <c r="AG256" s="769"/>
      <c r="AH256" s="769"/>
      <c r="AI256" s="770"/>
    </row>
    <row r="257" spans="2:35" ht="13.5" hidden="1" thickBot="1" x14ac:dyDescent="0.35">
      <c r="B257" s="437" t="s">
        <v>146</v>
      </c>
      <c r="C257" s="612"/>
    </row>
    <row r="258" spans="2:35" ht="13" hidden="1" x14ac:dyDescent="0.3">
      <c r="B258" s="712"/>
      <c r="C258" s="713"/>
      <c r="D258" s="492"/>
      <c r="E258" s="521" t="s">
        <v>0</v>
      </c>
      <c r="F258" s="425"/>
      <c r="G258" s="495"/>
      <c r="H258" s="425"/>
      <c r="I258" s="425"/>
      <c r="J258" s="425"/>
      <c r="K258" s="425"/>
      <c r="L258" s="425"/>
      <c r="M258" s="425"/>
      <c r="N258" s="425"/>
      <c r="O258" s="425"/>
      <c r="P258" s="425"/>
      <c r="Q258" s="425"/>
      <c r="R258" s="425"/>
      <c r="S258" s="425"/>
      <c r="T258" s="425"/>
      <c r="U258" s="425"/>
      <c r="V258" s="425"/>
      <c r="W258" s="425"/>
      <c r="X258" s="425"/>
      <c r="Y258" s="425"/>
      <c r="Z258" s="425"/>
      <c r="AA258" s="425"/>
      <c r="AB258" s="425"/>
      <c r="AC258" s="425"/>
      <c r="AD258" s="425"/>
      <c r="AE258" s="425"/>
      <c r="AF258" s="425"/>
      <c r="AG258" s="425"/>
      <c r="AH258" s="425"/>
      <c r="AI258" s="568"/>
    </row>
    <row r="259" spans="2:35" ht="13.5" hidden="1" thickBot="1" x14ac:dyDescent="0.35">
      <c r="B259" s="509"/>
      <c r="C259" s="717"/>
      <c r="D259" s="794"/>
      <c r="E259" s="524">
        <f>'DY Def'!B$5</f>
        <v>1</v>
      </c>
      <c r="F259" s="498">
        <f>'DY Def'!C$5</f>
        <v>2</v>
      </c>
      <c r="G259" s="498">
        <f>'DY Def'!D$5</f>
        <v>3</v>
      </c>
      <c r="H259" s="498">
        <f>'DY Def'!E$5</f>
        <v>4</v>
      </c>
      <c r="I259" s="498">
        <f>'DY Def'!F$5</f>
        <v>5</v>
      </c>
      <c r="J259" s="498">
        <f>'DY Def'!G$5</f>
        <v>6</v>
      </c>
      <c r="K259" s="498">
        <f>'DY Def'!H$5</f>
        <v>7</v>
      </c>
      <c r="L259" s="498">
        <f>'DY Def'!I$5</f>
        <v>8</v>
      </c>
      <c r="M259" s="498">
        <f>'DY Def'!J$5</f>
        <v>9</v>
      </c>
      <c r="N259" s="498">
        <f>'DY Def'!K$5</f>
        <v>10</v>
      </c>
      <c r="O259" s="498">
        <f>'DY Def'!L$5</f>
        <v>11</v>
      </c>
      <c r="P259" s="498">
        <f>'DY Def'!M$5</f>
        <v>12</v>
      </c>
      <c r="Q259" s="498">
        <f>'DY Def'!N$5</f>
        <v>13</v>
      </c>
      <c r="R259" s="498">
        <f>'DY Def'!O$5</f>
        <v>14</v>
      </c>
      <c r="S259" s="498">
        <f>'DY Def'!P$5</f>
        <v>15</v>
      </c>
      <c r="T259" s="498">
        <f>'DY Def'!Q$5</f>
        <v>16</v>
      </c>
      <c r="U259" s="498">
        <f>'DY Def'!R$5</f>
        <v>17</v>
      </c>
      <c r="V259" s="498">
        <f>'DY Def'!S$5</f>
        <v>18</v>
      </c>
      <c r="W259" s="498">
        <f>'DY Def'!T$5</f>
        <v>19</v>
      </c>
      <c r="X259" s="498">
        <f>'DY Def'!U$5</f>
        <v>20</v>
      </c>
      <c r="Y259" s="498">
        <f>'DY Def'!V$5</f>
        <v>21</v>
      </c>
      <c r="Z259" s="498">
        <f>'DY Def'!W$5</f>
        <v>22</v>
      </c>
      <c r="AA259" s="498">
        <f>'DY Def'!X$5</f>
        <v>23</v>
      </c>
      <c r="AB259" s="498">
        <f>'DY Def'!Y$5</f>
        <v>24</v>
      </c>
      <c r="AC259" s="498">
        <f>'DY Def'!Z$5</f>
        <v>25</v>
      </c>
      <c r="AD259" s="498">
        <f>'DY Def'!AA$5</f>
        <v>26</v>
      </c>
      <c r="AE259" s="498">
        <f>'DY Def'!AB$5</f>
        <v>27</v>
      </c>
      <c r="AF259" s="498">
        <f>'DY Def'!AC$5</f>
        <v>28</v>
      </c>
      <c r="AG259" s="498">
        <f>'DY Def'!AD$5</f>
        <v>29</v>
      </c>
      <c r="AH259" s="498">
        <f>'DY Def'!AE$5</f>
        <v>30</v>
      </c>
      <c r="AI259" s="675"/>
    </row>
    <row r="260" spans="2:35" ht="13" hidden="1" x14ac:dyDescent="0.3">
      <c r="B260" s="509"/>
      <c r="C260" s="717"/>
      <c r="D260" s="675"/>
      <c r="AI260" s="675"/>
    </row>
    <row r="261" spans="2:35" s="610" customFormat="1" hidden="1" x14ac:dyDescent="0.25">
      <c r="B261" s="795" t="s">
        <v>33</v>
      </c>
      <c r="C261" s="680"/>
      <c r="D261" s="796"/>
      <c r="E261" s="719"/>
      <c r="F261" s="719"/>
      <c r="G261" s="719"/>
      <c r="H261" s="719"/>
      <c r="I261" s="719"/>
      <c r="J261" s="719"/>
      <c r="K261" s="719"/>
      <c r="L261" s="719"/>
      <c r="M261" s="719"/>
      <c r="N261" s="719"/>
      <c r="O261" s="719"/>
      <c r="P261" s="719"/>
      <c r="Q261" s="719"/>
      <c r="R261" s="719"/>
      <c r="S261" s="719"/>
      <c r="T261" s="719"/>
      <c r="U261" s="719"/>
      <c r="V261" s="719"/>
      <c r="W261" s="719"/>
      <c r="X261" s="719"/>
      <c r="Y261" s="719"/>
      <c r="Z261" s="719"/>
      <c r="AA261" s="719"/>
      <c r="AB261" s="719"/>
      <c r="AC261" s="719"/>
      <c r="AD261" s="719"/>
      <c r="AE261" s="719"/>
      <c r="AF261" s="719"/>
      <c r="AG261" s="719"/>
      <c r="AH261" s="719"/>
      <c r="AI261" s="797"/>
    </row>
    <row r="262" spans="2:35" s="610" customFormat="1" hidden="1" x14ac:dyDescent="0.25">
      <c r="B262" s="795" t="s">
        <v>34</v>
      </c>
      <c r="C262" s="680"/>
      <c r="D262" s="796"/>
      <c r="E262" s="631">
        <f>IF(AND(E$12&gt;='Summary TC'!$C$4, E$12&lt;='Summary TC'!$C$5), D262+E238,0)</f>
        <v>0</v>
      </c>
      <c r="F262" s="631">
        <f>IF(AND(F$12&gt;='Summary TC'!$C$4, F$12&lt;='Summary TC'!$C$5), E262+F238,0)</f>
        <v>0</v>
      </c>
      <c r="G262" s="631">
        <f>IF(AND(G$12&gt;='Summary TC'!$C$4, G$12&lt;='Summary TC'!$C$5), F262+G238,0)</f>
        <v>0</v>
      </c>
      <c r="H262" s="631">
        <f>IF(AND(H$12&gt;='Summary TC'!$C$4, H$12&lt;='Summary TC'!$C$5), G262+H238,0)</f>
        <v>0</v>
      </c>
      <c r="I262" s="631">
        <f>IF(AND(I$12&gt;='Summary TC'!$C$4, I$12&lt;='Summary TC'!$C$5), H262+I238,0)</f>
        <v>0</v>
      </c>
      <c r="J262" s="631">
        <f>IF(AND(J$12&gt;='Summary TC'!$C$4, J$12&lt;='Summary TC'!$C$5), I262+J238,0)</f>
        <v>0</v>
      </c>
      <c r="K262" s="631">
        <f>IF(AND(K$12&gt;='Summary TC'!$C$4, K$12&lt;='Summary TC'!$C$5), J262+K238,0)</f>
        <v>0</v>
      </c>
      <c r="L262" s="631">
        <f>IF(AND(L$12&gt;='Summary TC'!$C$4, L$12&lt;='Summary TC'!$C$5), K262+L238,0)</f>
        <v>0</v>
      </c>
      <c r="M262" s="631">
        <f>IF(AND(M$12&gt;='Summary TC'!$C$4, M$12&lt;='Summary TC'!$C$5), L262+M238,0)</f>
        <v>0</v>
      </c>
      <c r="N262" s="631">
        <f>IF(AND(N$12&gt;='Summary TC'!$C$4, N$12&lt;='Summary TC'!$C$5), M262+N238,0)</f>
        <v>0</v>
      </c>
      <c r="O262" s="631">
        <f>IF(AND(O$12&gt;='Summary TC'!$C$4, O$12&lt;='Summary TC'!$C$5), N262+O238,0)</f>
        <v>0</v>
      </c>
      <c r="P262" s="631">
        <f>IF(AND(P$12&gt;='Summary TC'!$C$4, P$12&lt;='Summary TC'!$C$5), O262+P238,0)</f>
        <v>0</v>
      </c>
      <c r="Q262" s="631">
        <f>IF(AND(Q$12&gt;='Summary TC'!$C$4, Q$12&lt;='Summary TC'!$C$5), P262+Q238,0)</f>
        <v>0</v>
      </c>
      <c r="R262" s="631">
        <f>IF(AND(R$12&gt;='Summary TC'!$C$4, R$12&lt;='Summary TC'!$C$5), Q262+R238,0)</f>
        <v>0</v>
      </c>
      <c r="S262" s="631">
        <f>IF(AND(S$12&gt;='Summary TC'!$C$4, S$12&lt;='Summary TC'!$C$5), R262+S238,0)</f>
        <v>0</v>
      </c>
      <c r="T262" s="631">
        <f>IF(AND(T$12&gt;='Summary TC'!$C$4, T$12&lt;='Summary TC'!$C$5), S262+T238,0)</f>
        <v>0</v>
      </c>
      <c r="U262" s="631">
        <f>IF(AND(U$12&gt;='Summary TC'!$C$4, U$12&lt;='Summary TC'!$C$5), T262+U238,0)</f>
        <v>0</v>
      </c>
      <c r="V262" s="631">
        <f>IF(AND(V$12&gt;='Summary TC'!$C$4, V$12&lt;='Summary TC'!$C$5), U262+V238,0)</f>
        <v>0</v>
      </c>
      <c r="W262" s="631">
        <f>IF(AND(W$12&gt;='Summary TC'!$C$4, W$12&lt;='Summary TC'!$C$5), V262+W238,0)</f>
        <v>0</v>
      </c>
      <c r="X262" s="631">
        <f>IF(AND(X$12&gt;='Summary TC'!$C$4, X$12&lt;='Summary TC'!$C$5), W262+X238,0)</f>
        <v>0</v>
      </c>
      <c r="Y262" s="631">
        <f>IF(AND(Y$12&gt;='Summary TC'!$C$4, Y$12&lt;='Summary TC'!$C$5), X262+Y238,0)</f>
        <v>0</v>
      </c>
      <c r="Z262" s="631">
        <f>IF(AND(Z$12&gt;='Summary TC'!$C$4, Z$12&lt;='Summary TC'!$C$5), Y262+Z238,0)</f>
        <v>0</v>
      </c>
      <c r="AA262" s="631">
        <f>IF(AND(AA$12&gt;='Summary TC'!$C$4, AA$12&lt;='Summary TC'!$C$5), Z262+AA238,0)</f>
        <v>0</v>
      </c>
      <c r="AB262" s="631">
        <f>IF(AND(AB$12&gt;='Summary TC'!$C$4, AB$12&lt;='Summary TC'!$C$5), AA262+AB238,0)</f>
        <v>0</v>
      </c>
      <c r="AC262" s="631">
        <f>IF(AND(AC$12&gt;='Summary TC'!$C$4, AC$12&lt;='Summary TC'!$C$5), AB262+AC238,0)</f>
        <v>0</v>
      </c>
      <c r="AD262" s="631">
        <f>IF(AND(AD$12&gt;='Summary TC'!$C$4, AD$12&lt;='Summary TC'!$C$5), AC262+AD238,0)</f>
        <v>0</v>
      </c>
      <c r="AE262" s="631">
        <f>IF(AND(AE$12&gt;='Summary TC'!$C$4, AE$12&lt;='Summary TC'!$C$5), AD262+AE238,0)</f>
        <v>0</v>
      </c>
      <c r="AF262" s="631">
        <f>IF(AND(AF$12&gt;='Summary TC'!$C$4, AF$12&lt;='Summary TC'!$C$5), AE262+AF238,0)</f>
        <v>0</v>
      </c>
      <c r="AG262" s="631">
        <f>IF(AND(AG$12&gt;='Summary TC'!$C$4, AG$12&lt;='Summary TC'!$C$5), AF262+AG238,0)</f>
        <v>0</v>
      </c>
      <c r="AH262" s="631">
        <f>IF(AND(AH$12&gt;='Summary TC'!$C$4, AH$12&lt;='Summary TC'!$C$5), AG262+AH238,0)</f>
        <v>0</v>
      </c>
      <c r="AI262" s="797"/>
    </row>
    <row r="263" spans="2:35" s="610" customFormat="1" hidden="1" x14ac:dyDescent="0.25">
      <c r="B263" s="795" t="s">
        <v>35</v>
      </c>
      <c r="C263" s="680"/>
      <c r="D263" s="796"/>
      <c r="E263" s="631">
        <f t="shared" ref="E263:AC263" si="89">E262*E261</f>
        <v>0</v>
      </c>
      <c r="F263" s="631">
        <f t="shared" si="89"/>
        <v>0</v>
      </c>
      <c r="G263" s="631">
        <f t="shared" si="89"/>
        <v>0</v>
      </c>
      <c r="H263" s="631">
        <f t="shared" si="89"/>
        <v>0</v>
      </c>
      <c r="I263" s="631">
        <f t="shared" si="89"/>
        <v>0</v>
      </c>
      <c r="J263" s="631">
        <f t="shared" si="89"/>
        <v>0</v>
      </c>
      <c r="K263" s="631">
        <f t="shared" si="89"/>
        <v>0</v>
      </c>
      <c r="L263" s="631">
        <f t="shared" si="89"/>
        <v>0</v>
      </c>
      <c r="M263" s="631">
        <f t="shared" si="89"/>
        <v>0</v>
      </c>
      <c r="N263" s="631">
        <f t="shared" si="89"/>
        <v>0</v>
      </c>
      <c r="O263" s="631">
        <f t="shared" si="89"/>
        <v>0</v>
      </c>
      <c r="P263" s="631">
        <f t="shared" si="89"/>
        <v>0</v>
      </c>
      <c r="Q263" s="631">
        <f t="shared" si="89"/>
        <v>0</v>
      </c>
      <c r="R263" s="631">
        <f t="shared" si="89"/>
        <v>0</v>
      </c>
      <c r="S263" s="631">
        <f t="shared" si="89"/>
        <v>0</v>
      </c>
      <c r="T263" s="631">
        <f t="shared" si="89"/>
        <v>0</v>
      </c>
      <c r="U263" s="631">
        <f t="shared" si="89"/>
        <v>0</v>
      </c>
      <c r="V263" s="631">
        <f t="shared" si="89"/>
        <v>0</v>
      </c>
      <c r="W263" s="631">
        <f t="shared" si="89"/>
        <v>0</v>
      </c>
      <c r="X263" s="631">
        <f t="shared" si="89"/>
        <v>0</v>
      </c>
      <c r="Y263" s="631">
        <f t="shared" si="89"/>
        <v>0</v>
      </c>
      <c r="Z263" s="631">
        <f t="shared" si="89"/>
        <v>0</v>
      </c>
      <c r="AA263" s="631">
        <f t="shared" si="89"/>
        <v>0</v>
      </c>
      <c r="AB263" s="631">
        <f t="shared" si="89"/>
        <v>0</v>
      </c>
      <c r="AC263" s="631">
        <f t="shared" si="89"/>
        <v>0</v>
      </c>
      <c r="AD263" s="631">
        <f t="shared" ref="AD263:AH263" si="90">AD262*AD261</f>
        <v>0</v>
      </c>
      <c r="AE263" s="631">
        <f t="shared" si="90"/>
        <v>0</v>
      </c>
      <c r="AF263" s="631">
        <f t="shared" si="90"/>
        <v>0</v>
      </c>
      <c r="AG263" s="631">
        <f t="shared" si="90"/>
        <v>0</v>
      </c>
      <c r="AH263" s="631">
        <f t="shared" si="90"/>
        <v>0</v>
      </c>
      <c r="AI263" s="797"/>
    </row>
    <row r="264" spans="2:35" s="610" customFormat="1" hidden="1" x14ac:dyDescent="0.25">
      <c r="B264" s="795"/>
      <c r="C264" s="680"/>
      <c r="D264" s="796"/>
      <c r="E264" s="721"/>
      <c r="F264" s="721"/>
      <c r="G264" s="721"/>
      <c r="H264" s="721"/>
      <c r="I264" s="721"/>
      <c r="J264" s="721"/>
      <c r="K264" s="721"/>
      <c r="L264" s="721"/>
      <c r="M264" s="721"/>
      <c r="N264" s="721"/>
      <c r="O264" s="721"/>
      <c r="P264" s="721"/>
      <c r="Q264" s="721"/>
      <c r="R264" s="721"/>
      <c r="S264" s="721"/>
      <c r="T264" s="721"/>
      <c r="U264" s="721"/>
      <c r="V264" s="721"/>
      <c r="W264" s="721"/>
      <c r="X264" s="721"/>
      <c r="Y264" s="721"/>
      <c r="Z264" s="721"/>
      <c r="AA264" s="721"/>
      <c r="AB264" s="721"/>
      <c r="AC264" s="721"/>
      <c r="AD264" s="721"/>
      <c r="AE264" s="721"/>
      <c r="AF264" s="721"/>
      <c r="AG264" s="721"/>
      <c r="AH264" s="721"/>
      <c r="AI264" s="797"/>
    </row>
    <row r="265" spans="2:35" s="610" customFormat="1" hidden="1" x14ac:dyDescent="0.25">
      <c r="B265" s="795" t="s">
        <v>36</v>
      </c>
      <c r="C265" s="680"/>
      <c r="D265" s="796"/>
      <c r="E265" s="631">
        <f>IF(AND(E$12&gt;='Summary TC'!$C$4, E$12&lt;='Summary TC'!$C$5), D265-E255,0)</f>
        <v>0</v>
      </c>
      <c r="F265" s="631">
        <f>IF(AND(F$12&gt;='Summary TC'!$C$4, F$12&lt;='Summary TC'!$C$5), E265-F255,0)</f>
        <v>0</v>
      </c>
      <c r="G265" s="631">
        <f>IF(AND(G$12&gt;='Summary TC'!$C$4, G$12&lt;='Summary TC'!$C$5), F265-G255,0)</f>
        <v>0</v>
      </c>
      <c r="H265" s="631">
        <f>IF(AND(H$12&gt;='Summary TC'!$C$4, H$12&lt;='Summary TC'!$C$5), G265-H255,0)</f>
        <v>0</v>
      </c>
      <c r="I265" s="631">
        <f>IF(AND(I$12&gt;='Summary TC'!$C$4, I$12&lt;='Summary TC'!$C$5), H265-I255,0)</f>
        <v>0</v>
      </c>
      <c r="J265" s="631">
        <f>IF(AND(J$12&gt;='Summary TC'!$C$4, J$12&lt;='Summary TC'!$C$5), I265-J255,0)</f>
        <v>0</v>
      </c>
      <c r="K265" s="631">
        <f>IF(AND(K$12&gt;='Summary TC'!$C$4, K$12&lt;='Summary TC'!$C$5), J265-K255,0)</f>
        <v>0</v>
      </c>
      <c r="L265" s="631">
        <f>IF(AND(L$12&gt;='Summary TC'!$C$4, L$12&lt;='Summary TC'!$C$5), K265-L255,0)</f>
        <v>0</v>
      </c>
      <c r="M265" s="631">
        <f>IF(AND(M$12&gt;='Summary TC'!$C$4, M$12&lt;='Summary TC'!$C$5), L265-M255,0)</f>
        <v>0</v>
      </c>
      <c r="N265" s="631">
        <f>IF(AND(N$12&gt;='Summary TC'!$C$4, N$12&lt;='Summary TC'!$C$5), M265-N255,0)</f>
        <v>0</v>
      </c>
      <c r="O265" s="631">
        <f>IF(AND(O$12&gt;='Summary TC'!$C$4, O$12&lt;='Summary TC'!$C$5), N265-O255,0)</f>
        <v>0</v>
      </c>
      <c r="P265" s="631">
        <f>IF(AND(P$12&gt;='Summary TC'!$C$4, P$12&lt;='Summary TC'!$C$5), O265-P255,0)</f>
        <v>0</v>
      </c>
      <c r="Q265" s="631">
        <f>IF(AND(Q$12&gt;='Summary TC'!$C$4, Q$12&lt;='Summary TC'!$C$5), P265-Q255,0)</f>
        <v>0</v>
      </c>
      <c r="R265" s="631">
        <f>IF(AND(R$12&gt;='Summary TC'!$C$4, R$12&lt;='Summary TC'!$C$5), Q265-R255,0)</f>
        <v>0</v>
      </c>
      <c r="S265" s="631">
        <f>IF(AND(S$12&gt;='Summary TC'!$C$4, S$12&lt;='Summary TC'!$C$5), R265-S255,0)</f>
        <v>0</v>
      </c>
      <c r="T265" s="631">
        <f>IF(AND(T$12&gt;='Summary TC'!$C$4, T$12&lt;='Summary TC'!$C$5), S265-T255,0)</f>
        <v>0</v>
      </c>
      <c r="U265" s="631">
        <f>IF(AND(U$12&gt;='Summary TC'!$C$4, U$12&lt;='Summary TC'!$C$5), T265-U255,0)</f>
        <v>0</v>
      </c>
      <c r="V265" s="631">
        <f>IF(AND(V$12&gt;='Summary TC'!$C$4, V$12&lt;='Summary TC'!$C$5), U265-V255,0)</f>
        <v>0</v>
      </c>
      <c r="W265" s="631">
        <f>IF(AND(W$12&gt;='Summary TC'!$C$4, W$12&lt;='Summary TC'!$C$5), V265-W255,0)</f>
        <v>0</v>
      </c>
      <c r="X265" s="631">
        <f>IF(AND(X$12&gt;='Summary TC'!$C$4, X$12&lt;='Summary TC'!$C$5), W265-X255,0)</f>
        <v>0</v>
      </c>
      <c r="Y265" s="631">
        <f>IF(AND(Y$12&gt;='Summary TC'!$C$4, Y$12&lt;='Summary TC'!$C$5), X265-Y255,0)</f>
        <v>0</v>
      </c>
      <c r="Z265" s="631">
        <f>IF(AND(Z$12&gt;='Summary TC'!$C$4, Z$12&lt;='Summary TC'!$C$5), Y265-Z255,0)</f>
        <v>0</v>
      </c>
      <c r="AA265" s="631">
        <f>IF(AND(AA$12&gt;='Summary TC'!$C$4, AA$12&lt;='Summary TC'!$C$5), Z265-AA255,0)</f>
        <v>0</v>
      </c>
      <c r="AB265" s="631">
        <f>IF(AND(AB$12&gt;='Summary TC'!$C$4, AB$12&lt;='Summary TC'!$C$5), AA265-AB255,0)</f>
        <v>0</v>
      </c>
      <c r="AC265" s="631">
        <f>IF(AND(AC$12&gt;='Summary TC'!$C$4, AC$12&lt;='Summary TC'!$C$5), AB265-AC255,0)</f>
        <v>0</v>
      </c>
      <c r="AD265" s="631">
        <f>IF(AND(AD$12&gt;='Summary TC'!$C$4, AD$12&lt;='Summary TC'!$C$5), AC265-AD255,0)</f>
        <v>0</v>
      </c>
      <c r="AE265" s="631">
        <f>IF(AND(AE$12&gt;='Summary TC'!$C$4, AE$12&lt;='Summary TC'!$C$5), AD265-AE255,0)</f>
        <v>0</v>
      </c>
      <c r="AF265" s="631">
        <f>IF(AND(AF$12&gt;='Summary TC'!$C$4, AF$12&lt;='Summary TC'!$C$5), AE265-AF255,0)</f>
        <v>0</v>
      </c>
      <c r="AG265" s="631">
        <f>IF(AND(AG$12&gt;='Summary TC'!$C$4, AG$12&lt;='Summary TC'!$C$5), AF265-AG255,0)</f>
        <v>0</v>
      </c>
      <c r="AH265" s="631">
        <f>IF(AND(AH$12&gt;='Summary TC'!$C$4, AH$12&lt;='Summary TC'!$C$5), AG265-AH255,0)</f>
        <v>0</v>
      </c>
      <c r="AI265" s="797"/>
    </row>
    <row r="266" spans="2:35" ht="13" hidden="1" thickBot="1" x14ac:dyDescent="0.3">
      <c r="B266" s="722" t="s">
        <v>37</v>
      </c>
      <c r="C266" s="723"/>
      <c r="D266" s="716"/>
      <c r="E266" s="453" t="str">
        <f>IF(E265&gt;E263,"CAP Needed"," ")</f>
        <v xml:space="preserve"> </v>
      </c>
      <c r="F266" s="453" t="str">
        <f>IF(F265&gt;F263,"CAP Needed"," ")</f>
        <v xml:space="preserve"> </v>
      </c>
      <c r="G266" s="453" t="str">
        <f>IF(G265&gt;G263,"CAP Needed"," ")</f>
        <v xml:space="preserve"> </v>
      </c>
      <c r="H266" s="453" t="str">
        <f>IF(H265&gt;H263,"CAP Needed"," ")</f>
        <v xml:space="preserve"> </v>
      </c>
      <c r="I266" s="453" t="str">
        <f>IF(I265&gt;I263,"CAP Needed"," ")</f>
        <v xml:space="preserve"> </v>
      </c>
      <c r="J266" s="453" t="str">
        <f t="shared" ref="J266:AC266" si="91">IF(J265&gt;J263,"CAP Needed"," ")</f>
        <v xml:space="preserve"> </v>
      </c>
      <c r="K266" s="453" t="str">
        <f t="shared" si="91"/>
        <v xml:space="preserve"> </v>
      </c>
      <c r="L266" s="453" t="str">
        <f t="shared" si="91"/>
        <v xml:space="preserve"> </v>
      </c>
      <c r="M266" s="453" t="str">
        <f t="shared" si="91"/>
        <v xml:space="preserve"> </v>
      </c>
      <c r="N266" s="453" t="str">
        <f t="shared" si="91"/>
        <v xml:space="preserve"> </v>
      </c>
      <c r="O266" s="453" t="str">
        <f t="shared" si="91"/>
        <v xml:space="preserve"> </v>
      </c>
      <c r="P266" s="453" t="str">
        <f t="shared" si="91"/>
        <v xml:space="preserve"> </v>
      </c>
      <c r="Q266" s="453" t="str">
        <f t="shared" si="91"/>
        <v xml:space="preserve"> </v>
      </c>
      <c r="R266" s="453" t="str">
        <f t="shared" si="91"/>
        <v xml:space="preserve"> </v>
      </c>
      <c r="S266" s="453" t="str">
        <f t="shared" si="91"/>
        <v xml:space="preserve"> </v>
      </c>
      <c r="T266" s="453" t="str">
        <f t="shared" si="91"/>
        <v xml:space="preserve"> </v>
      </c>
      <c r="U266" s="453" t="str">
        <f t="shared" si="91"/>
        <v xml:space="preserve"> </v>
      </c>
      <c r="V266" s="453" t="str">
        <f t="shared" si="91"/>
        <v xml:space="preserve"> </v>
      </c>
      <c r="W266" s="453" t="str">
        <f t="shared" si="91"/>
        <v xml:space="preserve"> </v>
      </c>
      <c r="X266" s="453" t="str">
        <f t="shared" si="91"/>
        <v xml:space="preserve"> </v>
      </c>
      <c r="Y266" s="453" t="str">
        <f t="shared" si="91"/>
        <v xml:space="preserve"> </v>
      </c>
      <c r="Z266" s="453" t="str">
        <f t="shared" si="91"/>
        <v xml:space="preserve"> </v>
      </c>
      <c r="AA266" s="453" t="str">
        <f t="shared" si="91"/>
        <v xml:space="preserve"> </v>
      </c>
      <c r="AB266" s="453" t="str">
        <f t="shared" si="91"/>
        <v xml:space="preserve"> </v>
      </c>
      <c r="AC266" s="453" t="str">
        <f t="shared" si="91"/>
        <v xml:space="preserve"> </v>
      </c>
      <c r="AD266" s="453" t="str">
        <f t="shared" ref="AD266:AH266" si="92">IF(AD265&gt;AD263,"CAP Needed"," ")</f>
        <v xml:space="preserve"> </v>
      </c>
      <c r="AE266" s="453" t="str">
        <f t="shared" si="92"/>
        <v xml:space="preserve"> </v>
      </c>
      <c r="AF266" s="453" t="str">
        <f t="shared" si="92"/>
        <v xml:space="preserve"> </v>
      </c>
      <c r="AG266" s="453" t="str">
        <f t="shared" si="92"/>
        <v xml:space="preserve"> </v>
      </c>
      <c r="AH266" s="453" t="str">
        <f t="shared" si="92"/>
        <v xml:space="preserve"> </v>
      </c>
      <c r="AI266" s="716"/>
    </row>
    <row r="267" spans="2:35" ht="13" hidden="1" x14ac:dyDescent="0.3">
      <c r="B267" s="480"/>
      <c r="D267" s="480"/>
      <c r="E267" s="769"/>
      <c r="F267" s="769"/>
      <c r="G267" s="769"/>
      <c r="H267" s="769"/>
      <c r="I267" s="769"/>
      <c r="J267" s="769"/>
      <c r="K267" s="769"/>
      <c r="L267" s="769"/>
      <c r="M267" s="769"/>
      <c r="N267" s="769"/>
      <c r="O267" s="769"/>
      <c r="P267" s="769"/>
      <c r="Q267" s="769"/>
      <c r="R267" s="769"/>
      <c r="S267" s="769"/>
      <c r="T267" s="769"/>
      <c r="U267" s="769"/>
      <c r="V267" s="769"/>
      <c r="W267" s="769"/>
      <c r="X267" s="769"/>
      <c r="Y267" s="769"/>
      <c r="Z267" s="769"/>
      <c r="AA267" s="769"/>
      <c r="AB267" s="769"/>
      <c r="AC267" s="769"/>
      <c r="AD267" s="769"/>
      <c r="AE267" s="769"/>
      <c r="AF267" s="769"/>
      <c r="AG267" s="769"/>
      <c r="AH267" s="769"/>
      <c r="AI267" s="770"/>
    </row>
  </sheetData>
  <sheetProtection algorithmName="SHA-512" hashValue="l1C4ggzEoE27oWucH+o4Okg5LSEvhWnGCtWo2Ce8mTQgeOuk5OO15mQG9kBce9x9m4Oo22ouXvhw2pZbWJiVZQ==" saltValue="bGjT7gaifgLinRoe/2eTug=="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241300</xdr:colOff>
                    <xdr:row>2</xdr:row>
                    <xdr:rowOff>355600</xdr:rowOff>
                  </from>
                  <to>
                    <xdr:col>21</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20" sqref="C20"/>
    </sheetView>
  </sheetViews>
  <sheetFormatPr defaultColWidth="8.7265625" defaultRowHeight="12.5" x14ac:dyDescent="0.25"/>
  <cols>
    <col min="1" max="1" width="29.1796875" customWidth="1"/>
    <col min="2" max="2" width="13.81640625" hidden="1" customWidth="1"/>
    <col min="3" max="3" width="34.54296875" style="20" bestFit="1" customWidth="1"/>
    <col min="4" max="4" width="36" customWidth="1"/>
    <col min="5" max="5" width="6.81640625" customWidth="1"/>
  </cols>
  <sheetData>
    <row r="1" spans="1:5" ht="13" x14ac:dyDescent="0.3">
      <c r="A1" s="2" t="s">
        <v>71</v>
      </c>
      <c r="B1" s="2"/>
      <c r="C1" s="2" t="s">
        <v>160</v>
      </c>
      <c r="D1" s="2" t="s">
        <v>179</v>
      </c>
      <c r="E1" s="5">
        <v>18</v>
      </c>
    </row>
    <row r="2" spans="1:5" ht="13" x14ac:dyDescent="0.3">
      <c r="A2" s="18" t="s">
        <v>38</v>
      </c>
      <c r="B2" s="5"/>
      <c r="C2" s="28" t="s">
        <v>161</v>
      </c>
      <c r="D2" s="2" t="s">
        <v>180</v>
      </c>
      <c r="E2" s="5">
        <v>25</v>
      </c>
    </row>
    <row r="3" spans="1:5" x14ac:dyDescent="0.25">
      <c r="A3" s="18" t="s">
        <v>39</v>
      </c>
      <c r="B3" s="5"/>
      <c r="C3" s="129" t="s">
        <v>188</v>
      </c>
    </row>
    <row r="4" spans="1:5" x14ac:dyDescent="0.25">
      <c r="A4" s="18"/>
      <c r="B4" s="5"/>
      <c r="C4" s="129" t="s">
        <v>221</v>
      </c>
    </row>
    <row r="5" spans="1:5" ht="13" x14ac:dyDescent="0.3">
      <c r="A5" s="2" t="s">
        <v>14</v>
      </c>
      <c r="B5" s="5"/>
      <c r="C5" s="129" t="s">
        <v>222</v>
      </c>
    </row>
    <row r="6" spans="1:5" ht="13" x14ac:dyDescent="0.3">
      <c r="A6" s="18" t="s">
        <v>40</v>
      </c>
      <c r="B6" s="5"/>
      <c r="C6" s="28" t="s">
        <v>162</v>
      </c>
    </row>
    <row r="7" spans="1:5" x14ac:dyDescent="0.25">
      <c r="A7" t="s">
        <v>41</v>
      </c>
      <c r="B7" s="5"/>
      <c r="C7" s="188" t="str">
        <f>IF('C Report Grouper'!$D$4="MAP+ADM Waivers","Family Planning Dem.","")</f>
        <v>Family Planning Dem.</v>
      </c>
      <c r="D7" s="129"/>
    </row>
    <row r="8" spans="1:5" x14ac:dyDescent="0.25">
      <c r="B8" s="5"/>
      <c r="C8" s="188" t="str">
        <f>IF('C Report Grouper'!$D$4="MAP+ADM Waivers","Family Planning Proj.","")</f>
        <v>Family Planning Proj.</v>
      </c>
      <c r="D8" s="129"/>
    </row>
    <row r="9" spans="1:5" ht="13" x14ac:dyDescent="0.3">
      <c r="A9" s="2" t="s">
        <v>47</v>
      </c>
      <c r="B9" s="5"/>
      <c r="C9" s="129"/>
    </row>
    <row r="10" spans="1:5" x14ac:dyDescent="0.25">
      <c r="A10" s="18" t="s">
        <v>48</v>
      </c>
      <c r="B10" s="5"/>
      <c r="C10" s="129"/>
    </row>
    <row r="11" spans="1:5" ht="13" x14ac:dyDescent="0.3">
      <c r="A11" s="18" t="s">
        <v>8</v>
      </c>
      <c r="B11" s="5"/>
      <c r="C11" s="129"/>
      <c r="D11" s="2" t="s">
        <v>178</v>
      </c>
    </row>
    <row r="12" spans="1:5" x14ac:dyDescent="0.25">
      <c r="B12" s="5"/>
      <c r="C12" s="129"/>
      <c r="D12" s="213">
        <f>SummaryTC_AP!AI141</f>
        <v>0</v>
      </c>
    </row>
    <row r="13" spans="1:5" ht="13" x14ac:dyDescent="0.3">
      <c r="A13" s="2" t="s">
        <v>50</v>
      </c>
      <c r="B13" s="5"/>
      <c r="C13" s="129"/>
    </row>
    <row r="14" spans="1:5" x14ac:dyDescent="0.25">
      <c r="A14" s="18" t="s">
        <v>51</v>
      </c>
      <c r="B14" s="5"/>
    </row>
    <row r="15" spans="1:5" x14ac:dyDescent="0.25">
      <c r="A15" s="18" t="s">
        <v>52</v>
      </c>
      <c r="B15" s="5"/>
      <c r="D15" s="129"/>
    </row>
    <row r="16" spans="1:5" x14ac:dyDescent="0.25">
      <c r="B16" s="5"/>
      <c r="D16" s="129"/>
    </row>
    <row r="17" spans="1:4" ht="13" x14ac:dyDescent="0.3">
      <c r="A17" s="2" t="s">
        <v>177</v>
      </c>
      <c r="B17" s="5"/>
      <c r="C17" s="129"/>
      <c r="D17" s="129"/>
    </row>
    <row r="18" spans="1:4" x14ac:dyDescent="0.25">
      <c r="A18" t="s">
        <v>90</v>
      </c>
      <c r="B18" s="5"/>
      <c r="C18" s="129"/>
      <c r="D18" s="129"/>
    </row>
    <row r="19" spans="1:4" x14ac:dyDescent="0.25">
      <c r="A19" s="18" t="s">
        <v>91</v>
      </c>
      <c r="B19" s="5"/>
      <c r="C19" s="129"/>
    </row>
    <row r="20" spans="1:4" x14ac:dyDescent="0.25">
      <c r="B20" s="5"/>
      <c r="C20" s="129"/>
      <c r="D20" s="129"/>
    </row>
    <row r="21" spans="1:4" ht="13" x14ac:dyDescent="0.3">
      <c r="A21" s="2"/>
      <c r="B21" s="5"/>
      <c r="C21" s="129"/>
      <c r="D21" s="129"/>
    </row>
    <row r="22" spans="1:4" x14ac:dyDescent="0.25">
      <c r="B22" s="5"/>
      <c r="C22" s="129"/>
      <c r="D22" s="129"/>
    </row>
    <row r="23" spans="1:4" x14ac:dyDescent="0.25">
      <c r="B23" s="5"/>
      <c r="C23" s="129"/>
    </row>
    <row r="24" spans="1:4" x14ac:dyDescent="0.25">
      <c r="B24" s="5"/>
    </row>
    <row r="25" spans="1:4" x14ac:dyDescent="0.25">
      <c r="B25" s="5"/>
    </row>
    <row r="26" spans="1:4" x14ac:dyDescent="0.25">
      <c r="B26" s="5"/>
    </row>
    <row r="27" spans="1:4" x14ac:dyDescent="0.25">
      <c r="B27" s="230"/>
      <c r="C27" s="129"/>
    </row>
    <row r="28" spans="1:4" x14ac:dyDescent="0.25">
      <c r="B28" s="230"/>
      <c r="C28" s="129"/>
    </row>
    <row r="29" spans="1:4" x14ac:dyDescent="0.25">
      <c r="C29" s="129"/>
    </row>
    <row r="30" spans="1:4" x14ac:dyDescent="0.25">
      <c r="C30" s="129"/>
    </row>
    <row r="31" spans="1:4" x14ac:dyDescent="0.25">
      <c r="C31" s="129"/>
    </row>
    <row r="32" spans="1:4" x14ac:dyDescent="0.25">
      <c r="C32" s="129"/>
    </row>
    <row r="33" spans="1:4" x14ac:dyDescent="0.25">
      <c r="C33" s="129"/>
    </row>
    <row r="34" spans="1:4" x14ac:dyDescent="0.25">
      <c r="C34" s="129"/>
    </row>
    <row r="35" spans="1:4" x14ac:dyDescent="0.25">
      <c r="C35" s="129"/>
    </row>
    <row r="36" spans="1:4" ht="14" x14ac:dyDescent="0.3">
      <c r="A36" s="54"/>
      <c r="C36" s="129"/>
    </row>
    <row r="37" spans="1:4" ht="14" x14ac:dyDescent="0.3">
      <c r="A37" s="54"/>
      <c r="C37" s="129"/>
    </row>
    <row r="38" spans="1:4" ht="14" x14ac:dyDescent="0.3">
      <c r="A38" s="54"/>
      <c r="C38" s="129"/>
    </row>
    <row r="39" spans="1:4" x14ac:dyDescent="0.25">
      <c r="C39" s="129"/>
    </row>
    <row r="40" spans="1:4" x14ac:dyDescent="0.25">
      <c r="C40" s="129"/>
    </row>
    <row r="41" spans="1:4" x14ac:dyDescent="0.25">
      <c r="C41" s="129"/>
      <c r="D41" s="129"/>
    </row>
    <row r="42" spans="1:4" x14ac:dyDescent="0.25">
      <c r="C42" s="129"/>
      <c r="D42" s="129"/>
    </row>
    <row r="43" spans="1:4" x14ac:dyDescent="0.25">
      <c r="C43" s="129"/>
      <c r="D43" s="129"/>
    </row>
    <row r="44" spans="1:4" x14ac:dyDescent="0.25">
      <c r="D44" s="129"/>
    </row>
  </sheetData>
  <sheetProtection algorithmName="SHA-512" hashValue="xetCcdBPL9JH33E2g803qeLZ/hrkAFOCtvnKbX+2xrZ/vvD2UXjyraiUXgjk8XAczxSy8ZGJrArRNE5uY83hBQ==" saltValue="OyQ3/rK20L2/jXS11jPdKw=="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30" activePane="bottomLeft" state="frozen"/>
      <selection pane="bottomLeft" activeCell="AI197" sqref="AI197"/>
    </sheetView>
  </sheetViews>
  <sheetFormatPr defaultColWidth="8.7265625" defaultRowHeight="12.5" x14ac:dyDescent="0.25"/>
  <cols>
    <col min="1" max="1" width="8.7265625" style="18"/>
    <col min="2" max="2" width="54.1796875" style="18" customWidth="1"/>
    <col min="3" max="3" width="8" style="23" customWidth="1"/>
    <col min="4" max="4" width="20.1796875" style="18" customWidth="1"/>
    <col min="5" max="5" width="17.26953125" style="18" customWidth="1"/>
    <col min="6" max="6" width="17.81640625" style="18" customWidth="1"/>
    <col min="7" max="7" width="17.453125" style="18" customWidth="1"/>
    <col min="8" max="8" width="17.7265625" style="18" customWidth="1"/>
    <col min="9" max="9" width="19" style="18" customWidth="1"/>
    <col min="10" max="10" width="20.1796875" style="18" customWidth="1"/>
    <col min="11" max="34" width="18.7265625" style="18" customWidth="1"/>
    <col min="35" max="35" width="19.1796875" style="18" customWidth="1"/>
    <col min="36" max="16384" width="8.7265625" style="18"/>
  </cols>
  <sheetData>
    <row r="1" spans="1:35" ht="28" hidden="1" customHeight="1" x14ac:dyDescent="0.35">
      <c r="A1" s="44"/>
      <c r="B1" s="164"/>
      <c r="C1" s="212"/>
      <c r="D1" s="44"/>
    </row>
    <row r="2" spans="1:35" hidden="1" x14ac:dyDescent="0.25">
      <c r="C2" s="234"/>
    </row>
    <row r="3" spans="1:35" ht="14" hidden="1" x14ac:dyDescent="0.3">
      <c r="B3" s="54"/>
      <c r="F3" s="54"/>
      <c r="G3" s="54"/>
      <c r="H3" s="54"/>
      <c r="I3" s="54"/>
      <c r="J3" s="54"/>
    </row>
    <row r="4" spans="1:35" ht="14" hidden="1" x14ac:dyDescent="0.3">
      <c r="B4" s="235"/>
      <c r="F4" s="54"/>
      <c r="G4" s="54"/>
      <c r="H4" s="54"/>
      <c r="I4" s="54"/>
      <c r="J4" s="54"/>
    </row>
    <row r="5" spans="1:35" ht="14" hidden="1" x14ac:dyDescent="0.3">
      <c r="B5" s="235"/>
      <c r="F5" s="54"/>
      <c r="G5" s="54"/>
      <c r="H5" s="54"/>
      <c r="I5" s="54"/>
      <c r="J5" s="54"/>
    </row>
    <row r="6" spans="1:35" ht="14" hidden="1" x14ac:dyDescent="0.3">
      <c r="B6" s="235"/>
      <c r="E6" s="54"/>
      <c r="F6" s="54"/>
      <c r="G6" s="54"/>
      <c r="H6" s="54"/>
      <c r="I6" s="54"/>
      <c r="J6" s="54"/>
    </row>
    <row r="7" spans="1:35" ht="20.149999999999999" hidden="1" customHeight="1" x14ac:dyDescent="0.3">
      <c r="B7" s="235"/>
      <c r="C7" s="234"/>
      <c r="E7" s="236"/>
    </row>
    <row r="8" spans="1:35" ht="20.149999999999999" customHeight="1" x14ac:dyDescent="0.3">
      <c r="B8" s="235"/>
      <c r="C8" s="234"/>
      <c r="E8" s="236"/>
    </row>
    <row r="10" spans="1:35" ht="13" thickBot="1" x14ac:dyDescent="0.3">
      <c r="B10" s="160" t="s">
        <v>3</v>
      </c>
      <c r="C10" s="214"/>
      <c r="D10" s="160"/>
    </row>
    <row r="11" spans="1:35" ht="13" x14ac:dyDescent="0.3">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 thickBot="1" x14ac:dyDescent="0.3">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5">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5">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5">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7"/>
    </row>
    <row r="16" spans="1:35" s="147" customFormat="1" x14ac:dyDescent="0.25">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78"/>
    </row>
    <row r="17" spans="2:35" s="242" customFormat="1" x14ac:dyDescent="0.25">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79"/>
    </row>
    <row r="18" spans="2:35" x14ac:dyDescent="0.25">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7"/>
    </row>
    <row r="19" spans="2:35" x14ac:dyDescent="0.25">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7"/>
    </row>
    <row r="20" spans="2:35" s="147" customFormat="1" x14ac:dyDescent="0.25">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78"/>
    </row>
    <row r="21" spans="2:35" s="234" customFormat="1" x14ac:dyDescent="0.25">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0"/>
    </row>
    <row r="22" spans="2:35" s="234" customFormat="1" x14ac:dyDescent="0.25">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0"/>
    </row>
    <row r="23" spans="2:35" s="234" customFormat="1" x14ac:dyDescent="0.25">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7"/>
    </row>
    <row r="24" spans="2:35" s="147" customFormat="1" x14ac:dyDescent="0.25">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78"/>
    </row>
    <row r="25" spans="2:35" s="234" customFormat="1" x14ac:dyDescent="0.25">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79"/>
    </row>
    <row r="26" spans="2:35" s="234" customFormat="1" x14ac:dyDescent="0.25">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7"/>
    </row>
    <row r="27" spans="2:35" s="234" customFormat="1" x14ac:dyDescent="0.25">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7"/>
    </row>
    <row r="28" spans="2:35" s="147" customFormat="1" x14ac:dyDescent="0.25">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78"/>
    </row>
    <row r="29" spans="2:35" s="234" customFormat="1" x14ac:dyDescent="0.25">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0"/>
    </row>
    <row r="30" spans="2:35" s="234" customFormat="1" x14ac:dyDescent="0.25">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0"/>
    </row>
    <row r="31" spans="2:35" s="234" customFormat="1" x14ac:dyDescent="0.25">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7"/>
    </row>
    <row r="32" spans="2:35" s="147" customFormat="1" x14ac:dyDescent="0.25">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78"/>
    </row>
    <row r="33" spans="2:60" s="234" customFormat="1" x14ac:dyDescent="0.25">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1"/>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5">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7"/>
    </row>
    <row r="35" spans="2:60" x14ac:dyDescent="0.25">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7"/>
    </row>
    <row r="36" spans="2:60" x14ac:dyDescent="0.25">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2"/>
    </row>
    <row r="37" spans="2:60" x14ac:dyDescent="0.25">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7"/>
    </row>
    <row r="38" spans="2:60" s="147" customFormat="1" x14ac:dyDescent="0.25">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78"/>
    </row>
    <row r="39" spans="2:60" s="234" customFormat="1" x14ac:dyDescent="0.25">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0"/>
    </row>
    <row r="40" spans="2:60" x14ac:dyDescent="0.25">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2"/>
    </row>
    <row r="41" spans="2:60" x14ac:dyDescent="0.25">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2"/>
    </row>
    <row r="42" spans="2:60" s="147" customFormat="1" x14ac:dyDescent="0.25">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5">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2"/>
    </row>
    <row r="44" spans="2:60" x14ac:dyDescent="0.25">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2"/>
    </row>
    <row r="45" spans="2:60" x14ac:dyDescent="0.25">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2"/>
    </row>
    <row r="46" spans="2:60" s="147" customFormat="1" x14ac:dyDescent="0.25">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5">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2"/>
    </row>
    <row r="48" spans="2:60" x14ac:dyDescent="0.25">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2"/>
    </row>
    <row r="49" spans="2:35" x14ac:dyDescent="0.25">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2"/>
    </row>
    <row r="50" spans="2:35" s="147" customFormat="1" x14ac:dyDescent="0.25">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5">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2"/>
    </row>
    <row r="52" spans="2:35" x14ac:dyDescent="0.25">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2"/>
    </row>
    <row r="53" spans="2:35" x14ac:dyDescent="0.25">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2"/>
    </row>
    <row r="54" spans="2:35" s="147" customFormat="1" x14ac:dyDescent="0.25">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5">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2"/>
    </row>
    <row r="56" spans="2:35" x14ac:dyDescent="0.25">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2"/>
    </row>
    <row r="57" spans="2:35" x14ac:dyDescent="0.25">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7"/>
    </row>
    <row r="58" spans="2:35" x14ac:dyDescent="0.25">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7"/>
    </row>
    <row r="59" spans="2:35" x14ac:dyDescent="0.25">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7"/>
    </row>
    <row r="60" spans="2:35" x14ac:dyDescent="0.25">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7"/>
    </row>
    <row r="61" spans="2:35" x14ac:dyDescent="0.25">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7"/>
    </row>
    <row r="62" spans="2:35" x14ac:dyDescent="0.25">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7"/>
    </row>
    <row r="63" spans="2:35" x14ac:dyDescent="0.25">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7"/>
    </row>
    <row r="64" spans="2:35" x14ac:dyDescent="0.25">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7"/>
    </row>
    <row r="65" spans="2:35" x14ac:dyDescent="0.25">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7"/>
    </row>
    <row r="66" spans="2:35" x14ac:dyDescent="0.25">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7"/>
    </row>
    <row r="67" spans="2:35" x14ac:dyDescent="0.25">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7"/>
    </row>
    <row r="68" spans="2:35" x14ac:dyDescent="0.25">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7"/>
    </row>
    <row r="69" spans="2:35" x14ac:dyDescent="0.25">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7"/>
    </row>
    <row r="70" spans="2:35" ht="13" thickBot="1" x14ac:dyDescent="0.3">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3"/>
    </row>
    <row r="71" spans="2:35" ht="13" thickBot="1" x14ac:dyDescent="0.3">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5">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 thickBot="1" x14ac:dyDescent="0.3">
      <c r="B73" s="25" t="str">
        <f>'Summary TC'!B73</f>
        <v>With-Waiver Total Expenditures</v>
      </c>
      <c r="C73" s="214"/>
      <c r="D73" s="160"/>
    </row>
    <row r="74" spans="2:35" ht="13" x14ac:dyDescent="0.3">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 thickBot="1" x14ac:dyDescent="0.3">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5">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7"/>
      <c r="AI76" s="346"/>
    </row>
    <row r="77" spans="2:35" x14ac:dyDescent="0.25">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28">
        <f>SUMIF('WW Spending Total'!$B$10:$B$49,SummaryTC_AP!$B77,'WW Spending Total'!AG$10:AG$49)</f>
        <v>0</v>
      </c>
      <c r="AI77" s="330">
        <f>SUM(E77:AC77)</f>
        <v>0</v>
      </c>
    </row>
    <row r="78" spans="2:35" x14ac:dyDescent="0.25">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28">
        <f>SUMIF('WW Spending Total'!$B$10:$B$49,SummaryTC_AP!$B78,'WW Spending Total'!AG$10:AG$49)</f>
        <v>0</v>
      </c>
      <c r="AI78" s="330">
        <f>SUM(E78:AC78)</f>
        <v>0</v>
      </c>
    </row>
    <row r="79" spans="2:35" x14ac:dyDescent="0.25">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28">
        <f>SUMIF('WW Spending Total'!$B$10:$B$49,SummaryTC_AP!$B79,'WW Spending Total'!AG$10:AG$49)</f>
        <v>0</v>
      </c>
      <c r="AI79" s="330">
        <f>SUM(E79:AC79)</f>
        <v>0</v>
      </c>
    </row>
    <row r="80" spans="2:35" x14ac:dyDescent="0.25">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28">
        <f>SUMIF('WW Spending Total'!$B$10:$B$49,SummaryTC_AP!$B80,'WW Spending Total'!AG$10:AG$49)</f>
        <v>0</v>
      </c>
      <c r="AI80" s="330">
        <f>SUM(E80:AC80)</f>
        <v>0</v>
      </c>
    </row>
    <row r="81" spans="2:35" x14ac:dyDescent="0.25">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28">
        <f>SUMIF('WW Spending Total'!$B$10:$B$49,SummaryTC_AP!$B81,'WW Spending Total'!AG$10:AG$49)</f>
        <v>0</v>
      </c>
      <c r="AI81" s="330">
        <f>SUM(E81:AC81)</f>
        <v>0</v>
      </c>
    </row>
    <row r="82" spans="2:35" x14ac:dyDescent="0.25">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0"/>
      <c r="AI82" s="330"/>
    </row>
    <row r="83" spans="2:35" x14ac:dyDescent="0.25">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0">
        <f>SUMIF('WW Spending Total'!$B$10:$B$49,SummaryTC_AP!$B83,'WW Spending Total'!AG$10:AG$49)</f>
        <v>0</v>
      </c>
      <c r="AI83" s="330">
        <f>IF($B$7="Actuals only",SUMIF('WW Spending Actual'!$B$8:$B$49,SummaryTC_AP!$B83,'WW Spending Actual'!I$8:I$49),0)+IF($B$7="Actuals + Projected",SUMIF('WW Spending Total'!$B$8:$B$49,SummaryTC_AP!$B83,'WW Spending Total'!I$8:I$49),0)</f>
        <v>0</v>
      </c>
    </row>
    <row r="84" spans="2:35" x14ac:dyDescent="0.25">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28">
        <f>SUMIF('WW Spending Total'!$B$10:$B$49,SummaryTC_AP!$B84,'WW Spending Total'!AG$10:AG$49)</f>
        <v>0</v>
      </c>
      <c r="AI84" s="330">
        <f>SUM(E84:AC84)</f>
        <v>0</v>
      </c>
    </row>
    <row r="85" spans="2:35" x14ac:dyDescent="0.25">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28">
        <f>SUMIF('WW Spending Total'!$B$10:$B$49,SummaryTC_AP!$B85,'WW Spending Total'!AG$10:AG$49)</f>
        <v>0</v>
      </c>
      <c r="AI85" s="330">
        <f>SUM(E85:AC85)</f>
        <v>0</v>
      </c>
    </row>
    <row r="86" spans="2:35" x14ac:dyDescent="0.25">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28">
        <f>SUMIF('WW Spending Total'!$B$10:$B$49,SummaryTC_AP!$B86,'WW Spending Total'!AG$10:AG$49)</f>
        <v>0</v>
      </c>
      <c r="AI86" s="330">
        <f>SUM(E86:AC86)</f>
        <v>0</v>
      </c>
    </row>
    <row r="87" spans="2:35" x14ac:dyDescent="0.25">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28">
        <f>SUMIF('WW Spending Total'!$B$10:$B$49,SummaryTC_AP!$B87,'WW Spending Total'!AG$10:AG$49)</f>
        <v>0</v>
      </c>
      <c r="AI87" s="330">
        <f>SUM(E87:AC87)</f>
        <v>0</v>
      </c>
    </row>
    <row r="88" spans="2:35" x14ac:dyDescent="0.25">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28">
        <f>SUMIF('WW Spending Total'!$B$10:$B$49,SummaryTC_AP!$B88,'WW Spending Total'!AG$10:AG$49)</f>
        <v>0</v>
      </c>
      <c r="AI88" s="330">
        <f>SUM(E88:AC88)</f>
        <v>0</v>
      </c>
    </row>
    <row r="89" spans="2:35" x14ac:dyDescent="0.25">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0"/>
      <c r="AI89" s="330"/>
    </row>
    <row r="90" spans="2:35" x14ac:dyDescent="0.25">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0"/>
      <c r="AI90" s="330">
        <f>IF($B$7="Actuals only",SUMIF('WW Spending Actual'!$B$8:$B$49,SummaryTC_AP!$B90,'WW Spending Actual'!I$8:I$49),0)+IF($B$7="Actuals + Projected",SUMIF('WW Spending Total'!$B$17:$B$517,SummaryTC_AP!$B90,'WW Spending Total'!I$17:I$22),0)</f>
        <v>0</v>
      </c>
    </row>
    <row r="91" spans="2:35" x14ac:dyDescent="0.25">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28">
        <f>SUMIF('WW Spending Total'!$B$10:$B$49,SummaryTC_AP!$B91,'WW Spending Total'!AG$10:AG$49)</f>
        <v>0</v>
      </c>
      <c r="AI91" s="330">
        <f>SUM(E91:AC91)</f>
        <v>0</v>
      </c>
    </row>
    <row r="92" spans="2:35" x14ac:dyDescent="0.25">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28">
        <f>SUMIF('WW Spending Total'!$B$10:$B$49,SummaryTC_AP!$B92,'WW Spending Total'!AG$10:AG$49)</f>
        <v>0</v>
      </c>
      <c r="AI92" s="330">
        <f>SUM(E92:AC92)</f>
        <v>0</v>
      </c>
    </row>
    <row r="93" spans="2:35" x14ac:dyDescent="0.25">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28">
        <f>SUMIF('WW Spending Total'!$B$10:$B$49,SummaryTC_AP!$B93,'WW Spending Total'!AG$10:AG$49)</f>
        <v>0</v>
      </c>
      <c r="AI93" s="330">
        <f>SUM(E93:AC93)</f>
        <v>0</v>
      </c>
    </row>
    <row r="94" spans="2:35" x14ac:dyDescent="0.25">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28">
        <f>SUMIF('WW Spending Total'!$B$10:$B$49,SummaryTC_AP!$B94,'WW Spending Total'!AG$10:AG$49)</f>
        <v>0</v>
      </c>
      <c r="AI94" s="330">
        <f>SUM(E94:AC94)</f>
        <v>0</v>
      </c>
    </row>
    <row r="95" spans="2:35" x14ac:dyDescent="0.25">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28">
        <f>SUMIF('WW Spending Total'!$B$10:$B$49,SummaryTC_AP!$B95,'WW Spending Total'!AG$10:AG$49)</f>
        <v>0</v>
      </c>
      <c r="AI95" s="330">
        <f>SUM(E95:AC95)</f>
        <v>0</v>
      </c>
    </row>
    <row r="96" spans="2:35" ht="13" thickBot="1" x14ac:dyDescent="0.3">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1"/>
      <c r="AI96" s="331"/>
    </row>
    <row r="97" spans="2:35" ht="13" thickBot="1" x14ac:dyDescent="0.3">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5">
      <c r="B98" s="25">
        <f>'Summary TC'!B98</f>
        <v>0</v>
      </c>
    </row>
    <row r="99" spans="2:35" ht="13" thickBot="1" x14ac:dyDescent="0.3">
      <c r="B99" s="25" t="str">
        <f>'Summary TC'!B99</f>
        <v>Savings Phase-Down</v>
      </c>
      <c r="C99" s="214"/>
      <c r="D99" s="160"/>
    </row>
    <row r="100" spans="2:35" ht="13" x14ac:dyDescent="0.3">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 thickBot="1" x14ac:dyDescent="0.3">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ht="13" x14ac:dyDescent="0.3">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5">
      <c r="B103" s="25" t="str">
        <f>'Summary TC'!B103</f>
        <v/>
      </c>
      <c r="C103" s="25">
        <f>'Summary TC'!C103</f>
        <v>0</v>
      </c>
      <c r="D103" s="244"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5" customFormat="1" x14ac:dyDescent="0.25">
      <c r="B104" s="25">
        <f>'Summary TC'!B104</f>
        <v>0</v>
      </c>
      <c r="C104" s="25">
        <f>'Summary TC'!C104</f>
        <v>0</v>
      </c>
      <c r="D104" s="244"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5" customFormat="1" x14ac:dyDescent="0.25">
      <c r="B105" s="25" t="str">
        <f>'Summary TC'!B105</f>
        <v>Difference</v>
      </c>
      <c r="C105" s="25">
        <f>'Summary TC'!C105</f>
        <v>0</v>
      </c>
      <c r="D105" s="244"/>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5">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5">
      <c r="B107" s="25" t="str">
        <f>'Summary TC'!B107</f>
        <v>Savings Reduction</v>
      </c>
      <c r="C107" s="25">
        <f>'Summary TC'!C107</f>
        <v>0</v>
      </c>
      <c r="D107" s="246"/>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ht="13" x14ac:dyDescent="0.3">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5">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5">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5">
      <c r="B111" s="25" t="str">
        <f>'Summary TC'!B111</f>
        <v>Difference</v>
      </c>
      <c r="C111" s="25">
        <f>'Summary TC'!C111</f>
        <v>0</v>
      </c>
      <c r="D111" s="243"/>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5">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5">
      <c r="B113" s="25" t="str">
        <f>'Summary TC'!B113</f>
        <v>Savings Reduction</v>
      </c>
      <c r="C113" s="25">
        <f>'Summary TC'!C113</f>
        <v>0</v>
      </c>
      <c r="D113" s="246"/>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ht="13" x14ac:dyDescent="0.3">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5">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5">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5">
      <c r="B117" s="25" t="str">
        <f>'Summary TC'!B117</f>
        <v>Difference</v>
      </c>
      <c r="C117" s="25">
        <f>'Summary TC'!C117</f>
        <v>0</v>
      </c>
      <c r="D117" s="243"/>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5">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5">
      <c r="B119" s="25" t="str">
        <f>'Summary TC'!B119</f>
        <v>Savings Reduction</v>
      </c>
      <c r="C119" s="25">
        <f>'Summary TC'!C119</f>
        <v>0</v>
      </c>
      <c r="D119" s="246"/>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ht="13" x14ac:dyDescent="0.3">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5">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5">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5">
      <c r="B123" s="25" t="str">
        <f>'Summary TC'!B123</f>
        <v>Difference</v>
      </c>
      <c r="C123" s="25">
        <f>'Summary TC'!C123</f>
        <v>0</v>
      </c>
      <c r="D123" s="243"/>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5">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5">
      <c r="B125" s="25" t="str">
        <f>'Summary TC'!B125</f>
        <v>Savings Reduction</v>
      </c>
      <c r="C125" s="25">
        <f>'Summary TC'!C125</f>
        <v>0</v>
      </c>
      <c r="D125" s="246"/>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ht="13" x14ac:dyDescent="0.3">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5">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5">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5">
      <c r="B129" s="25" t="str">
        <f>'Summary TC'!B129</f>
        <v>Difference</v>
      </c>
      <c r="C129" s="25">
        <f>'Summary TC'!C129</f>
        <v>0</v>
      </c>
      <c r="D129" s="243"/>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5">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5">
      <c r="B131" s="25" t="str">
        <f>'Summary TC'!B131</f>
        <v>Savings Reduction</v>
      </c>
      <c r="C131" s="25">
        <f>'Summary TC'!C131</f>
        <v>0</v>
      </c>
      <c r="D131" s="246"/>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 thickBot="1" x14ac:dyDescent="0.3">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 thickBot="1" x14ac:dyDescent="0.3">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5">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 thickBot="1" x14ac:dyDescent="0.3">
      <c r="B135" s="25">
        <f>'Summary TC'!B135</f>
        <v>0</v>
      </c>
    </row>
    <row r="136" spans="2:35" x14ac:dyDescent="0.25">
      <c r="B136" s="27" t="str">
        <f>'Summary TC'!B136</f>
        <v>BASE VARIANCE</v>
      </c>
      <c r="C136" s="215"/>
      <c r="D136" s="248"/>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5">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5">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5">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5">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 thickBot="1" x14ac:dyDescent="0.3">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5">
      <c r="B142" s="18">
        <f>'Summary TC'!B142</f>
        <v>0</v>
      </c>
    </row>
    <row r="143" spans="2:35" ht="13" thickBot="1" x14ac:dyDescent="0.3">
      <c r="B143" s="18" t="str">
        <f>'Summary TC'!B143</f>
        <v>Cumulative Target Limit</v>
      </c>
      <c r="C143" s="214"/>
    </row>
    <row r="144" spans="2:35" ht="13" x14ac:dyDescent="0.3">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 thickBot="1" x14ac:dyDescent="0.3">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5">
      <c r="B146" s="25">
        <f>'Summary TC'!B146</f>
        <v>0</v>
      </c>
      <c r="C146" s="228"/>
      <c r="D146" s="25"/>
      <c r="AI146" s="25"/>
    </row>
    <row r="147" spans="2:35" x14ac:dyDescent="0.25">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5">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5">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5">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5">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 thickBot="1" x14ac:dyDescent="0.3">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5">
      <c r="B153" s="18">
        <f>'Summary TC'!B153</f>
        <v>0</v>
      </c>
    </row>
    <row r="154" spans="2:35" x14ac:dyDescent="0.25">
      <c r="B154" s="18">
        <f>'Summary TC'!B154</f>
        <v>0</v>
      </c>
    </row>
    <row r="155" spans="2:35" x14ac:dyDescent="0.25">
      <c r="B155" s="18">
        <f>'Summary TC'!B155</f>
        <v>0</v>
      </c>
    </row>
    <row r="156" spans="2:35" ht="13" x14ac:dyDescent="0.3">
      <c r="B156" s="18" t="str">
        <f>'Summary TC'!B156</f>
        <v>HYPOTHETICALS TEST 1</v>
      </c>
      <c r="D156" s="233"/>
    </row>
    <row r="157" spans="2:35" x14ac:dyDescent="0.25">
      <c r="B157" s="18">
        <f>'Summary TC'!B157</f>
        <v>0</v>
      </c>
    </row>
    <row r="158" spans="2:35" ht="13" thickBot="1" x14ac:dyDescent="0.3">
      <c r="B158" s="18" t="str">
        <f>'Summary TC'!B158</f>
        <v>Without-Waiver Total Expenditures</v>
      </c>
      <c r="C158" s="214"/>
      <c r="D158" s="160"/>
    </row>
    <row r="159" spans="2:35" ht="13" x14ac:dyDescent="0.3">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 thickBot="1" x14ac:dyDescent="0.3">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5">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48"/>
      <c r="AI161" s="348"/>
    </row>
    <row r="162" spans="2:35" x14ac:dyDescent="0.25">
      <c r="B162" s="25" t="str">
        <f>'Summary TC'!B162</f>
        <v>Family Planning</v>
      </c>
      <c r="C162" s="25">
        <f>'Summary TC'!C162</f>
        <v>1</v>
      </c>
      <c r="D162" s="5" t="s">
        <v>20</v>
      </c>
      <c r="E162" s="107">
        <f>E163*E164</f>
        <v>0</v>
      </c>
      <c r="F162" s="108">
        <f t="shared" ref="F162:AC162" si="66">F163*F164</f>
        <v>0</v>
      </c>
      <c r="G162" s="108">
        <f t="shared" si="66"/>
        <v>0</v>
      </c>
      <c r="H162" s="108">
        <f t="shared" si="66"/>
        <v>0</v>
      </c>
      <c r="I162" s="108">
        <f t="shared" si="66"/>
        <v>0</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10323387.720000001</v>
      </c>
      <c r="W162" s="108">
        <f t="shared" si="66"/>
        <v>9838760.2799999993</v>
      </c>
      <c r="X162" s="108">
        <f t="shared" si="66"/>
        <v>7696924.8399999999</v>
      </c>
      <c r="Y162" s="108">
        <f t="shared" si="66"/>
        <v>11760285.280000001</v>
      </c>
      <c r="Z162" s="108">
        <f t="shared" si="66"/>
        <v>11070931.869999999</v>
      </c>
      <c r="AA162" s="108">
        <f t="shared" si="66"/>
        <v>14265593.34</v>
      </c>
      <c r="AB162" s="108">
        <f t="shared" si="66"/>
        <v>17607838.920000002</v>
      </c>
      <c r="AC162" s="108">
        <f t="shared" si="66"/>
        <v>13167040</v>
      </c>
      <c r="AD162" s="108">
        <f t="shared" ref="AD162:AH162" si="67">AD163*AD164</f>
        <v>0</v>
      </c>
      <c r="AE162" s="108">
        <f t="shared" si="67"/>
        <v>0</v>
      </c>
      <c r="AF162" s="108">
        <f t="shared" si="67"/>
        <v>0</v>
      </c>
      <c r="AG162" s="108">
        <f t="shared" si="67"/>
        <v>0</v>
      </c>
      <c r="AH162" s="328">
        <f t="shared" si="67"/>
        <v>0</v>
      </c>
      <c r="AI162" s="349"/>
    </row>
    <row r="163" spans="2:35" s="147" customFormat="1" x14ac:dyDescent="0.25">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34.28</v>
      </c>
      <c r="W163" s="80">
        <f>SUMIF('WOW PMPM &amp; Agg'!$B$42:$B$50,SummaryTC_AP!$B162,'WOW PMPM &amp; Agg'!V$42:V$50)</f>
        <v>34.57</v>
      </c>
      <c r="X163" s="80">
        <f>SUMIF('WOW PMPM &amp; Agg'!$B$42:$B$50,SummaryTC_AP!$B162,'WOW PMPM &amp; Agg'!W$42:W$50)</f>
        <v>34.869999999999997</v>
      </c>
      <c r="Y163" s="80">
        <f>SUMIF('WOW PMPM &amp; Agg'!$B$42:$B$50,SummaryTC_AP!$B162,'WOW PMPM &amp; Agg'!X$42:X$50)</f>
        <v>35.17</v>
      </c>
      <c r="Z163" s="80">
        <f>SUMIF('WOW PMPM &amp; Agg'!$B$42:$B$50,SummaryTC_AP!$B162,'WOW PMPM &amp; Agg'!Y$42:Y$50)</f>
        <v>35.47</v>
      </c>
      <c r="AA163" s="80">
        <f>SUMIF('WOW PMPM &amp; Agg'!$B$42:$B$50,SummaryTC_AP!$B162,'WOW PMPM &amp; Agg'!Z$42:Z$50)</f>
        <v>35.78</v>
      </c>
      <c r="AB163" s="80">
        <f>SUMIF('WOW PMPM &amp; Agg'!$B$42:$B$50,SummaryTC_AP!$B162,'WOW PMPM &amp; Agg'!AA$42:AA$50)</f>
        <v>35.78</v>
      </c>
      <c r="AC163" s="80">
        <f>SUMIF('WOW PMPM &amp; Agg'!$B$42:$B$50,SummaryTC_AP!$B162,'WOW PMPM &amp; Agg'!AB$42:AB$50)</f>
        <v>35.78</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0"/>
    </row>
    <row r="164" spans="2:35" x14ac:dyDescent="0.25">
      <c r="B164" s="25" t="str">
        <f>'Summary TC'!B164</f>
        <v/>
      </c>
      <c r="C164" s="25">
        <f>'Summary TC'!C164</f>
        <v>0</v>
      </c>
      <c r="D164" s="5" t="s">
        <v>22</v>
      </c>
      <c r="E164" s="384">
        <f>SUMIF('MemMon Total'!$B$24:$B$27,SummaryTC_AP!$B162,'MemMon Total'!D$24:D$27)</f>
        <v>0</v>
      </c>
      <c r="F164" s="385">
        <f>SUMIF('MemMon Total'!$B$24:$B$27,SummaryTC_AP!$B162,'MemMon Total'!E$24:E$27)</f>
        <v>0</v>
      </c>
      <c r="G164" s="385">
        <f>SUMIF('MemMon Total'!$B$24:$B$27,SummaryTC_AP!$B162,'MemMon Total'!F$24:F$27)</f>
        <v>0</v>
      </c>
      <c r="H164" s="385">
        <f>SUMIF('MemMon Total'!$B$24:$B$27,SummaryTC_AP!$B162,'MemMon Total'!G$24:G$27)</f>
        <v>0</v>
      </c>
      <c r="I164" s="385">
        <f>SUMIF('MemMon Total'!$B$24:$B$27,SummaryTC_AP!$B162,'MemMon Total'!H$24:H$27)</f>
        <v>0</v>
      </c>
      <c r="J164" s="385">
        <f>SUMIF('MemMon Total'!$B$24:$B$27,SummaryTC_AP!$B162,'MemMon Total'!I$24:I$27)</f>
        <v>0</v>
      </c>
      <c r="K164" s="385">
        <f>SUMIF('MemMon Total'!$B$24:$B$27,SummaryTC_AP!$B162,'MemMon Total'!J$24:J$27)</f>
        <v>0</v>
      </c>
      <c r="L164" s="385">
        <f>SUMIF('MemMon Total'!$B$24:$B$27,SummaryTC_AP!$B162,'MemMon Total'!K$24:K$27)</f>
        <v>0</v>
      </c>
      <c r="M164" s="385">
        <f>SUMIF('MemMon Total'!$B$24:$B$27,SummaryTC_AP!$B162,'MemMon Total'!L$24:L$27)</f>
        <v>0</v>
      </c>
      <c r="N164" s="385">
        <f>SUMIF('MemMon Total'!$B$24:$B$27,SummaryTC_AP!$B162,'MemMon Total'!M$24:M$27)</f>
        <v>0</v>
      </c>
      <c r="O164" s="385">
        <f>SUMIF('MemMon Total'!$B$24:$B$27,SummaryTC_AP!$B162,'MemMon Total'!N$24:N$27)</f>
        <v>0</v>
      </c>
      <c r="P164" s="385">
        <f>SUMIF('MemMon Total'!$B$24:$B$27,SummaryTC_AP!$B162,'MemMon Total'!O$24:O$27)</f>
        <v>0</v>
      </c>
      <c r="Q164" s="385">
        <f>SUMIF('MemMon Total'!$B$24:$B$27,SummaryTC_AP!$B162,'MemMon Total'!P$24:P$27)</f>
        <v>0</v>
      </c>
      <c r="R164" s="385">
        <f>SUMIF('MemMon Total'!$B$24:$B$27,SummaryTC_AP!$B162,'MemMon Total'!Q$24:Q$27)</f>
        <v>0</v>
      </c>
      <c r="S164" s="385">
        <f>SUMIF('MemMon Total'!$B$24:$B$27,SummaryTC_AP!$B162,'MemMon Total'!R$24:R$27)</f>
        <v>0</v>
      </c>
      <c r="T164" s="385">
        <f>SUMIF('MemMon Total'!$B$24:$B$27,SummaryTC_AP!$B162,'MemMon Total'!S$24:S$27)</f>
        <v>0</v>
      </c>
      <c r="U164" s="385">
        <f>SUMIF('MemMon Total'!$B$24:$B$27,SummaryTC_AP!$B162,'MemMon Total'!T$24:T$27)</f>
        <v>0</v>
      </c>
      <c r="V164" s="385">
        <f>SUMIF('MemMon Total'!$B$24:$B$27,SummaryTC_AP!$B162,'MemMon Total'!U$24:U$27)</f>
        <v>301149</v>
      </c>
      <c r="W164" s="385">
        <f>SUMIF('MemMon Total'!$B$24:$B$27,SummaryTC_AP!$B162,'MemMon Total'!V$24:V$27)</f>
        <v>284604</v>
      </c>
      <c r="X164" s="385">
        <f>SUMIF('MemMon Total'!$B$24:$B$27,SummaryTC_AP!$B162,'MemMon Total'!W$24:W$27)</f>
        <v>220732</v>
      </c>
      <c r="Y164" s="385">
        <f>SUMIF('MemMon Total'!$B$24:$B$27,SummaryTC_AP!$B162,'MemMon Total'!X$24:X$27)</f>
        <v>334384</v>
      </c>
      <c r="Z164" s="385">
        <f>SUMIF('MemMon Total'!$B$24:$B$27,SummaryTC_AP!$B162,'MemMon Total'!Y$24:Y$27)</f>
        <v>312121</v>
      </c>
      <c r="AA164" s="385">
        <f>SUMIF('MemMon Total'!$B$24:$B$27,SummaryTC_AP!$B162,'MemMon Total'!Z$24:Z$27)</f>
        <v>398703</v>
      </c>
      <c r="AB164" s="385">
        <f>SUMIF('MemMon Total'!$B$24:$B$27,SummaryTC_AP!$B162,'MemMon Total'!AA$24:AA$27)</f>
        <v>492114</v>
      </c>
      <c r="AC164" s="385">
        <f>SUMIF('MemMon Total'!$B$24:$B$27,SummaryTC_AP!$B162,'MemMon Total'!AB$24:AB$27)</f>
        <v>368000</v>
      </c>
      <c r="AD164" s="385">
        <f>SUMIF('MemMon Total'!$B$24:$B$27,SummaryTC_AP!$B162,'MemMon Total'!AC$24:AC$27)</f>
        <v>0</v>
      </c>
      <c r="AE164" s="385">
        <f>SUMIF('MemMon Total'!$B$24:$B$27,SummaryTC_AP!$B162,'MemMon Total'!AD$24:AD$27)</f>
        <v>0</v>
      </c>
      <c r="AF164" s="385">
        <f>SUMIF('MemMon Total'!$B$24:$B$27,SummaryTC_AP!$B162,'MemMon Total'!AE$24:AE$27)</f>
        <v>0</v>
      </c>
      <c r="AG164" s="385">
        <f>SUMIF('MemMon Total'!$B$24:$B$27,SummaryTC_AP!$B162,'MemMon Total'!AF$24:AF$27)</f>
        <v>0</v>
      </c>
      <c r="AH164" s="386">
        <f>SUMIF('MemMon Total'!$B$24:$B$27,SummaryTC_AP!$B162,'MemMon Total'!AG$24:AG$27)</f>
        <v>0</v>
      </c>
      <c r="AI164" s="349"/>
    </row>
    <row r="165" spans="2:35" x14ac:dyDescent="0.25">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2"/>
      <c r="AI165" s="349"/>
    </row>
    <row r="166" spans="2:35" x14ac:dyDescent="0.25">
      <c r="B166" s="25" t="str">
        <f>'Summary TC'!B166</f>
        <v/>
      </c>
      <c r="C166" s="25">
        <f>'Summary TC'!C166</f>
        <v>0</v>
      </c>
      <c r="D166" s="5" t="s">
        <v>20</v>
      </c>
      <c r="E166" s="107">
        <f>E167*E168</f>
        <v>0</v>
      </c>
      <c r="F166" s="108">
        <f t="shared" ref="F166:AC166" si="68">F167*F168</f>
        <v>0</v>
      </c>
      <c r="G166" s="108">
        <f t="shared" si="68"/>
        <v>0</v>
      </c>
      <c r="H166" s="108">
        <f t="shared" si="68"/>
        <v>0</v>
      </c>
      <c r="I166" s="108">
        <f t="shared" si="68"/>
        <v>0</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28">
        <f t="shared" si="69"/>
        <v>0</v>
      </c>
      <c r="AI166" s="349"/>
    </row>
    <row r="167" spans="2:35" s="147" customFormat="1" x14ac:dyDescent="0.25">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0"/>
    </row>
    <row r="168" spans="2:35" x14ac:dyDescent="0.25">
      <c r="B168" s="25">
        <f>'Summary TC'!B168</f>
        <v>0</v>
      </c>
      <c r="C168" s="25">
        <f>'Summary TC'!C168</f>
        <v>0</v>
      </c>
      <c r="D168" s="5" t="s">
        <v>22</v>
      </c>
      <c r="E168" s="384">
        <f>SUMIF('MemMon Total'!$B$24:$B$27,SummaryTC_AP!$B166,'MemMon Total'!D$24:D$27)</f>
        <v>0</v>
      </c>
      <c r="F168" s="385">
        <f>SUMIF('MemMon Total'!$B$24:$B$27,SummaryTC_AP!$B166,'MemMon Total'!E$24:E$27)</f>
        <v>0</v>
      </c>
      <c r="G168" s="385">
        <f>SUMIF('MemMon Total'!$B$24:$B$27,SummaryTC_AP!$B166,'MemMon Total'!F$24:F$27)</f>
        <v>0</v>
      </c>
      <c r="H168" s="385">
        <f>SUMIF('MemMon Total'!$B$24:$B$27,SummaryTC_AP!$B166,'MemMon Total'!G$24:G$27)</f>
        <v>0</v>
      </c>
      <c r="I168" s="385">
        <f>SUMIF('MemMon Total'!$B$24:$B$27,SummaryTC_AP!$B166,'MemMon Total'!H$24:H$27)</f>
        <v>0</v>
      </c>
      <c r="J168" s="385">
        <f>SUMIF('MemMon Total'!$B$24:$B$27,SummaryTC_AP!$B166,'MemMon Total'!I$24:I$27)</f>
        <v>0</v>
      </c>
      <c r="K168" s="385">
        <f>SUMIF('MemMon Total'!$B$24:$B$27,SummaryTC_AP!$B166,'MemMon Total'!J$24:J$27)</f>
        <v>0</v>
      </c>
      <c r="L168" s="385">
        <f>SUMIF('MemMon Total'!$B$24:$B$27,SummaryTC_AP!$B166,'MemMon Total'!K$24:K$27)</f>
        <v>0</v>
      </c>
      <c r="M168" s="385">
        <f>SUMIF('MemMon Total'!$B$24:$B$27,SummaryTC_AP!$B166,'MemMon Total'!L$24:L$27)</f>
        <v>0</v>
      </c>
      <c r="N168" s="385">
        <f>SUMIF('MemMon Total'!$B$24:$B$27,SummaryTC_AP!$B166,'MemMon Total'!M$24:M$27)</f>
        <v>0</v>
      </c>
      <c r="O168" s="385">
        <f>SUMIF('MemMon Total'!$B$24:$B$27,SummaryTC_AP!$B166,'MemMon Total'!N$24:N$27)</f>
        <v>0</v>
      </c>
      <c r="P168" s="385">
        <f>SUMIF('MemMon Total'!$B$24:$B$27,SummaryTC_AP!$B166,'MemMon Total'!O$24:O$27)</f>
        <v>0</v>
      </c>
      <c r="Q168" s="385">
        <f>SUMIF('MemMon Total'!$B$24:$B$27,SummaryTC_AP!$B166,'MemMon Total'!P$24:P$27)</f>
        <v>0</v>
      </c>
      <c r="R168" s="385">
        <f>SUMIF('MemMon Total'!$B$24:$B$27,SummaryTC_AP!$B166,'MemMon Total'!Q$24:Q$27)</f>
        <v>0</v>
      </c>
      <c r="S168" s="385">
        <f>SUMIF('MemMon Total'!$B$24:$B$27,SummaryTC_AP!$B166,'MemMon Total'!R$24:R$27)</f>
        <v>0</v>
      </c>
      <c r="T168" s="385">
        <f>SUMIF('MemMon Total'!$B$24:$B$27,SummaryTC_AP!$B166,'MemMon Total'!S$24:S$27)</f>
        <v>0</v>
      </c>
      <c r="U168" s="385">
        <f>SUMIF('MemMon Total'!$B$24:$B$27,SummaryTC_AP!$B166,'MemMon Total'!T$24:T$27)</f>
        <v>0</v>
      </c>
      <c r="V168" s="385">
        <f>SUMIF('MemMon Total'!$B$24:$B$27,SummaryTC_AP!$B166,'MemMon Total'!U$24:U$27)</f>
        <v>0</v>
      </c>
      <c r="W168" s="385">
        <f>SUMIF('MemMon Total'!$B$24:$B$27,SummaryTC_AP!$B166,'MemMon Total'!V$24:V$27)</f>
        <v>0</v>
      </c>
      <c r="X168" s="385">
        <f>SUMIF('MemMon Total'!$B$24:$B$27,SummaryTC_AP!$B166,'MemMon Total'!W$24:W$27)</f>
        <v>0</v>
      </c>
      <c r="Y168" s="385">
        <f>SUMIF('MemMon Total'!$B$24:$B$27,SummaryTC_AP!$B166,'MemMon Total'!X$24:X$27)</f>
        <v>0</v>
      </c>
      <c r="Z168" s="385">
        <f>SUMIF('MemMon Total'!$B$24:$B$27,SummaryTC_AP!$B166,'MemMon Total'!Y$24:Y$27)</f>
        <v>0</v>
      </c>
      <c r="AA168" s="385">
        <f>SUMIF('MemMon Total'!$B$24:$B$27,SummaryTC_AP!$B166,'MemMon Total'!Z$24:Z$27)</f>
        <v>0</v>
      </c>
      <c r="AB168" s="385">
        <f>SUMIF('MemMon Total'!$B$24:$B$27,SummaryTC_AP!$B166,'MemMon Total'!AA$24:AA$27)</f>
        <v>0</v>
      </c>
      <c r="AC168" s="385">
        <f>SUMIF('MemMon Total'!$B$24:$B$27,SummaryTC_AP!$B166,'MemMon Total'!AB$24:AB$27)</f>
        <v>0</v>
      </c>
      <c r="AD168" s="385">
        <f>SUMIF('MemMon Total'!$B$24:$B$27,SummaryTC_AP!$B166,'MemMon Total'!AC$24:AC$27)</f>
        <v>0</v>
      </c>
      <c r="AE168" s="385">
        <f>SUMIF('MemMon Total'!$B$24:$B$27,SummaryTC_AP!$B166,'MemMon Total'!AD$24:AD$27)</f>
        <v>0</v>
      </c>
      <c r="AF168" s="385">
        <f>SUMIF('MemMon Total'!$B$24:$B$27,SummaryTC_AP!$B166,'MemMon Total'!AE$24:AE$27)</f>
        <v>0</v>
      </c>
      <c r="AG168" s="385">
        <f>SUMIF('MemMon Total'!$B$24:$B$27,SummaryTC_AP!$B166,'MemMon Total'!AF$24:AF$27)</f>
        <v>0</v>
      </c>
      <c r="AH168" s="386">
        <f>SUMIF('MemMon Total'!$B$24:$B$27,SummaryTC_AP!$B166,'MemMon Total'!AG$24:AG$27)</f>
        <v>0</v>
      </c>
      <c r="AI168" s="349"/>
    </row>
    <row r="169" spans="2:35" x14ac:dyDescent="0.25">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2"/>
      <c r="AI169" s="349"/>
    </row>
    <row r="170" spans="2:35" x14ac:dyDescent="0.25">
      <c r="B170" s="25" t="str">
        <f>'Summary TC'!B170</f>
        <v/>
      </c>
      <c r="C170" s="25">
        <f>'Summary TC'!C170</f>
        <v>0</v>
      </c>
      <c r="D170" s="5" t="s">
        <v>20</v>
      </c>
      <c r="E170" s="107">
        <f>E171*E172</f>
        <v>0</v>
      </c>
      <c r="F170" s="108">
        <f t="shared" ref="F170:AC170" si="70">F171*F172</f>
        <v>0</v>
      </c>
      <c r="G170" s="108">
        <f t="shared" si="70"/>
        <v>0</v>
      </c>
      <c r="H170" s="108">
        <f t="shared" si="70"/>
        <v>0</v>
      </c>
      <c r="I170" s="108">
        <f t="shared" si="70"/>
        <v>0</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28">
        <f t="shared" si="71"/>
        <v>0</v>
      </c>
      <c r="AI170" s="349"/>
    </row>
    <row r="171" spans="2:35" s="147" customFormat="1" x14ac:dyDescent="0.25">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0"/>
    </row>
    <row r="172" spans="2:35" x14ac:dyDescent="0.25">
      <c r="B172" s="25">
        <f>'Summary TC'!B172</f>
        <v>0</v>
      </c>
      <c r="C172" s="25">
        <f>'Summary TC'!C172</f>
        <v>0</v>
      </c>
      <c r="D172" s="5" t="s">
        <v>22</v>
      </c>
      <c r="E172" s="384">
        <f>SUMIF('MemMon Total'!$B$24:$B$27,SummaryTC_AP!$B170,'MemMon Total'!D$24:D$27)</f>
        <v>0</v>
      </c>
      <c r="F172" s="385">
        <f>SUMIF('MemMon Total'!$B$24:$B$27,SummaryTC_AP!$B170,'MemMon Total'!E$24:E$27)</f>
        <v>0</v>
      </c>
      <c r="G172" s="385">
        <f>SUMIF('MemMon Total'!$B$24:$B$27,SummaryTC_AP!$B170,'MemMon Total'!F$24:F$27)</f>
        <v>0</v>
      </c>
      <c r="H172" s="385">
        <f>SUMIF('MemMon Total'!$B$24:$B$27,SummaryTC_AP!$B170,'MemMon Total'!G$24:G$27)</f>
        <v>0</v>
      </c>
      <c r="I172" s="385">
        <f>SUMIF('MemMon Total'!$B$24:$B$27,SummaryTC_AP!$B170,'MemMon Total'!H$24:H$27)</f>
        <v>0</v>
      </c>
      <c r="J172" s="385">
        <f>SUMIF('MemMon Total'!$B$24:$B$27,SummaryTC_AP!$B170,'MemMon Total'!I$24:I$27)</f>
        <v>0</v>
      </c>
      <c r="K172" s="385">
        <f>SUMIF('MemMon Total'!$B$24:$B$27,SummaryTC_AP!$B170,'MemMon Total'!J$24:J$27)</f>
        <v>0</v>
      </c>
      <c r="L172" s="385">
        <f>SUMIF('MemMon Total'!$B$24:$B$27,SummaryTC_AP!$B170,'MemMon Total'!K$24:K$27)</f>
        <v>0</v>
      </c>
      <c r="M172" s="385">
        <f>SUMIF('MemMon Total'!$B$24:$B$27,SummaryTC_AP!$B170,'MemMon Total'!L$24:L$27)</f>
        <v>0</v>
      </c>
      <c r="N172" s="385">
        <f>SUMIF('MemMon Total'!$B$24:$B$27,SummaryTC_AP!$B170,'MemMon Total'!M$24:M$27)</f>
        <v>0</v>
      </c>
      <c r="O172" s="385">
        <f>SUMIF('MemMon Total'!$B$24:$B$27,SummaryTC_AP!$B170,'MemMon Total'!N$24:N$27)</f>
        <v>0</v>
      </c>
      <c r="P172" s="385">
        <f>SUMIF('MemMon Total'!$B$24:$B$27,SummaryTC_AP!$B170,'MemMon Total'!O$24:O$27)</f>
        <v>0</v>
      </c>
      <c r="Q172" s="385">
        <f>SUMIF('MemMon Total'!$B$24:$B$27,SummaryTC_AP!$B170,'MemMon Total'!P$24:P$27)</f>
        <v>0</v>
      </c>
      <c r="R172" s="385">
        <f>SUMIF('MemMon Total'!$B$24:$B$27,SummaryTC_AP!$B170,'MemMon Total'!Q$24:Q$27)</f>
        <v>0</v>
      </c>
      <c r="S172" s="385">
        <f>SUMIF('MemMon Total'!$B$24:$B$27,SummaryTC_AP!$B170,'MemMon Total'!R$24:R$27)</f>
        <v>0</v>
      </c>
      <c r="T172" s="385">
        <f>SUMIF('MemMon Total'!$B$24:$B$27,SummaryTC_AP!$B170,'MemMon Total'!S$24:S$27)</f>
        <v>0</v>
      </c>
      <c r="U172" s="385">
        <f>SUMIF('MemMon Total'!$B$24:$B$27,SummaryTC_AP!$B170,'MemMon Total'!T$24:T$27)</f>
        <v>0</v>
      </c>
      <c r="V172" s="385">
        <f>SUMIF('MemMon Total'!$B$24:$B$27,SummaryTC_AP!$B170,'MemMon Total'!U$24:U$27)</f>
        <v>0</v>
      </c>
      <c r="W172" s="385">
        <f>SUMIF('MemMon Total'!$B$24:$B$27,SummaryTC_AP!$B170,'MemMon Total'!V$24:V$27)</f>
        <v>0</v>
      </c>
      <c r="X172" s="385">
        <f>SUMIF('MemMon Total'!$B$24:$B$27,SummaryTC_AP!$B170,'MemMon Total'!W$24:W$27)</f>
        <v>0</v>
      </c>
      <c r="Y172" s="385">
        <f>SUMIF('MemMon Total'!$B$24:$B$27,SummaryTC_AP!$B170,'MemMon Total'!X$24:X$27)</f>
        <v>0</v>
      </c>
      <c r="Z172" s="385">
        <f>SUMIF('MemMon Total'!$B$24:$B$27,SummaryTC_AP!$B170,'MemMon Total'!Y$24:Y$27)</f>
        <v>0</v>
      </c>
      <c r="AA172" s="385">
        <f>SUMIF('MemMon Total'!$B$24:$B$27,SummaryTC_AP!$B170,'MemMon Total'!Z$24:Z$27)</f>
        <v>0</v>
      </c>
      <c r="AB172" s="385">
        <f>SUMIF('MemMon Total'!$B$24:$B$27,SummaryTC_AP!$B170,'MemMon Total'!AA$24:AA$27)</f>
        <v>0</v>
      </c>
      <c r="AC172" s="385">
        <f>SUMIF('MemMon Total'!$B$24:$B$27,SummaryTC_AP!$B170,'MemMon Total'!AB$24:AB$27)</f>
        <v>0</v>
      </c>
      <c r="AD172" s="385">
        <f>SUMIF('MemMon Total'!$B$24:$B$27,SummaryTC_AP!$B170,'MemMon Total'!AC$24:AC$27)</f>
        <v>0</v>
      </c>
      <c r="AE172" s="385">
        <f>SUMIF('MemMon Total'!$B$24:$B$27,SummaryTC_AP!$B170,'MemMon Total'!AD$24:AD$27)</f>
        <v>0</v>
      </c>
      <c r="AF172" s="385">
        <f>SUMIF('MemMon Total'!$B$24:$B$27,SummaryTC_AP!$B170,'MemMon Total'!AE$24:AE$27)</f>
        <v>0</v>
      </c>
      <c r="AG172" s="385">
        <f>SUMIF('MemMon Total'!$B$24:$B$27,SummaryTC_AP!$B170,'MemMon Total'!AF$24:AF$27)</f>
        <v>0</v>
      </c>
      <c r="AH172" s="386">
        <f>SUMIF('MemMon Total'!$B$24:$B$27,SummaryTC_AP!$B170,'MemMon Total'!AG$24:AG$27)</f>
        <v>0</v>
      </c>
      <c r="AI172" s="349"/>
    </row>
    <row r="173" spans="2:35" x14ac:dyDescent="0.25">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2"/>
      <c r="AI173" s="349"/>
    </row>
    <row r="174" spans="2:35" x14ac:dyDescent="0.25">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2"/>
      <c r="AI174" s="349"/>
    </row>
    <row r="175" spans="2:35" x14ac:dyDescent="0.25">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2"/>
      <c r="AI175" s="349"/>
    </row>
    <row r="176" spans="2:35" x14ac:dyDescent="0.25">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2"/>
      <c r="AI176" s="349"/>
    </row>
    <row r="177" spans="2:39" x14ac:dyDescent="0.25">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2"/>
      <c r="AI177" s="349"/>
    </row>
    <row r="178" spans="2:39" x14ac:dyDescent="0.25">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28">
        <f>SUMIF('WOW PMPM &amp; Agg'!$B$42:$B$50,SummaryTC_AP!$B178,'WOW PMPM &amp; Agg'!AG$42:AG$50)</f>
        <v>0</v>
      </c>
      <c r="AI178" s="349"/>
    </row>
    <row r="179" spans="2:39" x14ac:dyDescent="0.25">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28">
        <f>SUMIF('WOW PMPM &amp; Agg'!$B$42:$B$50,SummaryTC_AP!$B179,'WOW PMPM &amp; Agg'!AG$42:AG$50)</f>
        <v>0</v>
      </c>
      <c r="AI179" s="349"/>
    </row>
    <row r="180" spans="2:39" x14ac:dyDescent="0.25">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28">
        <f>SUMIF('WOW PMPM &amp; Agg'!$B$42:$B$50,SummaryTC_AP!$B180,'WOW PMPM &amp; Agg'!AG$42:AG$50)</f>
        <v>0</v>
      </c>
      <c r="AI180" s="349"/>
    </row>
    <row r="181" spans="2:39" ht="13" thickBot="1" x14ac:dyDescent="0.3">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3"/>
      <c r="AI181" s="351"/>
    </row>
    <row r="182" spans="2:39" ht="13" thickBot="1" x14ac:dyDescent="0.3">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10323387.720000001</v>
      </c>
      <c r="W182" s="200">
        <f>IF(AND(W$12&gt;=Dropdowns!$E$1, W$12&lt;=Dropdowns!$E$2), SUMIF($D161:$D181,"Total",W161:W181),0)</f>
        <v>9838760.2799999993</v>
      </c>
      <c r="X182" s="200">
        <f>IF(AND(X$12&gt;=Dropdowns!$E$1, X$12&lt;=Dropdowns!$E$2), SUMIF($D161:$D181,"Total",X161:X181),0)</f>
        <v>7696924.8399999999</v>
      </c>
      <c r="Y182" s="200">
        <f>IF(AND(Y$12&gt;=Dropdowns!$E$1, Y$12&lt;=Dropdowns!$E$2), SUMIF($D161:$D181,"Total",Y161:Y181),0)</f>
        <v>11760285.280000001</v>
      </c>
      <c r="Z182" s="200">
        <f>IF(AND(Z$12&gt;=Dropdowns!$E$1, Z$12&lt;=Dropdowns!$E$2), SUMIF($D161:$D181,"Total",Z161:Z181),0)</f>
        <v>11070931.869999999</v>
      </c>
      <c r="AA182" s="200">
        <f>IF(AND(AA$12&gt;=Dropdowns!$E$1, AA$12&lt;=Dropdowns!$E$2), SUMIF($D161:$D181,"Total",AA161:AA181),0)</f>
        <v>14265593.34</v>
      </c>
      <c r="AB182" s="200">
        <f>IF(AND(AB$12&gt;=Dropdowns!$E$1, AB$12&lt;=Dropdowns!$E$2), SUMIF($D161:$D181,"Total",AB161:AB181),0)</f>
        <v>17607838.920000002</v>
      </c>
      <c r="AC182" s="200">
        <f>IF(AND(AC$12&gt;=Dropdowns!$E$1, AC$12&lt;=Dropdowns!$E$2), SUMIF($D161:$D181,"Total",AC161:AC181),0)</f>
        <v>13167040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95730762.25</v>
      </c>
    </row>
    <row r="183" spans="2:39" x14ac:dyDescent="0.25">
      <c r="B183" s="18">
        <f>'Summary TC'!B183</f>
        <v>0</v>
      </c>
    </row>
    <row r="184" spans="2:39" ht="13" thickBot="1" x14ac:dyDescent="0.3">
      <c r="B184" s="18" t="str">
        <f>'Summary TC'!B184</f>
        <v>With-Waiver Total Expenditures</v>
      </c>
      <c r="C184" s="214"/>
      <c r="D184" s="160"/>
    </row>
    <row r="185" spans="2:39" ht="13" x14ac:dyDescent="0.3">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 thickBot="1" x14ac:dyDescent="0.3">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5">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48"/>
      <c r="AI187" s="348"/>
    </row>
    <row r="188" spans="2:39" x14ac:dyDescent="0.25">
      <c r="B188" s="25" t="str">
        <f>'Summary TC'!B188</f>
        <v>Family Planning</v>
      </c>
      <c r="C188" s="25">
        <f>'Summary TC'!C188</f>
        <v>1</v>
      </c>
      <c r="D188" s="138"/>
      <c r="E188" s="125">
        <f>SUMIF('WW Spending Total'!$B$10:$B$49,SummaryTC_AP!$B188,'WW Spending Total'!D$10:D$49)</f>
        <v>7804646</v>
      </c>
      <c r="F188" s="128">
        <f>SUMIF('WW Spending Total'!$B$10:$B$49,SummaryTC_AP!$B188,'WW Spending Total'!E$10:E$49)</f>
        <v>13927374</v>
      </c>
      <c r="G188" s="128">
        <f>SUMIF('WW Spending Total'!$B$10:$B$49,SummaryTC_AP!$B188,'WW Spending Total'!F$10:F$49)</f>
        <v>18001205</v>
      </c>
      <c r="H188" s="128">
        <f>SUMIF('WW Spending Total'!$B$10:$B$49,SummaryTC_AP!$B188,'WW Spending Total'!G$10:G$49)</f>
        <v>23670783</v>
      </c>
      <c r="I188" s="128">
        <f>SUMIF('WW Spending Total'!$B$10:$B$49,SummaryTC_AP!$B188,'WW Spending Total'!H$10:H$49)</f>
        <v>25950982</v>
      </c>
      <c r="J188" s="128">
        <f>SUMIF('WW Spending Total'!$B$10:$B$49,SummaryTC_AP!$B188,'WW Spending Total'!I$10:I$49)</f>
        <v>33169941</v>
      </c>
      <c r="K188" s="128">
        <f>SUMIF('WW Spending Total'!$B$10:$B$49,SummaryTC_AP!$B188,'WW Spending Total'!J$10:J$49)</f>
        <v>39300724</v>
      </c>
      <c r="L188" s="128">
        <f>SUMIF('WW Spending Total'!$B$10:$B$49,SummaryTC_AP!$B188,'WW Spending Total'!K$10:K$49)</f>
        <v>-36</v>
      </c>
      <c r="M188" s="128">
        <f>SUMIF('WW Spending Total'!$B$10:$B$49,SummaryTC_AP!$B188,'WW Spending Total'!L$10:L$49)</f>
        <v>15498566</v>
      </c>
      <c r="N188" s="128">
        <f>SUMIF('WW Spending Total'!$B$10:$B$49,SummaryTC_AP!$B188,'WW Spending Total'!M$10:M$49)</f>
        <v>74540666</v>
      </c>
      <c r="O188" s="128">
        <f>SUMIF('WW Spending Total'!$B$10:$B$49,SummaryTC_AP!$B188,'WW Spending Total'!N$10:N$49)</f>
        <v>-1</v>
      </c>
      <c r="P188" s="128">
        <f>SUMIF('WW Spending Total'!$B$10:$B$49,SummaryTC_AP!$B188,'WW Spending Total'!O$10:O$49)</f>
        <v>1692960</v>
      </c>
      <c r="Q188" s="128">
        <f>SUMIF('WW Spending Total'!$B$10:$B$49,SummaryTC_AP!$B188,'WW Spending Total'!P$10:P$49)</f>
        <v>20104273</v>
      </c>
      <c r="R188" s="128">
        <f>SUMIF('WW Spending Total'!$B$10:$B$49,SummaryTC_AP!$B188,'WW Spending Total'!Q$10:Q$49)</f>
        <v>20512347</v>
      </c>
      <c r="S188" s="128">
        <f>SUMIF('WW Spending Total'!$B$10:$B$49,SummaryTC_AP!$B188,'WW Spending Total'!R$10:R$49)</f>
        <v>19877729</v>
      </c>
      <c r="T188" s="128">
        <f>SUMIF('WW Spending Total'!$B$10:$B$49,SummaryTC_AP!$B188,'WW Spending Total'!S$10:S$49)</f>
        <v>12907314</v>
      </c>
      <c r="U188" s="128">
        <f>SUMIF('WW Spending Total'!$B$10:$B$49,SummaryTC_AP!$B188,'WW Spending Total'!T$10:T$49)</f>
        <v>2719100</v>
      </c>
      <c r="V188" s="128">
        <f>SUMIF('WW Spending Total'!$B$10:$B$49,SummaryTC_AP!$B188,'WW Spending Total'!U$10:U$49)</f>
        <v>11993021</v>
      </c>
      <c r="W188" s="128">
        <f>SUMIF('WW Spending Total'!$B$10:$B$49,SummaryTC_AP!$B188,'WW Spending Total'!V$10:V$49)</f>
        <v>8243971</v>
      </c>
      <c r="X188" s="128">
        <f>SUMIF('WW Spending Total'!$B$10:$B$49,SummaryTC_AP!$B188,'WW Spending Total'!W$10:W$49)</f>
        <v>8745890</v>
      </c>
      <c r="Y188" s="128">
        <f>SUMIF('WW Spending Total'!$B$10:$B$49,SummaryTC_AP!$B188,'WW Spending Total'!X$10:X$49)</f>
        <v>8229086</v>
      </c>
      <c r="Z188" s="128">
        <f>SUMIF('WW Spending Total'!$B$10:$B$49,SummaryTC_AP!$B188,'WW Spending Total'!Y$10:Y$49)</f>
        <v>6458762</v>
      </c>
      <c r="AA188" s="128">
        <f>SUMIF('WW Spending Total'!$B$10:$B$49,SummaryTC_AP!$B188,'WW Spending Total'!Z$10:Z$49)</f>
        <v>4159588</v>
      </c>
      <c r="AB188" s="128">
        <f>SUMIF('WW Spending Total'!$B$10:$B$49,SummaryTC_AP!$B188,'WW Spending Total'!AA$10:AA$49)</f>
        <v>4700000</v>
      </c>
      <c r="AC188" s="128">
        <f>SUMIF('WW Spending Total'!$B$10:$B$49,SummaryTC_AP!$B188,'WW Spending Total'!AB$10:AB$49)</f>
        <v>7000000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4">
        <f>SUMIF('WW Spending Total'!$B$10:$B$49,SummaryTC_AP!$B188,'WW Spending Total'!AG$10:AG$49)</f>
        <v>0</v>
      </c>
      <c r="AI188" s="349"/>
    </row>
    <row r="189" spans="2:39" x14ac:dyDescent="0.25">
      <c r="B189" s="25" t="str">
        <f>'Summary TC'!B189</f>
        <v/>
      </c>
      <c r="C189" s="25">
        <f>'Summary TC'!C189</f>
        <v>0</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4">
        <f>SUMIF('WW Spending Total'!$B$10:$B$49,SummaryTC_AP!$B189,'WW Spending Total'!AG$10:AG$49)</f>
        <v>0</v>
      </c>
      <c r="AI189" s="349"/>
    </row>
    <row r="190" spans="2:39" x14ac:dyDescent="0.25">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4">
        <f>SUMIF('WW Spending Total'!$B$10:$B$49,SummaryTC_AP!$B190,'WW Spending Total'!AG$10:AG$49)</f>
        <v>0</v>
      </c>
      <c r="AI190" s="349"/>
    </row>
    <row r="191" spans="2:39" x14ac:dyDescent="0.25">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49"/>
      <c r="AI191" s="349"/>
      <c r="AJ191" s="109"/>
      <c r="AK191" s="109"/>
      <c r="AL191" s="109"/>
      <c r="AM191" s="109"/>
    </row>
    <row r="192" spans="2:39" x14ac:dyDescent="0.25">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4"/>
      <c r="AI192" s="334"/>
    </row>
    <row r="193" spans="2:37" x14ac:dyDescent="0.25">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4">
        <f>SUMIF('WW Spending Total'!$B$10:$B$49,SummaryTC_AP!$B193,'WW Spending Total'!AG$10:AG$49)</f>
        <v>0</v>
      </c>
      <c r="AI193" s="334"/>
    </row>
    <row r="194" spans="2:37" x14ac:dyDescent="0.25">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4">
        <f>SUMIF('WW Spending Total'!$B$10:$B$49,SummaryTC_AP!$B194,'WW Spending Total'!AG$10:AG$49)</f>
        <v>0</v>
      </c>
      <c r="AI194" s="334"/>
    </row>
    <row r="195" spans="2:37" x14ac:dyDescent="0.25">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4">
        <f>SUMIF('WW Spending Total'!$B$10:$B$49,SummaryTC_AP!$B195,'WW Spending Total'!AG$10:AG$49)</f>
        <v>0</v>
      </c>
      <c r="AI195" s="334"/>
    </row>
    <row r="196" spans="2:37" ht="13" thickBot="1" x14ac:dyDescent="0.3">
      <c r="B196" s="25">
        <f>'Summary TC'!B196</f>
        <v>0</v>
      </c>
      <c r="C196" s="122">
        <f>'Summary TC'!C196</f>
        <v>0</v>
      </c>
      <c r="D196" s="5"/>
      <c r="E196" s="336">
        <f>IF($B$7="Actuals only",SUMIF('WW Spending Actual'!$B$36:$B$39,SummaryTC_AP!$B196,'WW Spending Actual'!D$36:D$39),0)+IF($B$7="Actuals + Projected",SUMIF('WW Spending Total'!$B$36:$B$39,SummaryTC_AP!$B196,'WW Spending Total'!D$36:D$39),0)</f>
        <v>0</v>
      </c>
      <c r="F196" s="337">
        <f>IF($B$7="Actuals only",SUMIF('WW Spending Actual'!$B$36:$B$39,SummaryTC_AP!$B196,'WW Spending Actual'!E$36:E$39),0)+IF($B$7="Actuals + Projected",SUMIF('WW Spending Total'!$B$36:$B$39,SummaryTC_AP!$B196,'WW Spending Total'!E$36:E$39),0)</f>
        <v>0</v>
      </c>
      <c r="G196" s="337">
        <f>IF($B$7="Actuals only",SUMIF('WW Spending Actual'!$B$36:$B$39,SummaryTC_AP!$B196,'WW Spending Actual'!F$36:F$39),0)+IF($B$7="Actuals + Projected",SUMIF('WW Spending Total'!$B$36:$B$39,SummaryTC_AP!$B196,'WW Spending Total'!F$36:F$39),0)</f>
        <v>0</v>
      </c>
      <c r="H196" s="337">
        <f>IF($B$7="Actuals only",SUMIF('WW Spending Actual'!$B$36:$B$39,SummaryTC_AP!$B196,'WW Spending Actual'!G$36:G$39),0)+IF($B$7="Actuals + Projected",SUMIF('WW Spending Total'!$B$36:$B$39,SummaryTC_AP!$B196,'WW Spending Total'!G$36:G$39),0)</f>
        <v>0</v>
      </c>
      <c r="I196" s="337">
        <f>IF($B$7="Actuals only",SUMIF('WW Spending Actual'!$B$36:$B$39,SummaryTC_AP!$B196,'WW Spending Actual'!H$36:H$39),0)+IF($B$7="Actuals + Projected",SUMIF('WW Spending Total'!$B$36:$B$39,SummaryTC_AP!$B196,'WW Spending Total'!H$36:H$39),0)</f>
        <v>0</v>
      </c>
      <c r="J196" s="337">
        <f>IF($B$7="Actuals only",SUMIF('WW Spending Actual'!$B$36:$B$39,SummaryTC_AP!$B196,'WW Spending Actual'!I$36:I$39),0)+IF($B$7="Actuals + Projected",SUMIF('WW Spending Total'!$B$36:$B$39,SummaryTC_AP!$B196,'WW Spending Total'!I$36:I$39),0)</f>
        <v>0</v>
      </c>
      <c r="K196" s="337">
        <f>IF($B$7="Actuals only",SUMIF('WW Spending Actual'!$B$36:$B$39,SummaryTC_AP!$B196,'WW Spending Actual'!J$36:J$39),0)+IF($B$7="Actuals + Projected",SUMIF('WW Spending Total'!$B$36:$B$39,SummaryTC_AP!$B196,'WW Spending Total'!J$36:J$39),0)</f>
        <v>0</v>
      </c>
      <c r="L196" s="337">
        <f>IF($B$7="Actuals only",SUMIF('WW Spending Actual'!$B$36:$B$39,SummaryTC_AP!$B196,'WW Spending Actual'!K$36:K$39),0)+IF($B$7="Actuals + Projected",SUMIF('WW Spending Total'!$B$36:$B$39,SummaryTC_AP!$B196,'WW Spending Total'!K$36:K$39),0)</f>
        <v>0</v>
      </c>
      <c r="M196" s="337">
        <f>IF($B$7="Actuals only",SUMIF('WW Spending Actual'!$B$36:$B$39,SummaryTC_AP!$B196,'WW Spending Actual'!L$36:L$39),0)+IF($B$7="Actuals + Projected",SUMIF('WW Spending Total'!$B$36:$B$39,SummaryTC_AP!$B196,'WW Spending Total'!L$36:L$39),0)</f>
        <v>0</v>
      </c>
      <c r="N196" s="337">
        <f>IF($B$7="Actuals only",SUMIF('WW Spending Actual'!$B$36:$B$39,SummaryTC_AP!$B196,'WW Spending Actual'!M$36:M$39),0)+IF($B$7="Actuals + Projected",SUMIF('WW Spending Total'!$B$36:$B$39,SummaryTC_AP!$B196,'WW Spending Total'!M$36:M$39),0)</f>
        <v>0</v>
      </c>
      <c r="O196" s="337">
        <f>IF($B$7="Actuals only",SUMIF('WW Spending Actual'!$B$36:$B$39,SummaryTC_AP!$B196,'WW Spending Actual'!N$36:N$39),0)+IF($B$7="Actuals + Projected",SUMIF('WW Spending Total'!$B$36:$B$39,SummaryTC_AP!$B196,'WW Spending Total'!N$36:N$39),0)</f>
        <v>0</v>
      </c>
      <c r="P196" s="337">
        <f>IF($B$7="Actuals only",SUMIF('WW Spending Actual'!$B$36:$B$39,SummaryTC_AP!$B196,'WW Spending Actual'!O$36:O$39),0)+IF($B$7="Actuals + Projected",SUMIF('WW Spending Total'!$B$36:$B$39,SummaryTC_AP!$B196,'WW Spending Total'!O$36:O$39),0)</f>
        <v>0</v>
      </c>
      <c r="Q196" s="337">
        <f>IF($B$7="Actuals only",SUMIF('WW Spending Actual'!$B$36:$B$39,SummaryTC_AP!$B196,'WW Spending Actual'!P$36:P$39),0)+IF($B$7="Actuals + Projected",SUMIF('WW Spending Total'!$B$36:$B$39,SummaryTC_AP!$B196,'WW Spending Total'!P$36:P$39),0)</f>
        <v>0</v>
      </c>
      <c r="R196" s="337">
        <f>IF($B$7="Actuals only",SUMIF('WW Spending Actual'!$B$36:$B$39,SummaryTC_AP!$B196,'WW Spending Actual'!Q$36:Q$39),0)+IF($B$7="Actuals + Projected",SUMIF('WW Spending Total'!$B$36:$B$39,SummaryTC_AP!$B196,'WW Spending Total'!Q$36:Q$39),0)</f>
        <v>0</v>
      </c>
      <c r="S196" s="337">
        <f>IF($B$7="Actuals only",SUMIF('WW Spending Actual'!$B$36:$B$39,SummaryTC_AP!$B196,'WW Spending Actual'!R$36:R$39),0)+IF($B$7="Actuals + Projected",SUMIF('WW Spending Total'!$B$36:$B$39,SummaryTC_AP!$B196,'WW Spending Total'!R$36:R$39),0)</f>
        <v>0</v>
      </c>
      <c r="T196" s="337">
        <f>IF($B$7="Actuals only",SUMIF('WW Spending Actual'!$B$36:$B$39,SummaryTC_AP!$B196,'WW Spending Actual'!S$36:S$39),0)+IF($B$7="Actuals + Projected",SUMIF('WW Spending Total'!$B$36:$B$39,SummaryTC_AP!$B196,'WW Spending Total'!S$36:S$39),0)</f>
        <v>0</v>
      </c>
      <c r="U196" s="337">
        <f>IF($B$7="Actuals only",SUMIF('WW Spending Actual'!$B$36:$B$39,SummaryTC_AP!$B196,'WW Spending Actual'!T$36:T$39),0)+IF($B$7="Actuals + Projected",SUMIF('WW Spending Total'!$B$36:$B$39,SummaryTC_AP!$B196,'WW Spending Total'!T$36:T$39),0)</f>
        <v>0</v>
      </c>
      <c r="V196" s="337">
        <f>IF($B$7="Actuals only",SUMIF('WW Spending Actual'!$B$36:$B$39,SummaryTC_AP!$B196,'WW Spending Actual'!U$36:U$39),0)+IF($B$7="Actuals + Projected",SUMIF('WW Spending Total'!$B$36:$B$39,SummaryTC_AP!$B196,'WW Spending Total'!U$36:U$39),0)</f>
        <v>0</v>
      </c>
      <c r="W196" s="337">
        <f>IF($B$7="Actuals only",SUMIF('WW Spending Actual'!$B$36:$B$39,SummaryTC_AP!$B196,'WW Spending Actual'!V$36:V$39),0)+IF($B$7="Actuals + Projected",SUMIF('WW Spending Total'!$B$36:$B$39,SummaryTC_AP!$B196,'WW Spending Total'!V$36:V$39),0)</f>
        <v>0</v>
      </c>
      <c r="X196" s="337">
        <f>IF($B$7="Actuals only",SUMIF('WW Spending Actual'!$B$36:$B$39,SummaryTC_AP!$B196,'WW Spending Actual'!W$36:W$39),0)+IF($B$7="Actuals + Projected",SUMIF('WW Spending Total'!$B$36:$B$39,SummaryTC_AP!$B196,'WW Spending Total'!W$36:W$39),0)</f>
        <v>0</v>
      </c>
      <c r="Y196" s="337">
        <f>IF($B$7="Actuals only",SUMIF('WW Spending Actual'!$B$36:$B$39,SummaryTC_AP!$B196,'WW Spending Actual'!X$36:X$39),0)+IF($B$7="Actuals + Projected",SUMIF('WW Spending Total'!$B$36:$B$39,SummaryTC_AP!$B196,'WW Spending Total'!X$36:X$39),0)</f>
        <v>0</v>
      </c>
      <c r="Z196" s="337">
        <f>IF($B$7="Actuals only",SUMIF('WW Spending Actual'!$B$36:$B$39,SummaryTC_AP!$B196,'WW Spending Actual'!Y$36:Y$39),0)+IF($B$7="Actuals + Projected",SUMIF('WW Spending Total'!$B$36:$B$39,SummaryTC_AP!$B196,'WW Spending Total'!Y$36:Y$39),0)</f>
        <v>0</v>
      </c>
      <c r="AA196" s="337">
        <f>IF($B$7="Actuals only",SUMIF('WW Spending Actual'!$B$36:$B$39,SummaryTC_AP!$B196,'WW Spending Actual'!Z$36:Z$39),0)+IF($B$7="Actuals + Projected",SUMIF('WW Spending Total'!$B$36:$B$39,SummaryTC_AP!$B196,'WW Spending Total'!Z$36:Z$39),0)</f>
        <v>0</v>
      </c>
      <c r="AB196" s="337">
        <f>IF($B$7="Actuals only",SUMIF('WW Spending Actual'!$B$36:$B$39,SummaryTC_AP!$B196,'WW Spending Actual'!AA$36:AA$39),0)+IF($B$7="Actuals + Projected",SUMIF('WW Spending Total'!$B$36:$B$39,SummaryTC_AP!$B196,'WW Spending Total'!AA$36:AA$39),0)</f>
        <v>0</v>
      </c>
      <c r="AC196" s="337">
        <f>IF($B$7="Actuals only",SUMIF('WW Spending Actual'!$B$36:$B$39,SummaryTC_AP!$B196,'WW Spending Actual'!AB$36:AB$39),0)+IF($B$7="Actuals + Projected",SUMIF('WW Spending Total'!$B$36:$B$39,SummaryTC_AP!$B196,'WW Spending Total'!AB$36:AB$39),0)</f>
        <v>0</v>
      </c>
      <c r="AD196" s="337">
        <f>IF($B$7="Actuals only",SUMIF('WW Spending Actual'!$B$36:$B$39,SummaryTC_AP!$B196,'WW Spending Actual'!AC$36:AC$39),0)+IF($B$7="Actuals + Projected",SUMIF('WW Spending Total'!$B$36:$B$39,SummaryTC_AP!$B196,'WW Spending Total'!AC$36:AC$39),0)</f>
        <v>0</v>
      </c>
      <c r="AE196" s="337">
        <f>IF($B$7="Actuals only",SUMIF('WW Spending Actual'!$B$36:$B$39,SummaryTC_AP!$B196,'WW Spending Actual'!AD$36:AD$39),0)+IF($B$7="Actuals + Projected",SUMIF('WW Spending Total'!$B$36:$B$39,SummaryTC_AP!$B196,'WW Spending Total'!AD$36:AD$39),0)</f>
        <v>0</v>
      </c>
      <c r="AF196" s="337">
        <f>IF($B$7="Actuals only",SUMIF('WW Spending Actual'!$B$36:$B$39,SummaryTC_AP!$B196,'WW Spending Actual'!AE$36:AE$39),0)+IF($B$7="Actuals + Projected",SUMIF('WW Spending Total'!$B$36:$B$39,SummaryTC_AP!$B196,'WW Spending Total'!AE$36:AE$39),0)</f>
        <v>0</v>
      </c>
      <c r="AG196" s="337">
        <f>IF($B$7="Actuals only",SUMIF('WW Spending Actual'!$B$36:$B$39,SummaryTC_AP!$B196,'WW Spending Actual'!AF$36:AF$39),0)+IF($B$7="Actuals + Projected",SUMIF('WW Spending Total'!$B$36:$B$39,SummaryTC_AP!$B196,'WW Spending Total'!AF$36:AF$39),0)</f>
        <v>0</v>
      </c>
      <c r="AH196" s="338">
        <f>IF($B$7="Actuals only",SUMIF('WW Spending Actual'!$B$36:$B$39,SummaryTC_AP!$B196,'WW Spending Actual'!AG$36:AG$39),0)+IF($B$7="Actuals + Projected",SUMIF('WW Spending Total'!$B$36:$B$39,SummaryTC_AP!$B196,'WW Spending Total'!AG$36:AG$39),0)</f>
        <v>0</v>
      </c>
      <c r="AI196" s="334"/>
    </row>
    <row r="197" spans="2:37" ht="13" thickBot="1" x14ac:dyDescent="0.3">
      <c r="B197" s="159" t="str">
        <f>'Summary TC'!B197</f>
        <v>TOTAL</v>
      </c>
      <c r="C197" s="167"/>
      <c r="D197" s="179"/>
      <c r="E197" s="345">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11993021</v>
      </c>
      <c r="W197" s="111">
        <f>IF(AND(W$12&gt;=Dropdowns!$E$1, W$12&lt;=Dropdowns!$E$2), SUM(W188:W196),0)</f>
        <v>8243971</v>
      </c>
      <c r="X197" s="111">
        <f>IF(AND(X$12&gt;=Dropdowns!$E$1, X$12&lt;=Dropdowns!$E$2), SUM(X188:X196),0)</f>
        <v>8745890</v>
      </c>
      <c r="Y197" s="111">
        <f>IF(AND(Y$12&gt;=Dropdowns!$E$1, Y$12&lt;=Dropdowns!$E$2), SUM(Y188:Y196),0)</f>
        <v>8229086</v>
      </c>
      <c r="Z197" s="111">
        <f>IF(AND(Z$12&gt;=Dropdowns!$E$1, Z$12&lt;=Dropdowns!$E$2), SUM(Z188:Z196),0)</f>
        <v>6458762</v>
      </c>
      <c r="AA197" s="111">
        <f>IF(AND(AA$12&gt;=Dropdowns!$E$1, AA$12&lt;=Dropdowns!$E$2), SUM(AA188:AA196),0)</f>
        <v>4159588</v>
      </c>
      <c r="AB197" s="111">
        <f>IF(AND(AB$12&gt;=Dropdowns!$E$1, AB$12&lt;=Dropdowns!$E$2), SUM(AB188:AB196),0)</f>
        <v>4700000</v>
      </c>
      <c r="AC197" s="111">
        <f>IF(AND(AC$12&gt;=Dropdowns!$E$1, AC$12&lt;=Dropdowns!$E$2), SUM(AC188:AC196),0)</f>
        <v>7000000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59530318</v>
      </c>
    </row>
    <row r="198" spans="2:37" ht="13" thickBot="1" x14ac:dyDescent="0.3">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 thickBot="1" x14ac:dyDescent="0.3">
      <c r="B199" s="159" t="str">
        <f>'Summary TC'!B199</f>
        <v>HYPOTHETICALS VARIANCE 1</v>
      </c>
      <c r="C199" s="225"/>
      <c r="D199" s="159"/>
      <c r="E199" s="120">
        <f t="shared" ref="E199:AC199" si="72">E182-E197</f>
        <v>0</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-1669633.2799999993</v>
      </c>
      <c r="W199" s="120">
        <f t="shared" si="72"/>
        <v>1594789.2799999993</v>
      </c>
      <c r="X199" s="120">
        <f t="shared" si="72"/>
        <v>-1048965.1600000001</v>
      </c>
      <c r="Y199" s="120">
        <f t="shared" si="72"/>
        <v>3531199.2800000012</v>
      </c>
      <c r="Z199" s="120">
        <f t="shared" si="72"/>
        <v>4612169.8699999992</v>
      </c>
      <c r="AA199" s="120">
        <f t="shared" si="72"/>
        <v>10106005.34</v>
      </c>
      <c r="AB199" s="120">
        <f t="shared" si="72"/>
        <v>12907838.920000002</v>
      </c>
      <c r="AC199" s="120">
        <f t="shared" si="72"/>
        <v>6167040</v>
      </c>
      <c r="AD199" s="120">
        <f t="shared" ref="AD199:AH199" si="73">AD182-AD197</f>
        <v>0</v>
      </c>
      <c r="AE199" s="120">
        <f t="shared" si="73"/>
        <v>0</v>
      </c>
      <c r="AF199" s="120">
        <f t="shared" si="73"/>
        <v>0</v>
      </c>
      <c r="AG199" s="120">
        <f t="shared" si="73"/>
        <v>0</v>
      </c>
      <c r="AH199" s="120">
        <f t="shared" si="73"/>
        <v>0</v>
      </c>
      <c r="AI199" s="112">
        <f>IF('MEG Def'!$J$42="Yes",SUM(E199:AH199),"Excluded")</f>
        <v>36200444.25</v>
      </c>
    </row>
    <row r="200" spans="2:37" x14ac:dyDescent="0.25">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 thickBot="1" x14ac:dyDescent="0.3">
      <c r="B201" s="18" t="str">
        <f>'Summary TC'!B201</f>
        <v>HYPOTHETICALS TEST 1 Cumulative Target Limit</v>
      </c>
      <c r="C201" s="214"/>
    </row>
    <row r="202" spans="2:37" ht="13" x14ac:dyDescent="0.3">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 thickBot="1" x14ac:dyDescent="0.3">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5">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5">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0.02</v>
      </c>
      <c r="W205" s="263">
        <f>'Summary TC'!W205</f>
        <v>1.4999999999999999E-2</v>
      </c>
      <c r="X205" s="263">
        <f>'Summary TC'!X205</f>
        <v>0.01</v>
      </c>
      <c r="Y205" s="263">
        <f>'Summary TC'!Y205</f>
        <v>5.0000000000000001E-3</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5">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10323387.720000001</v>
      </c>
      <c r="W206" s="108">
        <f>IF(AND(W$12&gt;=Dropdowns!$E$1, W$12&lt;=Dropdowns!$E$2), V206+W182,0)</f>
        <v>20162148</v>
      </c>
      <c r="X206" s="108">
        <f>IF(AND(X$12&gt;=Dropdowns!$E$1, X$12&lt;=Dropdowns!$E$2), W206+X182,0)</f>
        <v>27859072.84</v>
      </c>
      <c r="Y206" s="108">
        <f>IF(AND(Y$12&gt;=Dropdowns!$E$1, Y$12&lt;=Dropdowns!$E$2), X206+Y182,0)</f>
        <v>39619358.120000005</v>
      </c>
      <c r="Z206" s="108">
        <f>IF(AND(Z$12&gt;=Dropdowns!$E$1, Z$12&lt;=Dropdowns!$E$2), Y206+Z182,0)</f>
        <v>50690289.990000002</v>
      </c>
      <c r="AA206" s="108">
        <f>IF(AND(AA$12&gt;=Dropdowns!$E$1, AA$12&lt;=Dropdowns!$E$2), Z206+AA182,0)</f>
        <v>64955883.329999998</v>
      </c>
      <c r="AB206" s="108">
        <f>IF(AND(AB$12&gt;=Dropdowns!$E$1, AB$12&lt;=Dropdowns!$E$2), AA206+AB182,0)</f>
        <v>82563722.25</v>
      </c>
      <c r="AC206" s="108">
        <f>IF(AND(AC$12&gt;=Dropdowns!$E$1, AC$12&lt;=Dropdowns!$E$2), AB206+AC182,0)</f>
        <v>95730762.25</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5">
      <c r="B207" s="25" t="str">
        <f>'Summary TC'!B207</f>
        <v>Allowed Cumulative Variance (= CTP X CBNL)</v>
      </c>
      <c r="C207" s="223"/>
      <c r="D207" s="25"/>
      <c r="E207" s="108">
        <f t="shared" ref="E207" si="74">E206*E205</f>
        <v>0</v>
      </c>
      <c r="F207" s="108">
        <f t="shared" ref="F207:AC207" si="75">F206*F205</f>
        <v>0</v>
      </c>
      <c r="G207" s="108">
        <f t="shared" si="75"/>
        <v>0</v>
      </c>
      <c r="H207" s="108">
        <f t="shared" si="75"/>
        <v>0</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206467.75440000001</v>
      </c>
      <c r="W207" s="108">
        <f t="shared" si="75"/>
        <v>302432.21999999997</v>
      </c>
      <c r="X207" s="108">
        <f t="shared" si="75"/>
        <v>278590.72840000002</v>
      </c>
      <c r="Y207" s="108">
        <f t="shared" si="75"/>
        <v>198096.79060000004</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5">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5">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1669633.2799999993</v>
      </c>
      <c r="W209" s="108">
        <f>IF(AND(W$12&gt;=Dropdowns!$E$1, W$12&lt;=Dropdowns!$E$2), V209-W199,0)</f>
        <v>74844</v>
      </c>
      <c r="X209" s="108">
        <f>IF(AND(X$12&gt;=Dropdowns!$E$1, X$12&lt;=Dropdowns!$E$2), W209-X199,0)</f>
        <v>1123809.1600000001</v>
      </c>
      <c r="Y209" s="108">
        <f>IF(AND(Y$12&gt;=Dropdowns!$E$1, Y$12&lt;=Dropdowns!$E$2), X209-Y199,0)</f>
        <v>-2407390.120000001</v>
      </c>
      <c r="Z209" s="108">
        <f>IF(AND(Z$12&gt;=Dropdowns!$E$1, Z$12&lt;=Dropdowns!$E$2), Y209-Z199,0)</f>
        <v>-7019559.9900000002</v>
      </c>
      <c r="AA209" s="108">
        <f>IF(AND(AA$12&gt;=Dropdowns!$E$1, AA$12&lt;=Dropdowns!$E$2), Z209-AA199,0)</f>
        <v>-17125565.329999998</v>
      </c>
      <c r="AB209" s="108">
        <f>IF(AND(AB$12&gt;=Dropdowns!$E$1, AB$12&lt;=Dropdowns!$E$2), AA209-AB199,0)</f>
        <v>-30033404.25</v>
      </c>
      <c r="AC209" s="108">
        <f>IF(AND(AC$12&gt;=Dropdowns!$E$1, AC$12&lt;=Dropdowns!$E$2), AB209-AC199,0)</f>
        <v>-36200444.25</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 thickBot="1" x14ac:dyDescent="0.3">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CAP Needed</v>
      </c>
      <c r="W210" s="182" t="str">
        <f t="shared" si="77"/>
        <v xml:space="preserve"> </v>
      </c>
      <c r="X210" s="182" t="str">
        <f t="shared" si="77"/>
        <v>CAP Needed</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5">
      <c r="B211" s="18">
        <f>'Summary TC'!B211</f>
        <v>0</v>
      </c>
    </row>
    <row r="212" spans="2:35" x14ac:dyDescent="0.25">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5">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5">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 thickBot="1" x14ac:dyDescent="0.3">
      <c r="B215" s="18" t="str">
        <f>'Summary TC'!B215</f>
        <v>Without-Waiver Total Expenditures</v>
      </c>
    </row>
    <row r="216" spans="2:35" ht="13" x14ac:dyDescent="0.3">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 thickBot="1" x14ac:dyDescent="0.3">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5">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4"/>
      <c r="AI218" s="352"/>
    </row>
    <row r="219" spans="2:35" x14ac:dyDescent="0.25">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5">
        <f t="shared" si="80"/>
        <v>0</v>
      </c>
      <c r="AI219" s="244"/>
    </row>
    <row r="220" spans="2:35" s="147" customFormat="1" x14ac:dyDescent="0.25">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3"/>
    </row>
    <row r="221" spans="2:35" x14ac:dyDescent="0.25">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5">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6"/>
      <c r="AI222" s="244"/>
    </row>
    <row r="223" spans="2:35" x14ac:dyDescent="0.25">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5">
        <f t="shared" si="82"/>
        <v>0</v>
      </c>
      <c r="AI223" s="244"/>
    </row>
    <row r="224" spans="2:35" s="147" customFormat="1" x14ac:dyDescent="0.25">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3"/>
    </row>
    <row r="225" spans="2:35" x14ac:dyDescent="0.25">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5">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6"/>
      <c r="AI226" s="244"/>
    </row>
    <row r="227" spans="2:35" x14ac:dyDescent="0.25">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5">
        <f t="shared" si="84"/>
        <v>0</v>
      </c>
      <c r="AI227" s="244"/>
    </row>
    <row r="228" spans="2:35" s="147" customFormat="1" x14ac:dyDescent="0.25">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3"/>
    </row>
    <row r="229" spans="2:35" x14ac:dyDescent="0.25">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5">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6"/>
      <c r="AI230" s="244"/>
    </row>
    <row r="231" spans="2:35" x14ac:dyDescent="0.25">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6"/>
      <c r="AI231" s="244"/>
    </row>
    <row r="232" spans="2:35" x14ac:dyDescent="0.25">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6"/>
      <c r="AI232" s="244"/>
    </row>
    <row r="233" spans="2:35" x14ac:dyDescent="0.25">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6"/>
      <c r="AI233" s="244"/>
    </row>
    <row r="234" spans="2:35" x14ac:dyDescent="0.25">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28">
        <f>SUMIF('WOW PMPM &amp; Agg'!$B$56:$B$64,SummaryTC_AP!$B234,'WOW PMPM &amp; Agg'!AG$56:AG$64)</f>
        <v>0</v>
      </c>
      <c r="AI234" s="330"/>
    </row>
    <row r="235" spans="2:35" x14ac:dyDescent="0.25">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28">
        <f>SUMIF('WOW PMPM &amp; Agg'!$B$56:$B$64,SummaryTC_AP!$B235,'WOW PMPM &amp; Agg'!AG$56:AG$64)</f>
        <v>0</v>
      </c>
      <c r="AI235" s="330"/>
    </row>
    <row r="236" spans="2:35" x14ac:dyDescent="0.25">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28">
        <f>SUMIF('WOW PMPM &amp; Agg'!$B$56:$B$64,SummaryTC_AP!$B236,'WOW PMPM &amp; Agg'!AG$56:AG$64)</f>
        <v>0</v>
      </c>
      <c r="AI236" s="329"/>
    </row>
    <row r="237" spans="2:35" ht="13" thickBot="1" x14ac:dyDescent="0.3">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1"/>
      <c r="AI237" s="331"/>
    </row>
    <row r="238" spans="2:35" ht="13" thickBot="1" x14ac:dyDescent="0.3">
      <c r="B238" s="159" t="str">
        <f>'Summary TC'!B238</f>
        <v>TOTAL</v>
      </c>
      <c r="C238" s="76"/>
      <c r="D238" s="179"/>
      <c r="E238" s="345">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5">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 thickBot="1" x14ac:dyDescent="0.3">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ht="13" x14ac:dyDescent="0.3">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 thickBot="1" x14ac:dyDescent="0.3">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5">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3"/>
      <c r="AI243" s="343"/>
    </row>
    <row r="244" spans="2:35" x14ac:dyDescent="0.25">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28">
        <f>SUMIF('WW Spending Total'!$B$10:$B$49,SummaryTC_AP!$B244,'WW Spending Total'!AG$10:AG$49)</f>
        <v>0</v>
      </c>
      <c r="AI244" s="344"/>
    </row>
    <row r="245" spans="2:35" x14ac:dyDescent="0.25">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28">
        <f>SUMIF('WW Spending Total'!$B$10:$B$49,SummaryTC_AP!$B245,'WW Spending Total'!AG$10:AG$49)</f>
        <v>0</v>
      </c>
      <c r="AI245" s="344"/>
    </row>
    <row r="246" spans="2:35" x14ac:dyDescent="0.25">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28">
        <f>SUMIF('WW Spending Total'!$B$10:$B$49,SummaryTC_AP!$B246,'WW Spending Total'!AG$10:AG$49)</f>
        <v>0</v>
      </c>
      <c r="AI246" s="344"/>
    </row>
    <row r="247" spans="2:35" x14ac:dyDescent="0.25">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4"/>
      <c r="AI247" s="344"/>
    </row>
    <row r="248" spans="2:35" x14ac:dyDescent="0.25">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39"/>
      <c r="AI248" s="328"/>
    </row>
    <row r="249" spans="2:35" x14ac:dyDescent="0.25">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28">
        <f>SUMIF('WW Spending Total'!$B$10:$B$49,SummaryTC_AP!$B249,'WW Spending Total'!AG$10:AG$49)</f>
        <v>0</v>
      </c>
      <c r="AI249" s="328"/>
    </row>
    <row r="250" spans="2:35" x14ac:dyDescent="0.25">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28">
        <f>SUMIF('WW Spending Total'!$B$10:$B$49,SummaryTC_AP!$B250,'WW Spending Total'!AG$10:AG$49)</f>
        <v>0</v>
      </c>
      <c r="AI250" s="328"/>
    </row>
    <row r="251" spans="2:35" x14ac:dyDescent="0.25">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28">
        <f>SUMIF('WW Spending Total'!$B$10:$B$49,SummaryTC_AP!$B251,'WW Spending Total'!AG$10:AG$49)</f>
        <v>0</v>
      </c>
      <c r="AI251" s="328"/>
    </row>
    <row r="252" spans="2:35" ht="13" thickBot="1" x14ac:dyDescent="0.3">
      <c r="B252" s="25">
        <f>'Summary TC'!B252</f>
        <v>0</v>
      </c>
      <c r="C252" s="122">
        <f>'Summary TC'!C252</f>
        <v>0</v>
      </c>
      <c r="D252" s="56"/>
      <c r="E252" s="340"/>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2"/>
      <c r="AI252" s="328"/>
    </row>
    <row r="253" spans="2:35" ht="13" thickBot="1" x14ac:dyDescent="0.3">
      <c r="B253" s="159" t="str">
        <f>'Summary TC'!B253</f>
        <v>TOTAL</v>
      </c>
      <c r="C253" s="219"/>
      <c r="D253" s="179"/>
      <c r="E253" s="345">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 thickBot="1" x14ac:dyDescent="0.3">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 thickBot="1" x14ac:dyDescent="0.3">
      <c r="B255" s="159" t="str">
        <f>'Summary TC'!B255</f>
        <v>HYPOTHETICALS VARIANCE 2</v>
      </c>
      <c r="C255" s="225"/>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5">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 thickBot="1" x14ac:dyDescent="0.3">
      <c r="B257" s="18" t="str">
        <f>'Summary TC'!B257</f>
        <v>HYPOTHETICALS TEST 2 Cumulative Target Limit</v>
      </c>
      <c r="C257" s="214"/>
    </row>
    <row r="258" spans="2:35" ht="13" x14ac:dyDescent="0.3">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 thickBot="1" x14ac:dyDescent="0.3">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5">
      <c r="B260" s="25">
        <f>'Summary TC'!B260</f>
        <v>0</v>
      </c>
      <c r="C260" s="228"/>
      <c r="D260" s="25"/>
      <c r="AI260" s="25"/>
    </row>
    <row r="261" spans="2:35" s="236" customFormat="1" x14ac:dyDescent="0.25">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5">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5">
      <c r="B263" s="254" t="s">
        <v>35</v>
      </c>
      <c r="C263" s="223"/>
      <c r="D263" s="254"/>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6" customFormat="1" x14ac:dyDescent="0.25">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5">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 thickBot="1" x14ac:dyDescent="0.3">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5">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election activeCell="R14" sqref="R14"/>
    </sheetView>
  </sheetViews>
  <sheetFormatPr defaultColWidth="8.7265625" defaultRowHeight="12.5" x14ac:dyDescent="0.25"/>
  <cols>
    <col min="1" max="1" width="31" customWidth="1"/>
    <col min="2" max="2" width="12.1796875" customWidth="1"/>
    <col min="3" max="26" width="11.453125" customWidth="1"/>
    <col min="27" max="31" width="11.453125" hidden="1" customWidth="1"/>
  </cols>
  <sheetData>
    <row r="1" spans="1:88" ht="29.1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4" x14ac:dyDescent="0.3">
      <c r="A3" s="231" t="s">
        <v>31</v>
      </c>
    </row>
    <row r="4" spans="1:88" ht="13" thickBot="1" x14ac:dyDescent="0.3"/>
    <row r="5" spans="1:88" ht="17.5" customHeight="1" thickBot="1" x14ac:dyDescent="0.3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7">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 customHeight="1" x14ac:dyDescent="0.3">
      <c r="A6" s="283" t="s">
        <v>6</v>
      </c>
      <c r="B6" s="388">
        <v>36161</v>
      </c>
      <c r="C6" s="388">
        <v>36526</v>
      </c>
      <c r="D6" s="388">
        <v>36892</v>
      </c>
      <c r="E6" s="388">
        <v>37257</v>
      </c>
      <c r="F6" s="388">
        <v>37622</v>
      </c>
      <c r="G6" s="388">
        <v>37987</v>
      </c>
      <c r="H6" s="388">
        <v>38353</v>
      </c>
      <c r="I6" s="388">
        <v>38718</v>
      </c>
      <c r="J6" s="388">
        <v>39083</v>
      </c>
      <c r="K6" s="388">
        <v>39448</v>
      </c>
      <c r="L6" s="388">
        <v>39814</v>
      </c>
      <c r="M6" s="388">
        <v>40179</v>
      </c>
      <c r="N6" s="388">
        <v>40544</v>
      </c>
      <c r="O6" s="388">
        <v>40909</v>
      </c>
      <c r="P6" s="388">
        <v>41275</v>
      </c>
      <c r="Q6" s="388">
        <v>41640</v>
      </c>
      <c r="R6" s="388">
        <v>42005</v>
      </c>
      <c r="S6" s="324">
        <v>42370</v>
      </c>
      <c r="T6" s="324">
        <v>42736</v>
      </c>
      <c r="U6" s="324">
        <v>43101</v>
      </c>
      <c r="V6" s="324">
        <v>43466</v>
      </c>
      <c r="W6" s="324">
        <v>43831</v>
      </c>
      <c r="X6" s="324">
        <v>44197</v>
      </c>
      <c r="Y6" s="324">
        <v>44562</v>
      </c>
      <c r="Z6" s="324">
        <v>44927</v>
      </c>
      <c r="AA6" s="324"/>
      <c r="AB6" s="324"/>
      <c r="AC6" s="324"/>
      <c r="AD6" s="324"/>
      <c r="AE6" s="325"/>
    </row>
    <row r="7" spans="1:88" ht="16" customHeight="1" thickBot="1" x14ac:dyDescent="0.35">
      <c r="A7" s="284" t="s">
        <v>7</v>
      </c>
      <c r="B7" s="389">
        <v>36525</v>
      </c>
      <c r="C7" s="389">
        <v>36891</v>
      </c>
      <c r="D7" s="389">
        <v>37256</v>
      </c>
      <c r="E7" s="389">
        <v>37621</v>
      </c>
      <c r="F7" s="389">
        <v>37986</v>
      </c>
      <c r="G7" s="389">
        <v>38352</v>
      </c>
      <c r="H7" s="389">
        <v>38717</v>
      </c>
      <c r="I7" s="389">
        <v>39082</v>
      </c>
      <c r="J7" s="389">
        <v>39447</v>
      </c>
      <c r="K7" s="389">
        <v>39813</v>
      </c>
      <c r="L7" s="389">
        <v>40178</v>
      </c>
      <c r="M7" s="389">
        <v>40543</v>
      </c>
      <c r="N7" s="389">
        <v>40908</v>
      </c>
      <c r="O7" s="389">
        <v>41274</v>
      </c>
      <c r="P7" s="389">
        <v>41639</v>
      </c>
      <c r="Q7" s="389">
        <v>42004</v>
      </c>
      <c r="R7" s="389">
        <v>42369</v>
      </c>
      <c r="S7" s="285">
        <v>42735</v>
      </c>
      <c r="T7" s="285">
        <v>43100</v>
      </c>
      <c r="U7" s="285">
        <v>43465</v>
      </c>
      <c r="V7" s="285">
        <v>43830</v>
      </c>
      <c r="W7" s="285">
        <v>44196</v>
      </c>
      <c r="X7" s="285">
        <v>44561</v>
      </c>
      <c r="Y7" s="285">
        <v>44926</v>
      </c>
      <c r="Z7" s="285">
        <v>45107</v>
      </c>
      <c r="AA7" s="285"/>
      <c r="AB7" s="285"/>
      <c r="AC7" s="285"/>
      <c r="AD7" s="285"/>
      <c r="AE7" s="326"/>
    </row>
    <row r="8" spans="1:88" x14ac:dyDescent="0.25">
      <c r="A8" s="4"/>
    </row>
  </sheetData>
  <sheetProtection algorithmName="SHA-512" hashValue="JoBPamXK5Qg/pyaAsr9tDCEwDNMhbeBXPUW6WMuzTFtDcILK1o2ecZhXuMVCrwJmKJwbIHzUO/wTB9kegbFbiA==" saltValue="oy0yxYGxGawab9UXDnae2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40" activePane="bottomLeft" state="frozen"/>
      <selection pane="bottomLeft" activeCell="M72" sqref="M72"/>
    </sheetView>
  </sheetViews>
  <sheetFormatPr defaultColWidth="8.7265625" defaultRowHeight="12.5" x14ac:dyDescent="0.25"/>
  <cols>
    <col min="1" max="1" width="11.453125" style="412" customWidth="1"/>
    <col min="2" max="2" width="34.1796875" style="413" customWidth="1"/>
    <col min="3" max="3" width="43.26953125" style="414" customWidth="1"/>
    <col min="4" max="4" width="26.1796875" style="414" hidden="1" customWidth="1"/>
    <col min="5" max="5" width="5.7265625" style="411" hidden="1" customWidth="1"/>
    <col min="6" max="6" width="6.81640625" style="411" hidden="1" customWidth="1"/>
    <col min="7" max="7" width="14.453125" style="411" hidden="1" customWidth="1"/>
    <col min="8" max="8" width="22.54296875" style="411" customWidth="1"/>
    <col min="9" max="9" width="20.1796875" style="411" customWidth="1"/>
    <col min="10" max="10" width="22.1796875" style="411" customWidth="1"/>
    <col min="11" max="11" width="8.81640625" style="411" customWidth="1"/>
    <col min="12" max="12" width="14.1796875" style="411" customWidth="1"/>
    <col min="13" max="13" width="8.453125" style="411" customWidth="1"/>
    <col min="14" max="14" width="11.1796875" style="411" customWidth="1"/>
    <col min="15" max="16384" width="8.7265625" style="411"/>
  </cols>
  <sheetData>
    <row r="1" spans="1:14" ht="15.5" x14ac:dyDescent="0.25">
      <c r="A1" s="409"/>
      <c r="B1" s="409"/>
      <c r="C1" s="410"/>
      <c r="D1" s="410"/>
      <c r="H1" s="47" t="s">
        <v>65</v>
      </c>
      <c r="I1" s="47"/>
      <c r="J1" s="47"/>
      <c r="K1" s="47"/>
      <c r="L1" s="47"/>
      <c r="M1" s="47"/>
      <c r="N1" s="47"/>
    </row>
    <row r="2" spans="1:14" ht="12.65" customHeight="1" x14ac:dyDescent="0.25">
      <c r="H2" s="415"/>
      <c r="I2" s="415"/>
      <c r="J2" s="415"/>
      <c r="K2" s="415"/>
      <c r="L2" s="415"/>
      <c r="M2" s="415"/>
      <c r="N2" s="415"/>
    </row>
    <row r="3" spans="1:14" ht="14" x14ac:dyDescent="0.3">
      <c r="B3" s="416" t="s">
        <v>96</v>
      </c>
      <c r="H3" s="415"/>
      <c r="I3" s="415"/>
      <c r="J3" s="415"/>
      <c r="K3" s="415"/>
      <c r="L3" s="415"/>
      <c r="M3" s="415"/>
      <c r="N3" s="415"/>
    </row>
    <row r="4" spans="1:14" ht="13" thickBot="1" x14ac:dyDescent="0.3"/>
    <row r="5" spans="1:14" ht="36.65" customHeight="1" x14ac:dyDescent="0.25">
      <c r="A5" s="417"/>
      <c r="B5" s="418" t="s">
        <v>97</v>
      </c>
      <c r="C5" s="419" t="s">
        <v>98</v>
      </c>
      <c r="D5" s="419"/>
      <c r="E5" s="418" t="s">
        <v>74</v>
      </c>
      <c r="F5" s="418" t="s">
        <v>72</v>
      </c>
      <c r="G5" s="419" t="s">
        <v>75</v>
      </c>
      <c r="H5" s="419" t="s">
        <v>8</v>
      </c>
      <c r="I5" s="419" t="s">
        <v>69</v>
      </c>
      <c r="J5" s="419" t="s">
        <v>70</v>
      </c>
      <c r="K5" s="418" t="s">
        <v>26</v>
      </c>
      <c r="L5" s="418" t="s">
        <v>6</v>
      </c>
      <c r="M5" s="418" t="s">
        <v>27</v>
      </c>
      <c r="N5" s="420" t="s">
        <v>7</v>
      </c>
    </row>
    <row r="6" spans="1:14" ht="43.5" hidden="1" customHeight="1" x14ac:dyDescent="0.3">
      <c r="A6" s="421"/>
      <c r="B6" s="422" t="s">
        <v>84</v>
      </c>
      <c r="C6" s="423"/>
      <c r="D6" s="423"/>
      <c r="E6" s="424"/>
      <c r="F6" s="424"/>
      <c r="G6" s="424"/>
      <c r="H6" s="425"/>
      <c r="I6" s="425"/>
      <c r="J6" s="425"/>
      <c r="K6" s="425"/>
      <c r="L6" s="425"/>
      <c r="M6" s="425"/>
      <c r="N6" s="426"/>
    </row>
    <row r="7" spans="1:14" ht="13" hidden="1" x14ac:dyDescent="0.3">
      <c r="A7" s="427"/>
      <c r="B7" s="428"/>
      <c r="D7" s="429"/>
      <c r="E7" s="430"/>
      <c r="F7" s="430"/>
      <c r="G7" s="430"/>
      <c r="H7" s="431"/>
      <c r="I7" s="432"/>
      <c r="J7" s="433" t="s">
        <v>136</v>
      </c>
      <c r="K7" s="434"/>
      <c r="L7" s="435" t="str">
        <f>IF(K7&lt;&gt;"",(LOOKUP(K7,'DY Def'!$A$5:$AE$5,'DY Def'!$A$6:$AE$6)),"")</f>
        <v/>
      </c>
      <c r="M7" s="434"/>
      <c r="N7" s="436" t="str">
        <f>IF(M7&lt;&gt;"",(LOOKUP(M7,'DY Def'!$A$5:$AE$5,'DY Def'!$A$7:$AE$7)),"")</f>
        <v/>
      </c>
    </row>
    <row r="8" spans="1:14" ht="13" hidden="1" x14ac:dyDescent="0.3">
      <c r="A8" s="427"/>
      <c r="B8" s="428"/>
      <c r="D8" s="429"/>
      <c r="E8" s="430"/>
      <c r="F8" s="430"/>
      <c r="G8" s="430"/>
      <c r="H8" s="431"/>
      <c r="I8" s="432"/>
      <c r="J8" s="433" t="s">
        <v>136</v>
      </c>
      <c r="K8" s="434"/>
      <c r="L8" s="435" t="str">
        <f>IF(K8&lt;&gt;"",(LOOKUP(K8,'DY Def'!$A$5:$AE$5,'DY Def'!$A$6:$AE$6)),"")</f>
        <v/>
      </c>
      <c r="M8" s="434"/>
      <c r="N8" s="436" t="str">
        <f>IF(M8&lt;&gt;"",(LOOKUP(M8,'DY Def'!$A$5:$AE$5,'DY Def'!$A$7:$AE$7)),"")</f>
        <v/>
      </c>
    </row>
    <row r="9" spans="1:14" ht="13" hidden="1" x14ac:dyDescent="0.3">
      <c r="A9" s="427"/>
      <c r="B9" s="428"/>
      <c r="E9" s="430"/>
      <c r="F9" s="430"/>
      <c r="G9" s="430"/>
      <c r="H9" s="431"/>
      <c r="I9" s="432"/>
      <c r="J9" s="433" t="s">
        <v>136</v>
      </c>
      <c r="K9" s="434"/>
      <c r="L9" s="435" t="str">
        <f>IF(K9&lt;&gt;"",(LOOKUP(K9,'DY Def'!$A$5:$AE$5,'DY Def'!$A$6:$AE$6)),"")</f>
        <v/>
      </c>
      <c r="M9" s="434"/>
      <c r="N9" s="436" t="str">
        <f>IF(M9&lt;&gt;"",(LOOKUP(M9,'DY Def'!$A$5:$AE$5,'DY Def'!$A$7:$AE$7)),"")</f>
        <v/>
      </c>
    </row>
    <row r="10" spans="1:14" ht="13" hidden="1" x14ac:dyDescent="0.3">
      <c r="A10" s="427"/>
      <c r="B10" s="428"/>
      <c r="E10" s="430"/>
      <c r="F10" s="430"/>
      <c r="G10" s="430"/>
      <c r="H10" s="431"/>
      <c r="I10" s="432"/>
      <c r="J10" s="433" t="s">
        <v>136</v>
      </c>
      <c r="K10" s="434"/>
      <c r="L10" s="435" t="str">
        <f>IF(K10&lt;&gt;"",(LOOKUP(K10,'DY Def'!$A$5:$AE$5,'DY Def'!$A$6:$AE$6)),"")</f>
        <v/>
      </c>
      <c r="M10" s="434"/>
      <c r="N10" s="436" t="str">
        <f>IF(M10&lt;&gt;"",(LOOKUP(M10,'DY Def'!$A$5:$AE$5,'DY Def'!$A$7:$AE$7)),"")</f>
        <v/>
      </c>
    </row>
    <row r="11" spans="1:14" ht="13" hidden="1" x14ac:dyDescent="0.3">
      <c r="A11" s="427"/>
      <c r="B11" s="428"/>
      <c r="E11" s="430"/>
      <c r="F11" s="430"/>
      <c r="G11" s="430"/>
      <c r="H11" s="431"/>
      <c r="I11" s="432"/>
      <c r="J11" s="433" t="s">
        <v>136</v>
      </c>
      <c r="K11" s="434"/>
      <c r="L11" s="435" t="str">
        <f>IF(K11&lt;&gt;"",(LOOKUP(K11,'DY Def'!$A$5:$AE$5,'DY Def'!$A$6:$AE$6)),"")</f>
        <v/>
      </c>
      <c r="M11" s="434"/>
      <c r="N11" s="436" t="str">
        <f>IF(M11&lt;&gt;"",(LOOKUP(M11,'DY Def'!$A$5:$AE$5,'DY Def'!$A$7:$AE$7)),"")</f>
        <v/>
      </c>
    </row>
    <row r="12" spans="1:14" ht="12.65" hidden="1" customHeight="1" x14ac:dyDescent="0.3">
      <c r="A12" s="427"/>
      <c r="E12" s="433"/>
      <c r="F12" s="433"/>
      <c r="G12" s="433"/>
      <c r="I12" s="432"/>
      <c r="K12" s="434"/>
      <c r="L12" s="435"/>
      <c r="M12" s="434"/>
      <c r="N12" s="436"/>
    </row>
    <row r="13" spans="1:14" ht="12.65" hidden="1" customHeight="1" x14ac:dyDescent="0.3">
      <c r="A13" s="427"/>
      <c r="B13" s="437" t="s">
        <v>46</v>
      </c>
      <c r="E13" s="433"/>
      <c r="F13" s="433"/>
      <c r="G13" s="433"/>
      <c r="I13" s="432"/>
      <c r="K13" s="434"/>
      <c r="L13" s="435"/>
      <c r="M13" s="434"/>
      <c r="N13" s="436"/>
    </row>
    <row r="14" spans="1:14" ht="12.65" hidden="1" customHeight="1" x14ac:dyDescent="0.3">
      <c r="A14" s="427"/>
      <c r="B14" s="428"/>
      <c r="D14" s="429"/>
      <c r="E14" s="430"/>
      <c r="F14" s="430"/>
      <c r="G14" s="430"/>
      <c r="H14" s="433" t="s">
        <v>136</v>
      </c>
      <c r="I14" s="432"/>
      <c r="J14" s="433" t="s">
        <v>136</v>
      </c>
      <c r="K14" s="434"/>
      <c r="L14" s="435" t="str">
        <f>IF(K14&lt;&gt;"",(LOOKUP(K14,'DY Def'!$A$5:$AE$5,'DY Def'!$A$6:$AE$6)),"")</f>
        <v/>
      </c>
      <c r="M14" s="434"/>
      <c r="N14" s="436" t="str">
        <f>IF(M14&lt;&gt;"",(LOOKUP(M14,'DY Def'!$A$5:$AE$5,'DY Def'!$A$7:$AE$7)),"")</f>
        <v/>
      </c>
    </row>
    <row r="15" spans="1:14" ht="12.65" hidden="1" customHeight="1" x14ac:dyDescent="0.3">
      <c r="A15" s="427"/>
      <c r="B15" s="428"/>
      <c r="E15" s="430"/>
      <c r="F15" s="430"/>
      <c r="G15" s="430"/>
      <c r="H15" s="433" t="s">
        <v>136</v>
      </c>
      <c r="I15" s="432"/>
      <c r="J15" s="433" t="s">
        <v>136</v>
      </c>
      <c r="K15" s="434"/>
      <c r="L15" s="435" t="str">
        <f>IF(K15&lt;&gt;"",(LOOKUP(K15,'DY Def'!$A$5:$AE$5,'DY Def'!$A$6:$AE$6)),"")</f>
        <v/>
      </c>
      <c r="M15" s="434"/>
      <c r="N15" s="436" t="str">
        <f>IF(M15&lt;&gt;"",(LOOKUP(M15,'DY Def'!$A$5:$AE$5,'DY Def'!$A$7:$AE$7)),"")</f>
        <v/>
      </c>
    </row>
    <row r="16" spans="1:14" ht="12.65" hidden="1" customHeight="1" x14ac:dyDescent="0.3">
      <c r="A16" s="427"/>
      <c r="B16" s="428"/>
      <c r="E16" s="430"/>
      <c r="F16" s="430"/>
      <c r="G16" s="430"/>
      <c r="H16" s="433" t="s">
        <v>136</v>
      </c>
      <c r="I16" s="432"/>
      <c r="J16" s="433" t="s">
        <v>136</v>
      </c>
      <c r="K16" s="434"/>
      <c r="L16" s="435" t="str">
        <f>IF(K16&lt;&gt;"",(LOOKUP(K16,'DY Def'!$A$5:$AE$5,'DY Def'!$A$6:$AE$6)),"")</f>
        <v/>
      </c>
      <c r="M16" s="434"/>
      <c r="N16" s="436" t="str">
        <f>IF(M16&lt;&gt;"",(LOOKUP(M16,'DY Def'!$A$5:$AE$5,'DY Def'!$A$7:$AE$7)),"")</f>
        <v/>
      </c>
    </row>
    <row r="17" spans="1:14" ht="12.65" hidden="1" customHeight="1" x14ac:dyDescent="0.3">
      <c r="A17" s="427"/>
      <c r="B17" s="428"/>
      <c r="E17" s="430"/>
      <c r="F17" s="430"/>
      <c r="G17" s="430"/>
      <c r="H17" s="433" t="s">
        <v>136</v>
      </c>
      <c r="I17" s="432"/>
      <c r="J17" s="433" t="s">
        <v>136</v>
      </c>
      <c r="K17" s="434"/>
      <c r="L17" s="435" t="str">
        <f>IF(K17&lt;&gt;"",(LOOKUP(K17,'DY Def'!$A$5:$AE$5,'DY Def'!$A$6:$AE$6)),"")</f>
        <v/>
      </c>
      <c r="M17" s="434"/>
      <c r="N17" s="436" t="str">
        <f>IF(M17&lt;&gt;"",(LOOKUP(M17,'DY Def'!$A$5:$AE$5,'DY Def'!$A$7:$AE$7)),"")</f>
        <v/>
      </c>
    </row>
    <row r="18" spans="1:14" ht="12.65" hidden="1" customHeight="1" x14ac:dyDescent="0.3">
      <c r="A18" s="427"/>
      <c r="B18" s="428"/>
      <c r="E18" s="430"/>
      <c r="F18" s="430"/>
      <c r="G18" s="430"/>
      <c r="H18" s="433" t="s">
        <v>136</v>
      </c>
      <c r="I18" s="432"/>
      <c r="J18" s="433" t="s">
        <v>136</v>
      </c>
      <c r="K18" s="434"/>
      <c r="L18" s="435" t="str">
        <f>IF(K18&lt;&gt;"",(LOOKUP(K18,'DY Def'!$A$5:$AE$5,'DY Def'!$A$6:$AE$6)),"")</f>
        <v/>
      </c>
      <c r="M18" s="434"/>
      <c r="N18" s="436" t="str">
        <f>IF(M18&lt;&gt;"",(LOOKUP(M18,'DY Def'!$A$5:$AE$5,'DY Def'!$A$7:$AE$7)),"")</f>
        <v/>
      </c>
    </row>
    <row r="19" spans="1:14" ht="12.65" hidden="1" customHeight="1" x14ac:dyDescent="0.3">
      <c r="A19" s="438"/>
      <c r="E19" s="433"/>
      <c r="F19" s="433"/>
      <c r="G19" s="433"/>
      <c r="I19" s="432"/>
      <c r="K19" s="434"/>
      <c r="L19" s="435"/>
      <c r="M19" s="434"/>
      <c r="N19" s="436"/>
    </row>
    <row r="20" spans="1:14" ht="12.65" hidden="1" customHeight="1" x14ac:dyDescent="0.3">
      <c r="A20" s="427"/>
      <c r="B20" s="437" t="s">
        <v>85</v>
      </c>
      <c r="E20" s="433"/>
      <c r="F20" s="433"/>
      <c r="G20" s="433"/>
      <c r="I20" s="432"/>
      <c r="K20" s="434"/>
      <c r="M20" s="434"/>
      <c r="N20" s="436"/>
    </row>
    <row r="21" spans="1:14" ht="12.65" hidden="1" customHeight="1" x14ac:dyDescent="0.3">
      <c r="A21" s="427"/>
      <c r="B21" s="428"/>
      <c r="D21" s="429"/>
      <c r="E21" s="430"/>
      <c r="F21" s="430"/>
      <c r="G21" s="430"/>
      <c r="H21" s="433" t="s">
        <v>136</v>
      </c>
      <c r="I21" s="432"/>
      <c r="J21" s="433" t="s">
        <v>136</v>
      </c>
      <c r="K21" s="434"/>
      <c r="L21" s="435" t="str">
        <f>IF(K21&lt;&gt;"",(LOOKUP(K21,'DY Def'!$A$5:$AE$5,'DY Def'!$A$6:$AE$6)),"")</f>
        <v/>
      </c>
      <c r="M21" s="434"/>
      <c r="N21" s="436" t="str">
        <f>IF(M21&lt;&gt;"",(LOOKUP(M21,'DY Def'!$A$5:$AE$5,'DY Def'!$A$7:$AE$7)),"")</f>
        <v/>
      </c>
    </row>
    <row r="22" spans="1:14" ht="12.65" hidden="1" customHeight="1" x14ac:dyDescent="0.3">
      <c r="A22" s="427"/>
      <c r="B22" s="428"/>
      <c r="D22" s="429"/>
      <c r="E22" s="430"/>
      <c r="F22" s="430"/>
      <c r="G22" s="430"/>
      <c r="H22" s="433" t="s">
        <v>136</v>
      </c>
      <c r="I22" s="432"/>
      <c r="J22" s="433" t="s">
        <v>136</v>
      </c>
      <c r="K22" s="434"/>
      <c r="L22" s="435" t="str">
        <f>IF(K22&lt;&gt;"",(LOOKUP(K22,'DY Def'!$A$5:$AE$5,'DY Def'!$A$6:$AE$6)),"")</f>
        <v/>
      </c>
      <c r="M22" s="434"/>
      <c r="N22" s="436" t="str">
        <f>IF(M22&lt;&gt;"",(LOOKUP(M22,'DY Def'!$A$5:$AE$5,'DY Def'!$A$7:$AE$7)),"")</f>
        <v/>
      </c>
    </row>
    <row r="23" spans="1:14" ht="12.65" hidden="1" customHeight="1" x14ac:dyDescent="0.3">
      <c r="A23" s="427"/>
      <c r="B23" s="428"/>
      <c r="E23" s="430"/>
      <c r="F23" s="430"/>
      <c r="G23" s="430"/>
      <c r="H23" s="433" t="s">
        <v>136</v>
      </c>
      <c r="I23" s="432"/>
      <c r="J23" s="433" t="s">
        <v>136</v>
      </c>
      <c r="K23" s="434"/>
      <c r="L23" s="435" t="str">
        <f>IF(K23&lt;&gt;"",(LOOKUP(K23,'DY Def'!$A$5:$AE$5,'DY Def'!$A$6:$AE$6)),"")</f>
        <v/>
      </c>
      <c r="M23" s="434"/>
      <c r="N23" s="436" t="str">
        <f>IF(M23&lt;&gt;"",(LOOKUP(M23,'DY Def'!$A$5:$AE$5,'DY Def'!$A$7:$AE$7)),"")</f>
        <v/>
      </c>
    </row>
    <row r="24" spans="1:14" ht="12.65" hidden="1" customHeight="1" x14ac:dyDescent="0.3">
      <c r="A24" s="427"/>
      <c r="B24" s="428"/>
      <c r="E24" s="430"/>
      <c r="F24" s="430"/>
      <c r="G24" s="430"/>
      <c r="H24" s="433" t="s">
        <v>136</v>
      </c>
      <c r="I24" s="432"/>
      <c r="J24" s="433" t="s">
        <v>136</v>
      </c>
      <c r="K24" s="434"/>
      <c r="L24" s="435" t="str">
        <f>IF(K24&lt;&gt;"",(LOOKUP(K24,'DY Def'!$A$5:$AE$5,'DY Def'!$A$6:$AE$6)),"")</f>
        <v/>
      </c>
      <c r="M24" s="434"/>
      <c r="N24" s="436" t="str">
        <f>IF(M24&lt;&gt;"",(LOOKUP(M24,'DY Def'!$A$5:$AE$5,'DY Def'!$A$7:$AE$7)),"")</f>
        <v/>
      </c>
    </row>
    <row r="25" spans="1:14" ht="12.65" hidden="1" customHeight="1" x14ac:dyDescent="0.3">
      <c r="A25" s="427"/>
      <c r="B25" s="428"/>
      <c r="E25" s="430"/>
      <c r="F25" s="430"/>
      <c r="G25" s="430"/>
      <c r="H25" s="433" t="s">
        <v>136</v>
      </c>
      <c r="I25" s="432"/>
      <c r="J25" s="433" t="s">
        <v>136</v>
      </c>
      <c r="K25" s="434"/>
      <c r="L25" s="435" t="str">
        <f>IF(K25&lt;&gt;"",(LOOKUP(K25,'DY Def'!$A$5:$AE$5,'DY Def'!$A$6:$AE$6)),"")</f>
        <v/>
      </c>
      <c r="M25" s="434"/>
      <c r="N25" s="436" t="str">
        <f>IF(M25&lt;&gt;"",(LOOKUP(M25,'DY Def'!$A$5:$AE$5,'DY Def'!$A$7:$AE$7)),"")</f>
        <v/>
      </c>
    </row>
    <row r="26" spans="1:14" ht="12.65" hidden="1" customHeight="1" x14ac:dyDescent="0.3">
      <c r="A26" s="427"/>
      <c r="E26" s="433"/>
      <c r="F26" s="433"/>
      <c r="G26" s="433"/>
      <c r="I26" s="432"/>
      <c r="K26" s="434"/>
      <c r="L26" s="435"/>
      <c r="M26" s="434"/>
      <c r="N26" s="436"/>
    </row>
    <row r="27" spans="1:14" ht="12.65" hidden="1" customHeight="1" x14ac:dyDescent="0.3">
      <c r="A27" s="427"/>
      <c r="B27" s="437" t="s">
        <v>45</v>
      </c>
      <c r="E27" s="433"/>
      <c r="F27" s="433"/>
      <c r="G27" s="433"/>
      <c r="I27" s="432"/>
      <c r="K27" s="434"/>
      <c r="L27" s="435"/>
      <c r="M27" s="434"/>
      <c r="N27" s="436"/>
    </row>
    <row r="28" spans="1:14" ht="13" hidden="1" x14ac:dyDescent="0.3">
      <c r="A28" s="427"/>
      <c r="B28" s="439"/>
      <c r="D28" s="429"/>
      <c r="E28" s="433"/>
      <c r="F28" s="433"/>
      <c r="G28" s="433"/>
      <c r="H28" s="433" t="s">
        <v>136</v>
      </c>
      <c r="I28" s="432"/>
      <c r="J28" s="433" t="s">
        <v>136</v>
      </c>
      <c r="K28" s="434"/>
      <c r="L28" s="435" t="str">
        <f>IF(K28&lt;&gt;"",(LOOKUP(K28,'DY Def'!$A$5:$AE$5,'DY Def'!$A$6:$AE$6)),"")</f>
        <v/>
      </c>
      <c r="M28" s="434"/>
      <c r="N28" s="436" t="str">
        <f>IF(M28&lt;&gt;"",(LOOKUP(M28,'DY Def'!$A$5:$AE$5,'DY Def'!$A$7:$AE$7)),"")</f>
        <v/>
      </c>
    </row>
    <row r="29" spans="1:14" ht="12.65" hidden="1" customHeight="1" x14ac:dyDescent="0.3">
      <c r="A29" s="427"/>
      <c r="B29" s="439"/>
      <c r="D29" s="429"/>
      <c r="E29" s="433"/>
      <c r="F29" s="433"/>
      <c r="G29" s="433"/>
      <c r="H29" s="433" t="s">
        <v>136</v>
      </c>
      <c r="I29" s="432"/>
      <c r="J29" s="433" t="s">
        <v>136</v>
      </c>
      <c r="K29" s="434"/>
      <c r="L29" s="435" t="str">
        <f>IF(K29&lt;&gt;"",(LOOKUP(K29,'DY Def'!$A$5:$AE$5,'DY Def'!$A$6:$AE$6)),"")</f>
        <v/>
      </c>
      <c r="M29" s="434"/>
      <c r="N29" s="436" t="str">
        <f>IF(M29&lt;&gt;"",(LOOKUP(M29,'DY Def'!$A$5:$AE$5,'DY Def'!$A$7:$AE$7)),"")</f>
        <v/>
      </c>
    </row>
    <row r="30" spans="1:14" ht="12.65" hidden="1" customHeight="1" x14ac:dyDescent="0.3">
      <c r="A30" s="427"/>
      <c r="B30" s="439"/>
      <c r="E30" s="433"/>
      <c r="F30" s="433"/>
      <c r="G30" s="433"/>
      <c r="H30" s="433" t="s">
        <v>136</v>
      </c>
      <c r="I30" s="432"/>
      <c r="J30" s="433" t="s">
        <v>136</v>
      </c>
      <c r="K30" s="434"/>
      <c r="L30" s="435" t="str">
        <f>IF(K30&lt;&gt;"",(LOOKUP(K30,'DY Def'!$A$5:$AE$5,'DY Def'!$A$6:$AE$6)),"")</f>
        <v/>
      </c>
      <c r="M30" s="434"/>
      <c r="N30" s="436" t="str">
        <f>IF(M30&lt;&gt;"",(LOOKUP(M30,'DY Def'!$A$5:$AE$5,'DY Def'!$A$7:$AE$7)),"")</f>
        <v/>
      </c>
    </row>
    <row r="31" spans="1:14" ht="12.65" hidden="1" customHeight="1" x14ac:dyDescent="0.3">
      <c r="A31" s="427"/>
      <c r="B31" s="439"/>
      <c r="E31" s="433"/>
      <c r="F31" s="433"/>
      <c r="G31" s="433"/>
      <c r="H31" s="433" t="s">
        <v>136</v>
      </c>
      <c r="I31" s="432"/>
      <c r="J31" s="433" t="s">
        <v>136</v>
      </c>
      <c r="K31" s="434"/>
      <c r="L31" s="435" t="str">
        <f>IF(K31&lt;&gt;"",(LOOKUP(K31,'DY Def'!$A$5:$AE$5,'DY Def'!$A$6:$AE$6)),"")</f>
        <v/>
      </c>
      <c r="M31" s="434"/>
      <c r="N31" s="436" t="str">
        <f>IF(M31&lt;&gt;"",(LOOKUP(M31,'DY Def'!$A$5:$AE$5,'DY Def'!$A$7:$AE$7)),"")</f>
        <v/>
      </c>
    </row>
    <row r="32" spans="1:14" ht="12.65" hidden="1" customHeight="1" x14ac:dyDescent="0.3">
      <c r="A32" s="427"/>
      <c r="B32" s="439"/>
      <c r="E32" s="433"/>
      <c r="F32" s="433"/>
      <c r="G32" s="433"/>
      <c r="H32" s="433" t="s">
        <v>136</v>
      </c>
      <c r="I32" s="432"/>
      <c r="J32" s="433" t="s">
        <v>136</v>
      </c>
      <c r="K32" s="434"/>
      <c r="L32" s="435" t="str">
        <f>IF(K32&lt;&gt;"",(LOOKUP(K32,'DY Def'!$A$5:$AE$5,'DY Def'!$A$6:$AE$6)),"")</f>
        <v/>
      </c>
      <c r="M32" s="434"/>
      <c r="N32" s="436" t="str">
        <f>IF(M32&lt;&gt;"",(LOOKUP(M32,'DY Def'!$A$5:$AE$5,'DY Def'!$A$7:$AE$7)),"")</f>
        <v/>
      </c>
    </row>
    <row r="33" spans="1:14" ht="12.65" hidden="1" customHeight="1" x14ac:dyDescent="0.3">
      <c r="A33" s="427"/>
      <c r="E33" s="433"/>
      <c r="F33" s="433"/>
      <c r="G33" s="433"/>
      <c r="I33" s="432"/>
      <c r="K33" s="434"/>
      <c r="L33" s="435"/>
      <c r="M33" s="434"/>
      <c r="N33" s="436"/>
    </row>
    <row r="34" spans="1:14" ht="12.65" hidden="1" customHeight="1" x14ac:dyDescent="0.3">
      <c r="A34" s="427"/>
      <c r="B34" s="437" t="s">
        <v>44</v>
      </c>
      <c r="E34" s="433"/>
      <c r="F34" s="433"/>
      <c r="G34" s="433"/>
      <c r="I34" s="432"/>
      <c r="K34" s="434"/>
      <c r="L34" s="435"/>
      <c r="M34" s="434"/>
      <c r="N34" s="436"/>
    </row>
    <row r="35" spans="1:14" ht="13" hidden="1" x14ac:dyDescent="0.3">
      <c r="A35" s="427"/>
      <c r="B35" s="439"/>
      <c r="E35" s="433"/>
      <c r="F35" s="433"/>
      <c r="G35" s="433"/>
      <c r="H35" s="433" t="s">
        <v>136</v>
      </c>
      <c r="I35" s="432"/>
      <c r="J35" s="433" t="s">
        <v>136</v>
      </c>
      <c r="K35" s="434"/>
      <c r="L35" s="435" t="str">
        <f>IF(K35&lt;&gt;"",(LOOKUP(K35,'DY Def'!$A$5:$AE$5,'DY Def'!$A$6:$AE$6)),"")</f>
        <v/>
      </c>
      <c r="M35" s="434"/>
      <c r="N35" s="436" t="str">
        <f>IF(M35&lt;&gt;"",(LOOKUP(M35,'DY Def'!$A$5:$AE$5,'DY Def'!$A$7:$AE$7)),"")</f>
        <v/>
      </c>
    </row>
    <row r="36" spans="1:14" ht="13" hidden="1" x14ac:dyDescent="0.3">
      <c r="A36" s="427"/>
      <c r="B36" s="439"/>
      <c r="E36" s="433"/>
      <c r="F36" s="433"/>
      <c r="G36" s="433"/>
      <c r="H36" s="433" t="s">
        <v>136</v>
      </c>
      <c r="I36" s="432"/>
      <c r="J36" s="433" t="s">
        <v>136</v>
      </c>
      <c r="K36" s="434"/>
      <c r="L36" s="435" t="str">
        <f>IF(K36&lt;&gt;"",(LOOKUP(K36,'DY Def'!$A$5:$AE$5,'DY Def'!$A$6:$AE$6)),"")</f>
        <v/>
      </c>
      <c r="M36" s="434"/>
      <c r="N36" s="436" t="str">
        <f>IF(M36&lt;&gt;"",(LOOKUP(M36,'DY Def'!$A$5:$AE$5,'DY Def'!$A$7:$AE$7)),"")</f>
        <v/>
      </c>
    </row>
    <row r="37" spans="1:14" ht="13" hidden="1" x14ac:dyDescent="0.3">
      <c r="A37" s="427"/>
      <c r="B37" s="439"/>
      <c r="E37" s="433"/>
      <c r="F37" s="433"/>
      <c r="G37" s="433"/>
      <c r="H37" s="433" t="s">
        <v>136</v>
      </c>
      <c r="I37" s="432"/>
      <c r="J37" s="433" t="s">
        <v>136</v>
      </c>
      <c r="K37" s="434"/>
      <c r="L37" s="435" t="str">
        <f>IF(K37&lt;&gt;"",(LOOKUP(K37,'DY Def'!$A$5:$AE$5,'DY Def'!$A$6:$AE$6)),"")</f>
        <v/>
      </c>
      <c r="M37" s="434"/>
      <c r="N37" s="436" t="str">
        <f>IF(M37&lt;&gt;"",(LOOKUP(M37,'DY Def'!$A$5:$AE$5,'DY Def'!$A$7:$AE$7)),"")</f>
        <v/>
      </c>
    </row>
    <row r="38" spans="1:14" ht="13" hidden="1" x14ac:dyDescent="0.3">
      <c r="A38" s="427"/>
      <c r="B38" s="439"/>
      <c r="E38" s="433"/>
      <c r="F38" s="433"/>
      <c r="G38" s="433"/>
      <c r="H38" s="433" t="s">
        <v>136</v>
      </c>
      <c r="I38" s="432"/>
      <c r="J38" s="433" t="s">
        <v>136</v>
      </c>
      <c r="K38" s="434"/>
      <c r="L38" s="435" t="str">
        <f>IF(K38&lt;&gt;"",(LOOKUP(K38,'DY Def'!$A$5:$AE$5,'DY Def'!$A$6:$AE$6)),"")</f>
        <v/>
      </c>
      <c r="M38" s="434"/>
      <c r="N38" s="436" t="str">
        <f>IF(M38&lt;&gt;"",(LOOKUP(M38,'DY Def'!$A$5:$AE$5,'DY Def'!$A$7:$AE$7)),"")</f>
        <v/>
      </c>
    </row>
    <row r="39" spans="1:14" ht="13" hidden="1" x14ac:dyDescent="0.3">
      <c r="A39" s="427"/>
      <c r="B39" s="439"/>
      <c r="E39" s="433"/>
      <c r="F39" s="433"/>
      <c r="G39" s="433"/>
      <c r="H39" s="433" t="s">
        <v>136</v>
      </c>
      <c r="I39" s="432"/>
      <c r="J39" s="433" t="s">
        <v>136</v>
      </c>
      <c r="K39" s="434"/>
      <c r="L39" s="435" t="str">
        <f>IF(K39&lt;&gt;"",(LOOKUP(K39,'DY Def'!$A$5:$AE$5,'DY Def'!$A$6:$AE$6)),"")</f>
        <v/>
      </c>
      <c r="M39" s="434"/>
      <c r="N39" s="436" t="str">
        <f>IF(M39&lt;&gt;"",(LOOKUP(M39,'DY Def'!$A$5:$AE$5,'DY Def'!$A$7:$AE$7)),"")</f>
        <v/>
      </c>
    </row>
    <row r="40" spans="1:14" ht="13" x14ac:dyDescent="0.3">
      <c r="A40" s="427"/>
      <c r="E40" s="433"/>
      <c r="F40" s="433"/>
      <c r="G40" s="433"/>
      <c r="I40" s="432"/>
      <c r="K40" s="434"/>
      <c r="L40" s="435"/>
      <c r="M40" s="434"/>
      <c r="N40" s="436"/>
    </row>
    <row r="41" spans="1:14" ht="13" x14ac:dyDescent="0.3">
      <c r="A41" s="438"/>
      <c r="B41" s="437" t="s">
        <v>43</v>
      </c>
      <c r="E41" s="433"/>
      <c r="F41" s="433"/>
      <c r="G41" s="433"/>
      <c r="I41" s="432"/>
      <c r="J41" s="440" t="s">
        <v>92</v>
      </c>
      <c r="K41" s="434"/>
      <c r="L41" s="435"/>
      <c r="M41" s="434"/>
      <c r="N41" s="436"/>
    </row>
    <row r="42" spans="1:14" ht="62.5" x14ac:dyDescent="0.25">
      <c r="A42" s="441">
        <v>1</v>
      </c>
      <c r="B42" s="430" t="s">
        <v>189</v>
      </c>
      <c r="C42" s="442" t="s">
        <v>190</v>
      </c>
      <c r="D42" s="443"/>
      <c r="E42" s="430" t="s">
        <v>38</v>
      </c>
      <c r="F42" s="430" t="s">
        <v>38</v>
      </c>
      <c r="G42" s="430" t="s">
        <v>40</v>
      </c>
      <c r="H42" s="433" t="s">
        <v>136</v>
      </c>
      <c r="I42" s="432" t="s">
        <v>39</v>
      </c>
      <c r="J42" s="432" t="s">
        <v>38</v>
      </c>
      <c r="K42" s="444">
        <v>1</v>
      </c>
      <c r="L42" s="445">
        <f>IF(K42&lt;&gt;"",(LOOKUP(K42,'DY Def'!$A$5:$AE$5,'DY Def'!$A$6:$AE$6)),"")</f>
        <v>36161</v>
      </c>
      <c r="M42" s="444">
        <v>25</v>
      </c>
      <c r="N42" s="446">
        <f>IF(M42&lt;&gt;"",(LOOKUP(M42,'DY Def'!$A$5:$AE$5,'DY Def'!$A$7:$AE$7)),"")</f>
        <v>45107</v>
      </c>
    </row>
    <row r="43" spans="1:14" ht="13" hidden="1" x14ac:dyDescent="0.3">
      <c r="A43" s="427"/>
      <c r="B43" s="428"/>
      <c r="E43" s="430"/>
      <c r="F43" s="430"/>
      <c r="G43" s="430"/>
      <c r="H43" s="433" t="s">
        <v>136</v>
      </c>
      <c r="I43" s="432"/>
      <c r="K43" s="434"/>
      <c r="L43" s="435" t="str">
        <f>IF(K43&lt;&gt;"",(LOOKUP(K43,'DY Def'!$A$5:$AE$5,'DY Def'!$A$6:$AE$6)),"")</f>
        <v/>
      </c>
      <c r="M43" s="434"/>
      <c r="N43" s="436" t="str">
        <f>IF(M43&lt;&gt;"",(LOOKUP(M43,'DY Def'!$A$5:$AE$5,'DY Def'!$A$7:$AE$7)),"")</f>
        <v/>
      </c>
    </row>
    <row r="44" spans="1:14" ht="13" hidden="1" x14ac:dyDescent="0.3">
      <c r="A44" s="427"/>
      <c r="B44" s="428"/>
      <c r="E44" s="430"/>
      <c r="F44" s="430"/>
      <c r="G44" s="430"/>
      <c r="H44" s="433" t="s">
        <v>136</v>
      </c>
      <c r="I44" s="432"/>
      <c r="K44" s="434"/>
      <c r="L44" s="435" t="str">
        <f>IF(K44&lt;&gt;"",(LOOKUP(K44,'DY Def'!$A$5:$AE$5,'DY Def'!$A$6:$AE$6)),"")</f>
        <v/>
      </c>
      <c r="M44" s="434"/>
      <c r="N44" s="436" t="str">
        <f>IF(M44&lt;&gt;"",(LOOKUP(M44,'DY Def'!$A$5:$AE$5,'DY Def'!$A$7:$AE$7)),"")</f>
        <v/>
      </c>
    </row>
    <row r="45" spans="1:14" ht="13" hidden="1" x14ac:dyDescent="0.3">
      <c r="A45" s="427"/>
      <c r="B45" s="447"/>
      <c r="C45" s="447"/>
      <c r="D45" s="447"/>
      <c r="E45" s="433"/>
      <c r="F45" s="433"/>
      <c r="G45" s="433"/>
      <c r="H45" s="433"/>
      <c r="I45" s="432"/>
      <c r="K45" s="434"/>
      <c r="L45" s="435"/>
      <c r="M45" s="434"/>
      <c r="N45" s="436"/>
    </row>
    <row r="46" spans="1:14" ht="13" hidden="1" x14ac:dyDescent="0.3">
      <c r="A46" s="438"/>
      <c r="B46" s="437" t="s">
        <v>42</v>
      </c>
      <c r="E46" s="433"/>
      <c r="F46" s="433"/>
      <c r="G46" s="433"/>
      <c r="I46" s="432"/>
      <c r="K46" s="434"/>
      <c r="L46" s="435"/>
      <c r="M46" s="434"/>
      <c r="N46" s="436"/>
    </row>
    <row r="47" spans="1:14" ht="13" hidden="1" x14ac:dyDescent="0.3">
      <c r="A47" s="427"/>
      <c r="B47" s="428"/>
      <c r="D47" s="429"/>
      <c r="E47" s="430"/>
      <c r="F47" s="430"/>
      <c r="G47" s="430"/>
      <c r="H47" s="433" t="s">
        <v>136</v>
      </c>
      <c r="I47" s="432"/>
      <c r="K47" s="434"/>
      <c r="L47" s="435" t="str">
        <f>IF(K47&lt;&gt;"",(LOOKUP(K47,'DY Def'!$A$5:$AE$5,'DY Def'!$A$6:$AE$6)),"")</f>
        <v/>
      </c>
      <c r="M47" s="434"/>
      <c r="N47" s="436" t="str">
        <f>IF(M47&lt;&gt;"",(LOOKUP(M47,'DY Def'!$A$5:$AE$5,'DY Def'!$A$7:$AE$7)),"")</f>
        <v/>
      </c>
    </row>
    <row r="48" spans="1:14" ht="13" hidden="1" x14ac:dyDescent="0.3">
      <c r="A48" s="427"/>
      <c r="B48" s="428"/>
      <c r="E48" s="430"/>
      <c r="F48" s="430"/>
      <c r="G48" s="430"/>
      <c r="H48" s="433" t="s">
        <v>136</v>
      </c>
      <c r="I48" s="432"/>
      <c r="K48" s="434"/>
      <c r="L48" s="435" t="str">
        <f>IF(K48&lt;&gt;"",(LOOKUP(K48,'DY Def'!$A$5:$AE$5,'DY Def'!$A$6:$AE$6)),"")</f>
        <v/>
      </c>
      <c r="M48" s="434"/>
      <c r="N48" s="436" t="str">
        <f>IF(M48&lt;&gt;"",(LOOKUP(M48,'DY Def'!$A$5:$AE$5,'DY Def'!$A$7:$AE$7)),"")</f>
        <v/>
      </c>
    </row>
    <row r="49" spans="1:14" ht="13" hidden="1" x14ac:dyDescent="0.3">
      <c r="A49" s="427"/>
      <c r="B49" s="428"/>
      <c r="E49" s="430"/>
      <c r="F49" s="430"/>
      <c r="G49" s="430"/>
      <c r="H49" s="433" t="s">
        <v>136</v>
      </c>
      <c r="I49" s="432"/>
      <c r="K49" s="434"/>
      <c r="L49" s="435" t="str">
        <f>IF(K49&lt;&gt;"",(LOOKUP(K49,'DY Def'!$A$5:$AE$5,'DY Def'!$A$6:$AE$6)),"")</f>
        <v/>
      </c>
      <c r="M49" s="434"/>
      <c r="N49" s="436" t="str">
        <f>IF(M49&lt;&gt;"",(LOOKUP(M49,'DY Def'!$A$5:$AE$5,'DY Def'!$A$7:$AE$7)),"")</f>
        <v/>
      </c>
    </row>
    <row r="50" spans="1:14" ht="13" hidden="1" x14ac:dyDescent="0.3">
      <c r="A50" s="427"/>
      <c r="E50" s="433"/>
      <c r="F50" s="433"/>
      <c r="G50" s="433"/>
      <c r="I50" s="432"/>
      <c r="K50" s="434"/>
      <c r="L50" s="435"/>
      <c r="M50" s="434"/>
      <c r="N50" s="436"/>
    </row>
    <row r="51" spans="1:14" ht="13" hidden="1" x14ac:dyDescent="0.3">
      <c r="A51" s="438"/>
      <c r="B51" s="437" t="s">
        <v>80</v>
      </c>
      <c r="E51" s="433"/>
      <c r="F51" s="433"/>
      <c r="G51" s="433"/>
      <c r="I51" s="432"/>
      <c r="J51" s="440" t="s">
        <v>93</v>
      </c>
      <c r="K51" s="434"/>
      <c r="L51" s="435"/>
      <c r="M51" s="434"/>
      <c r="N51" s="436"/>
    </row>
    <row r="52" spans="1:14" ht="13" hidden="1" x14ac:dyDescent="0.3">
      <c r="A52" s="427"/>
      <c r="B52" s="428"/>
      <c r="E52" s="430"/>
      <c r="F52" s="430"/>
      <c r="G52" s="430"/>
      <c r="H52" s="433" t="s">
        <v>136</v>
      </c>
      <c r="I52" s="432"/>
      <c r="K52" s="434"/>
      <c r="L52" s="435" t="str">
        <f>IF(K52&lt;&gt;"",(LOOKUP(K52,'DY Def'!$A$5:$AE$5,'DY Def'!$A$6:$AE$6)),"")</f>
        <v/>
      </c>
      <c r="M52" s="434"/>
      <c r="N52" s="436" t="str">
        <f>IF(M52&lt;&gt;"",(LOOKUP(M52,'DY Def'!$A$5:$AE$5,'DY Def'!$A$7:$AE$7)),"")</f>
        <v/>
      </c>
    </row>
    <row r="53" spans="1:14" ht="13" hidden="1" x14ac:dyDescent="0.3">
      <c r="A53" s="427"/>
      <c r="B53" s="428"/>
      <c r="E53" s="430"/>
      <c r="F53" s="430"/>
      <c r="G53" s="430"/>
      <c r="H53" s="433" t="s">
        <v>136</v>
      </c>
      <c r="I53" s="432"/>
      <c r="K53" s="434"/>
      <c r="L53" s="435" t="str">
        <f>IF(K53&lt;&gt;"",(LOOKUP(K53,'DY Def'!$A$5:$AE$5,'DY Def'!$A$6:$AE$6)),"")</f>
        <v/>
      </c>
      <c r="M53" s="434"/>
      <c r="N53" s="436" t="str">
        <f>IF(M53&lt;&gt;"",(LOOKUP(M53,'DY Def'!$A$5:$AE$5,'DY Def'!$A$7:$AE$7)),"")</f>
        <v/>
      </c>
    </row>
    <row r="54" spans="1:14" ht="13" hidden="1" x14ac:dyDescent="0.3">
      <c r="A54" s="427"/>
      <c r="B54" s="428"/>
      <c r="E54" s="430"/>
      <c r="F54" s="430"/>
      <c r="G54" s="430"/>
      <c r="H54" s="433" t="s">
        <v>136</v>
      </c>
      <c r="I54" s="432"/>
      <c r="K54" s="434"/>
      <c r="L54" s="435" t="str">
        <f>IF(K54&lt;&gt;"",(LOOKUP(K54,'DY Def'!$A$5:$AE$5,'DY Def'!$A$6:$AE$6)),"")</f>
        <v/>
      </c>
      <c r="M54" s="434"/>
      <c r="N54" s="436" t="str">
        <f>IF(M54&lt;&gt;"",(LOOKUP(M54,'DY Def'!$A$5:$AE$5,'DY Def'!$A$7:$AE$7)),"")</f>
        <v/>
      </c>
    </row>
    <row r="55" spans="1:14" ht="13" hidden="1" x14ac:dyDescent="0.3">
      <c r="A55" s="438"/>
      <c r="E55" s="433"/>
      <c r="F55" s="433"/>
      <c r="G55" s="433"/>
      <c r="I55" s="432"/>
      <c r="K55" s="434"/>
      <c r="L55" s="435"/>
      <c r="M55" s="434"/>
      <c r="N55" s="436"/>
    </row>
    <row r="56" spans="1:14" ht="13" hidden="1" x14ac:dyDescent="0.3">
      <c r="A56" s="427"/>
      <c r="B56" s="437" t="s">
        <v>81</v>
      </c>
      <c r="I56" s="432"/>
      <c r="K56" s="434"/>
      <c r="L56" s="435"/>
      <c r="M56" s="434"/>
      <c r="N56" s="436"/>
    </row>
    <row r="57" spans="1:14" ht="13" hidden="1" x14ac:dyDescent="0.3">
      <c r="A57" s="427"/>
      <c r="B57" s="428"/>
      <c r="D57" s="429"/>
      <c r="E57" s="430"/>
      <c r="F57" s="430"/>
      <c r="G57" s="430"/>
      <c r="H57" s="433" t="s">
        <v>136</v>
      </c>
      <c r="I57" s="432"/>
      <c r="K57" s="434"/>
      <c r="L57" s="435" t="str">
        <f>IF(K57&lt;&gt;"",(LOOKUP(K57,'DY Def'!$A$5:$AE$5,'DY Def'!$A$6:$AE$6)),"")</f>
        <v/>
      </c>
      <c r="M57" s="434"/>
      <c r="N57" s="436" t="str">
        <f>IF(M57&lt;&gt;"",(LOOKUP(M57,'DY Def'!$A$5:$AE$5,'DY Def'!$A$7:$AE$7)),"")</f>
        <v/>
      </c>
    </row>
    <row r="58" spans="1:14" ht="13" hidden="1" x14ac:dyDescent="0.3">
      <c r="A58" s="427"/>
      <c r="B58" s="428"/>
      <c r="E58" s="430"/>
      <c r="F58" s="430"/>
      <c r="G58" s="430"/>
      <c r="H58" s="433" t="s">
        <v>136</v>
      </c>
      <c r="I58" s="432"/>
      <c r="K58" s="434"/>
      <c r="L58" s="435" t="str">
        <f>IF(K58&lt;&gt;"",(LOOKUP(K58,'DY Def'!$A$5:$AE$5,'DY Def'!$A$6:$AE$6)),"")</f>
        <v/>
      </c>
      <c r="M58" s="434"/>
      <c r="N58" s="436" t="str">
        <f>IF(M58&lt;&gt;"",(LOOKUP(M58,'DY Def'!$A$5:$AE$5,'DY Def'!$A$7:$AE$7)),"")</f>
        <v/>
      </c>
    </row>
    <row r="59" spans="1:14" ht="13" hidden="1" x14ac:dyDescent="0.3">
      <c r="A59" s="427"/>
      <c r="B59" s="428"/>
      <c r="E59" s="430"/>
      <c r="F59" s="430"/>
      <c r="G59" s="430"/>
      <c r="H59" s="433" t="s">
        <v>136</v>
      </c>
      <c r="I59" s="432"/>
      <c r="K59" s="434"/>
      <c r="L59" s="435" t="str">
        <f>IF(K59&lt;&gt;"",(LOOKUP(K59,'DY Def'!$A$5:$AE$5,'DY Def'!$A$6:$AE$6)),"")</f>
        <v/>
      </c>
      <c r="M59" s="434"/>
      <c r="N59" s="436" t="str">
        <f>IF(M59&lt;&gt;"",(LOOKUP(M59,'DY Def'!$A$5:$AE$5,'DY Def'!$A$7:$AE$7)),"")</f>
        <v/>
      </c>
    </row>
    <row r="60" spans="1:14" ht="13" hidden="1" x14ac:dyDescent="0.3">
      <c r="A60" s="427"/>
      <c r="E60" s="433"/>
      <c r="F60" s="433"/>
      <c r="G60" s="433"/>
      <c r="I60" s="432"/>
      <c r="K60" s="434"/>
      <c r="L60" s="435"/>
      <c r="M60" s="434"/>
      <c r="N60" s="436" t="str">
        <f>IF(M60&lt;&gt;"",(LOOKUP(M60,'DY Def'!$A$5:$AE$5,'DY Def'!$A$7:$AE$7)),"")</f>
        <v/>
      </c>
    </row>
    <row r="61" spans="1:14" ht="13" hidden="1" x14ac:dyDescent="0.3">
      <c r="A61" s="438"/>
      <c r="B61" s="437" t="s">
        <v>76</v>
      </c>
      <c r="E61" s="433"/>
      <c r="F61" s="433"/>
      <c r="G61" s="433"/>
      <c r="I61" s="432"/>
      <c r="K61" s="434"/>
      <c r="L61" s="435"/>
      <c r="M61" s="434"/>
      <c r="N61" s="436" t="str">
        <f>IF(M61&lt;&gt;"",(LOOKUP(M61,'DY Def'!$A$5:$AE$5,'DY Def'!$A$7:$AE$7)),"")</f>
        <v/>
      </c>
    </row>
    <row r="62" spans="1:14" ht="13.5" thickBot="1" x14ac:dyDescent="0.35">
      <c r="A62" s="448"/>
      <c r="B62" s="449"/>
      <c r="C62" s="450"/>
      <c r="D62" s="450"/>
      <c r="E62" s="451"/>
      <c r="F62" s="451"/>
      <c r="G62" s="450"/>
      <c r="H62" s="451"/>
      <c r="I62" s="452"/>
      <c r="J62" s="453"/>
      <c r="K62" s="454"/>
      <c r="L62" s="455"/>
      <c r="M62" s="454"/>
      <c r="N62" s="456" t="str">
        <f>IF(M62&lt;&gt;"",(LOOKUP(M62,'DY Def'!$A$5:$AE$5,'DY Def'!$A$7:$AE$7)),"")</f>
        <v/>
      </c>
    </row>
    <row r="63" spans="1:14" ht="13" x14ac:dyDescent="0.3">
      <c r="E63" s="433"/>
      <c r="F63" s="433"/>
      <c r="I63" s="432"/>
      <c r="K63" s="434"/>
      <c r="L63" s="435"/>
      <c r="M63" s="434"/>
      <c r="N63" s="435" t="str">
        <f>IF(M63&lt;&gt;"",(LOOKUP(M63,'DY Def'!$A$5:$AE$5,'DY Def'!$A$7:$AE$7)),"")</f>
        <v/>
      </c>
    </row>
    <row r="64" spans="1:14" ht="13" x14ac:dyDescent="0.3">
      <c r="E64" s="433"/>
      <c r="F64" s="433"/>
      <c r="K64" s="434"/>
      <c r="L64" s="435"/>
      <c r="M64" s="434"/>
      <c r="N64" s="435" t="str">
        <f>IF(M64&lt;&gt;"",(LOOKUP(M64,'DY Def'!$A$5:$AE$5,'DY Def'!$A$7:$AE$7)),"")</f>
        <v/>
      </c>
    </row>
    <row r="65" spans="1:14" ht="13" x14ac:dyDescent="0.3">
      <c r="A65" s="411"/>
      <c r="B65" s="411"/>
      <c r="C65" s="411"/>
      <c r="D65" s="411"/>
      <c r="K65" s="434"/>
      <c r="L65" s="435"/>
      <c r="M65" s="434"/>
      <c r="N65" s="435" t="str">
        <f>IF(M65&lt;&gt;"",(LOOKUP(M65,'DY Def'!$A$5:$AE$5,'DY Def'!$A$7:$AE$7)),"")</f>
        <v/>
      </c>
    </row>
    <row r="66" spans="1:14" ht="13" x14ac:dyDescent="0.3">
      <c r="A66" s="411"/>
      <c r="B66" s="411"/>
      <c r="C66" s="411"/>
      <c r="D66" s="411"/>
      <c r="K66" s="434"/>
      <c r="L66" s="435"/>
      <c r="M66" s="434"/>
      <c r="N66" s="435" t="str">
        <f>IF(M66&lt;&gt;"",(LOOKUP(M66,'DY Def'!$A$5:$AE$5,'DY Def'!$A$7:$AE$7)),"")</f>
        <v/>
      </c>
    </row>
    <row r="67" spans="1:14" ht="13" x14ac:dyDescent="0.3">
      <c r="A67" s="411"/>
      <c r="B67" s="411"/>
      <c r="C67" s="411"/>
      <c r="D67" s="411"/>
      <c r="K67" s="434"/>
      <c r="L67" s="435"/>
      <c r="M67" s="434"/>
      <c r="N67" s="435" t="str">
        <f>IF(M67&lt;&gt;"",(LOOKUP(M67,'DY Def'!$A$5:$AE$5,'DY Def'!$A$7:$AE$7)),"")</f>
        <v/>
      </c>
    </row>
    <row r="68" spans="1:14" ht="13" x14ac:dyDescent="0.3">
      <c r="A68" s="411"/>
      <c r="B68" s="411"/>
      <c r="C68" s="411"/>
      <c r="D68" s="411"/>
      <c r="K68" s="434"/>
      <c r="L68" s="435"/>
      <c r="M68" s="434"/>
      <c r="N68" s="435" t="str">
        <f>IF(M68&lt;&gt;"",(LOOKUP(M68,'DY Def'!$A$5:$AE$5,'DY Def'!$A$7:$AE$7)),"")</f>
        <v/>
      </c>
    </row>
    <row r="69" spans="1:14" ht="13" x14ac:dyDescent="0.3">
      <c r="A69" s="411"/>
      <c r="B69" s="411"/>
      <c r="C69" s="411"/>
      <c r="D69" s="411"/>
      <c r="K69" s="434"/>
      <c r="L69" s="435"/>
      <c r="M69" s="434"/>
      <c r="N69" s="435" t="str">
        <f>IF(M69&lt;&gt;"",(LOOKUP(M69,'DY Def'!$A$5:$AE$5,'DY Def'!$A$7:$AE$7)),"")</f>
        <v/>
      </c>
    </row>
    <row r="70" spans="1:14" ht="13" x14ac:dyDescent="0.3">
      <c r="A70" s="411"/>
      <c r="B70" s="411"/>
      <c r="C70" s="411"/>
      <c r="D70" s="411"/>
      <c r="K70" s="434"/>
      <c r="L70" s="435"/>
      <c r="M70" s="434"/>
      <c r="N70" s="435" t="str">
        <f>IF(M70&lt;&gt;"",(LOOKUP(M70,'DY Def'!$A$5:$AE$5,'DY Def'!$A$7:$AE$7)),"")</f>
        <v/>
      </c>
    </row>
    <row r="71" spans="1:14" ht="13" x14ac:dyDescent="0.3">
      <c r="A71" s="411"/>
      <c r="B71" s="411"/>
      <c r="C71" s="411"/>
      <c r="D71" s="411"/>
      <c r="K71" s="434"/>
      <c r="L71" s="435"/>
      <c r="M71" s="434"/>
      <c r="N71" s="435" t="str">
        <f>IF(M71&lt;&gt;"",(LOOKUP(M71,'DY Def'!$A$5:$AE$5,'DY Def'!$A$7:$AE$7)),"")</f>
        <v/>
      </c>
    </row>
    <row r="72" spans="1:14" ht="13" x14ac:dyDescent="0.3">
      <c r="A72" s="411"/>
      <c r="B72" s="411"/>
      <c r="C72" s="411"/>
      <c r="D72" s="411"/>
      <c r="K72" s="434"/>
      <c r="L72" s="435"/>
      <c r="M72" s="434"/>
      <c r="N72" s="435" t="str">
        <f>IF(M72&lt;&gt;"",(LOOKUP(M72,'DY Def'!$A$5:$AE$5,'DY Def'!$A$7:$AE$7)),"")</f>
        <v/>
      </c>
    </row>
    <row r="73" spans="1:14" ht="13" x14ac:dyDescent="0.3">
      <c r="A73" s="411"/>
      <c r="B73" s="411"/>
      <c r="C73" s="411"/>
      <c r="D73" s="411"/>
      <c r="K73" s="434"/>
      <c r="L73" s="435"/>
      <c r="M73" s="434"/>
      <c r="N73" s="435" t="str">
        <f>IF(M73&lt;&gt;"",(LOOKUP(M73,'DY Def'!$A$5:$AE$5,'DY Def'!$A$7:$AE$7)),"")</f>
        <v/>
      </c>
    </row>
    <row r="74" spans="1:14" ht="13" x14ac:dyDescent="0.3">
      <c r="A74" s="411"/>
      <c r="B74" s="411"/>
      <c r="C74" s="411"/>
      <c r="D74" s="411"/>
      <c r="K74" s="434"/>
      <c r="L74" s="435"/>
      <c r="M74" s="434"/>
      <c r="N74" s="435" t="str">
        <f>IF(M74&lt;&gt;"",(LOOKUP(M74,'DY Def'!$A$5:$AE$5,'DY Def'!$A$7:$AE$7)),"")</f>
        <v/>
      </c>
    </row>
    <row r="75" spans="1:14" ht="13" x14ac:dyDescent="0.3">
      <c r="A75" s="411"/>
      <c r="B75" s="411"/>
      <c r="C75" s="411"/>
      <c r="D75" s="411"/>
      <c r="K75" s="434"/>
      <c r="L75" s="435"/>
      <c r="M75" s="434"/>
      <c r="N75" s="435" t="str">
        <f>IF(M75&lt;&gt;"",(LOOKUP(M75,'DY Def'!$A$5:$AE$5,'DY Def'!$A$7:$AE$7)),"")</f>
        <v/>
      </c>
    </row>
    <row r="76" spans="1:14" ht="13" x14ac:dyDescent="0.3">
      <c r="A76" s="411"/>
      <c r="B76" s="411"/>
      <c r="C76" s="411"/>
      <c r="D76" s="411"/>
      <c r="K76" s="434"/>
      <c r="L76" s="435"/>
      <c r="M76" s="434"/>
      <c r="N76" s="435" t="str">
        <f>IF(M76&lt;&gt;"",(LOOKUP(M76,'DY Def'!$A$5:$AE$5,'DY Def'!$A$7:$AE$7)),"")</f>
        <v/>
      </c>
    </row>
    <row r="77" spans="1:14" ht="13" x14ac:dyDescent="0.3">
      <c r="A77" s="411"/>
      <c r="B77" s="411"/>
      <c r="C77" s="411"/>
      <c r="D77" s="411"/>
      <c r="K77" s="434"/>
      <c r="L77" s="435"/>
      <c r="M77" s="434"/>
      <c r="N77" s="435" t="str">
        <f>IF(M77&lt;&gt;"",(LOOKUP(M77,'DY Def'!$A$5:$AE$5,'DY Def'!$A$7:$AE$7)),"")</f>
        <v/>
      </c>
    </row>
    <row r="78" spans="1:14" ht="13" x14ac:dyDescent="0.3">
      <c r="A78" s="411"/>
      <c r="B78" s="411"/>
      <c r="C78" s="411"/>
      <c r="D78" s="411"/>
      <c r="K78" s="434"/>
      <c r="L78" s="435"/>
      <c r="M78" s="434"/>
      <c r="N78" s="435" t="str">
        <f>IF(M78&lt;&gt;"",(LOOKUP(M78,'DY Def'!$A$5:$AE$5,'DY Def'!$A$7:$AE$7)),"")</f>
        <v/>
      </c>
    </row>
    <row r="79" spans="1:14" ht="13" x14ac:dyDescent="0.3">
      <c r="A79" s="411"/>
      <c r="B79" s="411"/>
      <c r="C79" s="411"/>
      <c r="D79" s="411"/>
      <c r="K79" s="434"/>
      <c r="L79" s="435"/>
      <c r="M79" s="434"/>
      <c r="N79" s="435" t="str">
        <f>IF(M79&lt;&gt;"",(LOOKUP(M79,'DY Def'!$A$5:$AE$5,'DY Def'!$A$7:$AE$7)),"")</f>
        <v/>
      </c>
    </row>
    <row r="80" spans="1:14" ht="13" x14ac:dyDescent="0.3">
      <c r="A80" s="411"/>
      <c r="B80" s="411"/>
      <c r="C80" s="411"/>
      <c r="D80" s="411"/>
      <c r="K80" s="434"/>
      <c r="L80" s="435"/>
      <c r="M80" s="434"/>
      <c r="N80" s="435" t="str">
        <f>IF(M80&lt;&gt;"",(LOOKUP(M80,'DY Def'!$A$5:$AE$5,'DY Def'!$A$7:$AE$7)),"")</f>
        <v/>
      </c>
    </row>
    <row r="81" spans="1:14" ht="13" x14ac:dyDescent="0.3">
      <c r="A81" s="411"/>
      <c r="B81" s="411"/>
      <c r="C81" s="411"/>
      <c r="D81" s="411"/>
      <c r="K81" s="434"/>
      <c r="L81" s="435"/>
      <c r="M81" s="434"/>
      <c r="N81" s="435" t="str">
        <f>IF(M81&lt;&gt;"",(LOOKUP(M81,'DY Def'!$A$5:$AE$5,'DY Def'!$A$7:$AE$7)),"")</f>
        <v/>
      </c>
    </row>
    <row r="82" spans="1:14" ht="13" x14ac:dyDescent="0.3">
      <c r="A82" s="411"/>
      <c r="B82" s="411"/>
      <c r="C82" s="411"/>
      <c r="D82" s="411"/>
      <c r="L82" s="435"/>
      <c r="M82" s="434"/>
      <c r="N82" s="435" t="str">
        <f>IF(M82&lt;&gt;"",(LOOKUP(M82,'DY Def'!$A$5:$AE$5,'DY Def'!$A$7:$AE$7)),"")</f>
        <v/>
      </c>
    </row>
    <row r="83" spans="1:14" ht="13" x14ac:dyDescent="0.3">
      <c r="A83" s="411"/>
      <c r="B83" s="411"/>
      <c r="C83" s="411"/>
      <c r="D83" s="411"/>
      <c r="L83" s="435"/>
      <c r="M83" s="434"/>
      <c r="N83" s="435" t="str">
        <f>IF(M83&lt;&gt;"",(LOOKUP(M83,'DY Def'!$A$5:$AE$5,'DY Def'!$A$7:$AE$7)),"")</f>
        <v/>
      </c>
    </row>
    <row r="84" spans="1:14" ht="13" x14ac:dyDescent="0.3">
      <c r="A84" s="411"/>
      <c r="B84" s="411"/>
      <c r="C84" s="411"/>
      <c r="D84" s="411"/>
      <c r="L84" s="435"/>
      <c r="M84" s="434"/>
      <c r="N84" s="435" t="str">
        <f>IF(M84&lt;&gt;"",(LOOKUP(M84,'DY Def'!$A$5:$AE$5,'DY Def'!$A$7:$AE$7)),"")</f>
        <v/>
      </c>
    </row>
    <row r="85" spans="1:14" ht="13" x14ac:dyDescent="0.3">
      <c r="A85" s="411"/>
      <c r="B85" s="411"/>
      <c r="C85" s="411"/>
      <c r="D85" s="411"/>
      <c r="L85" s="435"/>
      <c r="M85" s="434"/>
      <c r="N85" s="435" t="str">
        <f>IF(M85&lt;&gt;"",(LOOKUP(M85,'DY Def'!$A$5:$AE$5,'DY Def'!$A$7:$AE$7)),"")</f>
        <v/>
      </c>
    </row>
    <row r="86" spans="1:14" ht="13" x14ac:dyDescent="0.3">
      <c r="A86" s="411"/>
      <c r="B86" s="411"/>
      <c r="C86" s="411"/>
      <c r="D86" s="411"/>
      <c r="L86" s="435"/>
      <c r="M86" s="434"/>
      <c r="N86" s="435" t="str">
        <f>IF(M86&lt;&gt;"",(LOOKUP(M86,'DY Def'!$A$5:$AE$5,'DY Def'!$A$7:$AE$7)),"")</f>
        <v/>
      </c>
    </row>
    <row r="87" spans="1:14" ht="13" x14ac:dyDescent="0.3">
      <c r="A87" s="411"/>
      <c r="B87" s="411"/>
      <c r="C87" s="411"/>
      <c r="D87" s="411"/>
      <c r="L87" s="435"/>
      <c r="M87" s="434"/>
      <c r="N87" s="435" t="str">
        <f>IF(M87&lt;&gt;"",(LOOKUP(M87,'DY Def'!$A$5:$AE$5,'DY Def'!$A$7:$AE$7)),"")</f>
        <v/>
      </c>
    </row>
    <row r="88" spans="1:14" ht="13" x14ac:dyDescent="0.3">
      <c r="A88" s="411"/>
      <c r="B88" s="411"/>
      <c r="C88" s="411"/>
      <c r="D88" s="411"/>
      <c r="L88" s="435"/>
      <c r="M88" s="434"/>
      <c r="N88" s="435" t="str">
        <f>IF(M88&lt;&gt;"",(LOOKUP(M88,'DY Def'!$A$5:$AE$5,'DY Def'!$A$7:$AE$7)),"")</f>
        <v/>
      </c>
    </row>
    <row r="89" spans="1:14" ht="13" x14ac:dyDescent="0.3">
      <c r="A89" s="411"/>
      <c r="B89" s="411"/>
      <c r="C89" s="411"/>
      <c r="D89" s="411"/>
      <c r="L89" s="435"/>
      <c r="M89" s="434"/>
      <c r="N89" s="435" t="str">
        <f>IF(M89&lt;&gt;"",(LOOKUP(M89,'DY Def'!$A$5:$AE$5,'DY Def'!$A$7:$AE$7)),"")</f>
        <v/>
      </c>
    </row>
    <row r="90" spans="1:14" ht="13" x14ac:dyDescent="0.3">
      <c r="A90" s="411"/>
      <c r="B90" s="411"/>
      <c r="C90" s="411"/>
      <c r="D90" s="411"/>
      <c r="L90" s="435"/>
      <c r="M90" s="434"/>
      <c r="N90" s="435" t="str">
        <f>IF(M90&lt;&gt;"",(LOOKUP(M90,'DY Def'!$A$5:$AE$5,'DY Def'!$A$7:$AE$7)),"")</f>
        <v/>
      </c>
    </row>
    <row r="91" spans="1:14" ht="13" x14ac:dyDescent="0.3">
      <c r="A91" s="411"/>
      <c r="B91" s="411"/>
      <c r="C91" s="411"/>
      <c r="D91" s="411"/>
      <c r="L91" s="435"/>
      <c r="M91" s="434"/>
      <c r="N91" s="435" t="str">
        <f>IF(M91&lt;&gt;"",(LOOKUP(M91,'DY Def'!$A$5:$AE$5,'DY Def'!$A$7:$AE$7)),"")</f>
        <v/>
      </c>
    </row>
    <row r="92" spans="1:14" ht="13" x14ac:dyDescent="0.3">
      <c r="A92" s="411"/>
      <c r="B92" s="411"/>
      <c r="C92" s="411"/>
      <c r="D92" s="411"/>
      <c r="L92" s="435"/>
      <c r="M92" s="434"/>
      <c r="N92" s="435" t="str">
        <f>IF(M92&lt;&gt;"",(LOOKUP(M92,'DY Def'!$A$5:$AE$5,'DY Def'!$A$7:$AE$7)),"")</f>
        <v/>
      </c>
    </row>
    <row r="93" spans="1:14" ht="13" x14ac:dyDescent="0.3">
      <c r="A93" s="411"/>
      <c r="B93" s="411"/>
      <c r="C93" s="411"/>
      <c r="D93" s="411"/>
      <c r="L93" s="435"/>
      <c r="M93" s="434"/>
      <c r="N93" s="435" t="str">
        <f>IF(M93&lt;&gt;"",(LOOKUP(M93,'DY Def'!$A$5:$AE$5,'DY Def'!$A$7:$AE$7)),"")</f>
        <v/>
      </c>
    </row>
    <row r="94" spans="1:14" ht="13" x14ac:dyDescent="0.3">
      <c r="A94" s="411"/>
      <c r="B94" s="411"/>
      <c r="C94" s="411"/>
      <c r="D94" s="411"/>
      <c r="L94" s="435"/>
      <c r="M94" s="434"/>
      <c r="N94" s="435" t="str">
        <f>IF(M94&lt;&gt;"",(LOOKUP(M94,'DY Def'!$A$5:$AE$5,'DY Def'!$A$7:$AE$7)),"")</f>
        <v/>
      </c>
    </row>
    <row r="95" spans="1:14" ht="13" x14ac:dyDescent="0.3">
      <c r="A95" s="411"/>
      <c r="B95" s="411"/>
      <c r="C95" s="411"/>
      <c r="D95" s="411"/>
      <c r="L95" s="435"/>
      <c r="M95" s="434"/>
      <c r="N95" s="435" t="str">
        <f>IF(M95&lt;&gt;"",(LOOKUP(M95,'DY Def'!$A$5:$AE$5,'DY Def'!$A$7:$AE$7)),"")</f>
        <v/>
      </c>
    </row>
    <row r="96" spans="1:14" ht="13" x14ac:dyDescent="0.3">
      <c r="A96" s="411"/>
      <c r="B96" s="411"/>
      <c r="C96" s="411"/>
      <c r="D96" s="411"/>
      <c r="L96" s="435"/>
      <c r="M96" s="434"/>
      <c r="N96" s="435" t="str">
        <f>IF(M96&lt;&gt;"",(LOOKUP(M96,'DY Def'!$A$5:$AE$5,'DY Def'!$A$7:$AE$7)),"")</f>
        <v/>
      </c>
    </row>
    <row r="97" spans="1:14" ht="13" x14ac:dyDescent="0.3">
      <c r="A97" s="411"/>
      <c r="B97" s="411"/>
      <c r="C97" s="411"/>
      <c r="D97" s="411"/>
      <c r="L97" s="435"/>
      <c r="M97" s="434"/>
      <c r="N97" s="435" t="str">
        <f>IF(M97&lt;&gt;"",(LOOKUP(M97,'DY Def'!$A$5:$AE$5,'DY Def'!$A$7:$AE$7)),"")</f>
        <v/>
      </c>
    </row>
    <row r="98" spans="1:14" ht="13" x14ac:dyDescent="0.3">
      <c r="A98" s="411"/>
      <c r="B98" s="411"/>
      <c r="C98" s="411"/>
      <c r="D98" s="411"/>
      <c r="L98" s="435"/>
      <c r="M98" s="434"/>
    </row>
    <row r="99" spans="1:14" ht="13" x14ac:dyDescent="0.3">
      <c r="A99" s="411"/>
      <c r="B99" s="411"/>
      <c r="C99" s="411"/>
      <c r="D99" s="411"/>
      <c r="L99" s="435"/>
      <c r="M99" s="434"/>
    </row>
    <row r="100" spans="1:14" ht="13" x14ac:dyDescent="0.3">
      <c r="A100" s="411"/>
      <c r="B100" s="411"/>
      <c r="C100" s="411"/>
      <c r="D100" s="411"/>
      <c r="L100" s="435"/>
      <c r="M100" s="434"/>
    </row>
    <row r="101" spans="1:14" ht="13" x14ac:dyDescent="0.3">
      <c r="A101" s="411"/>
      <c r="B101" s="411"/>
      <c r="C101" s="411"/>
      <c r="D101" s="411"/>
      <c r="L101" s="435" t="str">
        <f>IF(K101&lt;&gt;"",(LOOKUP(K101,'DY Def'!$A$5:$AE$5,'DY Def'!$A$6:$AE$6)),"")</f>
        <v/>
      </c>
      <c r="M101" s="434"/>
    </row>
  </sheetData>
  <sheetProtection algorithmName="SHA-512" hashValue="7BE0ExpjVczqI4rb0wsWOWddceqSoQd4cPa+fA1hg/liCIFRleHExIreeDoy3UOjtXGXUmh0HmyIkdX/mK49AQ==" saltValue="lXYdCAeEaS0ZiokFYZ4wSw=="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U84" sqref="U84"/>
    </sheetView>
  </sheetViews>
  <sheetFormatPr defaultRowHeight="12.5" x14ac:dyDescent="0.25"/>
  <cols>
    <col min="2" max="2" width="42.7265625" style="18" customWidth="1"/>
    <col min="3" max="3" width="4.54296875" style="5" customWidth="1"/>
    <col min="4" max="20" width="15.54296875" hidden="1" customWidth="1"/>
    <col min="21" max="28" width="15.54296875" customWidth="1"/>
    <col min="29" max="33" width="15.54296875" hidden="1" customWidth="1"/>
  </cols>
  <sheetData>
    <row r="1" spans="1:33" ht="28.5" customHeight="1" x14ac:dyDescent="0.25">
      <c r="A1" s="44"/>
      <c r="B1" s="44"/>
      <c r="C1" s="44"/>
    </row>
    <row r="3" spans="1:33" ht="14" x14ac:dyDescent="0.3">
      <c r="B3" s="231" t="s">
        <v>49</v>
      </c>
    </row>
    <row r="5" spans="1:33" ht="13.5" hidden="1" thickBot="1" x14ac:dyDescent="0.35">
      <c r="B5" s="14"/>
      <c r="C5" s="4"/>
    </row>
    <row r="6" spans="1:33" ht="13" hidden="1" x14ac:dyDescent="0.3">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3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t="13" hidden="1" x14ac:dyDescent="0.3">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13" hidden="1" x14ac:dyDescent="0.3">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5" hidden="1" customHeight="1" x14ac:dyDescent="0.3">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5" hidden="1" customHeight="1" x14ac:dyDescent="0.3">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5" hidden="1" customHeight="1" x14ac:dyDescent="0.3">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5" hidden="1" customHeight="1" x14ac:dyDescent="0.3">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5" hidden="1" customHeight="1" x14ac:dyDescent="0.3">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5" hidden="1" customHeight="1" x14ac:dyDescent="0.3">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5" hidden="1" customHeight="1" x14ac:dyDescent="0.3">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5">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5">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5">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5">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5">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5">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t="13" hidden="1" x14ac:dyDescent="0.3">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5">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5">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5">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5">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5">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5">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t="13" hidden="1" x14ac:dyDescent="0.3">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t="13" hidden="1" x14ac:dyDescent="0.3">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t="13" hidden="1" x14ac:dyDescent="0.3">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t="13" hidden="1" x14ac:dyDescent="0.3">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t="13" hidden="1" x14ac:dyDescent="0.3">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t="13" hidden="1" x14ac:dyDescent="0.3">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3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 thickBot="1" x14ac:dyDescent="0.3">
      <c r="D37" s="18"/>
      <c r="E37" s="18"/>
      <c r="F37" s="18"/>
      <c r="G37" s="18"/>
      <c r="H37" s="18"/>
    </row>
    <row r="38" spans="2:33" ht="13" x14ac:dyDescent="0.3">
      <c r="B38" s="48"/>
      <c r="C38" s="32"/>
      <c r="D38" s="41" t="s">
        <v>0</v>
      </c>
      <c r="E38" s="62"/>
      <c r="F38" s="62"/>
      <c r="G38" s="62"/>
      <c r="H38" s="62"/>
      <c r="I38" s="38"/>
      <c r="J38" s="38"/>
      <c r="K38" s="38"/>
      <c r="L38" s="38"/>
      <c r="M38" s="38"/>
      <c r="N38" s="38"/>
      <c r="O38" s="38"/>
      <c r="P38" s="38"/>
      <c r="Q38" s="38"/>
      <c r="R38" s="38"/>
      <c r="S38" s="38"/>
      <c r="T38" s="38"/>
      <c r="U38" s="43"/>
      <c r="V38" s="38"/>
      <c r="W38" s="38"/>
      <c r="X38" s="38"/>
      <c r="Y38" s="38"/>
      <c r="Z38" s="38"/>
      <c r="AA38" s="38"/>
      <c r="AB38" s="42"/>
      <c r="AC38" s="38"/>
      <c r="AD38" s="38"/>
      <c r="AE38" s="38"/>
      <c r="AF38" s="38"/>
      <c r="AG38" s="42"/>
    </row>
    <row r="39" spans="2:33" ht="13.5" thickBot="1" x14ac:dyDescent="0.3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5">
        <f>'[1]DY Def'!S$5</f>
        <v>18</v>
      </c>
      <c r="V39" s="390">
        <f>'[1]DY Def'!T$5</f>
        <v>19</v>
      </c>
      <c r="W39" s="390">
        <f>'[1]DY Def'!U$5</f>
        <v>20</v>
      </c>
      <c r="X39" s="390">
        <f>'[1]DY Def'!V$5</f>
        <v>21</v>
      </c>
      <c r="Y39" s="390">
        <f>'[1]DY Def'!W$5</f>
        <v>22</v>
      </c>
      <c r="Z39" s="390">
        <f>'[1]DY Def'!X$5</f>
        <v>23</v>
      </c>
      <c r="AA39" s="390">
        <f>'[1]DY Def'!Y$5</f>
        <v>24</v>
      </c>
      <c r="AB39" s="320">
        <f>'[1]DY Def'!Z$5</f>
        <v>25</v>
      </c>
      <c r="AC39" s="116">
        <f>'DY Def'!AA$5</f>
        <v>26</v>
      </c>
      <c r="AD39" s="116">
        <f>'DY Def'!AB$5</f>
        <v>27</v>
      </c>
      <c r="AE39" s="116">
        <f>'DY Def'!AC$5</f>
        <v>28</v>
      </c>
      <c r="AF39" s="116">
        <f>'DY Def'!AD$5</f>
        <v>29</v>
      </c>
      <c r="AG39" s="320">
        <f>'DY Def'!AE$5</f>
        <v>30</v>
      </c>
    </row>
    <row r="40" spans="2:33" ht="13" x14ac:dyDescent="0.3">
      <c r="B40" s="31"/>
      <c r="C40" s="55"/>
      <c r="D40" s="142"/>
      <c r="E40" s="143"/>
      <c r="F40" s="143"/>
      <c r="G40" s="143"/>
      <c r="H40" s="143"/>
      <c r="I40" s="144"/>
      <c r="J40" s="144"/>
      <c r="K40" s="144"/>
      <c r="L40" s="144"/>
      <c r="M40" s="144"/>
      <c r="N40" s="144"/>
      <c r="O40" s="144"/>
      <c r="P40" s="144"/>
      <c r="Q40" s="144"/>
      <c r="R40" s="144"/>
      <c r="S40" s="144"/>
      <c r="T40" s="144"/>
      <c r="U40" s="391"/>
      <c r="V40" s="144"/>
      <c r="W40" s="144"/>
      <c r="X40" s="144"/>
      <c r="Y40" s="144"/>
      <c r="Z40" s="144"/>
      <c r="AA40" s="144"/>
      <c r="AB40" s="145"/>
      <c r="AC40" s="144"/>
      <c r="AD40" s="144"/>
      <c r="AE40" s="144"/>
      <c r="AF40" s="144"/>
      <c r="AG40" s="145"/>
    </row>
    <row r="41" spans="2:33" ht="13" x14ac:dyDescent="0.3">
      <c r="B41" s="31" t="s">
        <v>43</v>
      </c>
      <c r="C41" s="55"/>
      <c r="D41" s="300"/>
      <c r="E41" s="280"/>
      <c r="F41" s="280"/>
      <c r="G41" s="280"/>
      <c r="H41" s="280"/>
      <c r="I41" s="148"/>
      <c r="J41" s="148"/>
      <c r="K41" s="148"/>
      <c r="L41" s="148"/>
      <c r="M41" s="148"/>
      <c r="N41" s="148"/>
      <c r="O41" s="148"/>
      <c r="P41" s="148"/>
      <c r="Q41" s="148"/>
      <c r="R41" s="148"/>
      <c r="S41" s="148"/>
      <c r="T41" s="148"/>
      <c r="U41" s="155"/>
      <c r="V41" s="392"/>
      <c r="W41" s="392"/>
      <c r="X41" s="392"/>
      <c r="Y41" s="392"/>
      <c r="Z41" s="392"/>
      <c r="AA41" s="392"/>
      <c r="AB41" s="149"/>
      <c r="AC41" s="148"/>
      <c r="AD41" s="148"/>
      <c r="AE41" s="148"/>
      <c r="AF41" s="148"/>
      <c r="AG41" s="149"/>
    </row>
    <row r="42" spans="2:33" ht="13" x14ac:dyDescent="0.3">
      <c r="B42" s="22" t="str">
        <f>IFERROR(VLOOKUP(C42,'MEG Def'!$A$42:$B$45,2),0)</f>
        <v>Family Planning</v>
      </c>
      <c r="C42" s="56">
        <v>1</v>
      </c>
      <c r="D42" s="79"/>
      <c r="E42" s="80"/>
      <c r="F42" s="80"/>
      <c r="G42" s="80"/>
      <c r="H42" s="80"/>
      <c r="I42" s="80"/>
      <c r="J42" s="80"/>
      <c r="K42" s="80"/>
      <c r="L42" s="80"/>
      <c r="M42" s="80"/>
      <c r="N42" s="80"/>
      <c r="O42" s="80"/>
      <c r="P42" s="80"/>
      <c r="Q42" s="80"/>
      <c r="R42" s="80"/>
      <c r="S42" s="80"/>
      <c r="T42" s="80"/>
      <c r="U42" s="79">
        <v>34.28</v>
      </c>
      <c r="V42" s="393">
        <v>34.57</v>
      </c>
      <c r="W42" s="393">
        <v>34.869999999999997</v>
      </c>
      <c r="X42" s="393">
        <v>35.17</v>
      </c>
      <c r="Y42" s="393">
        <v>35.47</v>
      </c>
      <c r="Z42" s="393">
        <v>35.78</v>
      </c>
      <c r="AA42" s="393">
        <v>35.78</v>
      </c>
      <c r="AB42" s="296">
        <v>35.78</v>
      </c>
      <c r="AC42" s="80"/>
      <c r="AD42" s="80"/>
      <c r="AE42" s="80"/>
      <c r="AF42" s="80"/>
      <c r="AG42" s="296"/>
    </row>
    <row r="43" spans="2:33" ht="13" hidden="1" x14ac:dyDescent="0.3">
      <c r="B43" s="22">
        <f>IFERROR(VLOOKUP(C43,'MEG Def'!$A$42:$B$45,2),0)</f>
        <v>0</v>
      </c>
      <c r="C43" s="56"/>
      <c r="D43" s="79"/>
      <c r="E43" s="80"/>
      <c r="F43" s="80"/>
      <c r="G43" s="80"/>
      <c r="H43" s="80"/>
      <c r="I43" s="80"/>
      <c r="J43" s="80"/>
      <c r="K43" s="80"/>
      <c r="L43" s="80"/>
      <c r="M43" s="80"/>
      <c r="N43" s="80"/>
      <c r="O43" s="80"/>
      <c r="P43" s="80"/>
      <c r="Q43" s="80"/>
      <c r="R43" s="80"/>
      <c r="S43" s="80"/>
      <c r="T43" s="80"/>
      <c r="U43" s="79"/>
      <c r="V43" s="393"/>
      <c r="W43" s="393"/>
      <c r="X43" s="393"/>
      <c r="Y43" s="393"/>
      <c r="Z43" s="393"/>
      <c r="AA43" s="393"/>
      <c r="AB43" s="296"/>
      <c r="AC43" s="80"/>
      <c r="AD43" s="80"/>
      <c r="AE43" s="80"/>
      <c r="AF43" s="80"/>
      <c r="AG43" s="296"/>
    </row>
    <row r="44" spans="2:33" ht="13" hidden="1" x14ac:dyDescent="0.3">
      <c r="B44" s="22">
        <f>IFERROR(VLOOKUP(C44,'MEG Def'!$A$42:$B$45,2),0)</f>
        <v>0</v>
      </c>
      <c r="C44" s="56"/>
      <c r="D44" s="79"/>
      <c r="E44" s="80"/>
      <c r="F44" s="80"/>
      <c r="G44" s="80"/>
      <c r="H44" s="80"/>
      <c r="I44" s="80"/>
      <c r="J44" s="80"/>
      <c r="K44" s="80"/>
      <c r="L44" s="80"/>
      <c r="M44" s="80"/>
      <c r="N44" s="80"/>
      <c r="O44" s="80"/>
      <c r="P44" s="80"/>
      <c r="Q44" s="80"/>
      <c r="R44" s="80"/>
      <c r="S44" s="80"/>
      <c r="T44" s="80"/>
      <c r="U44" s="79"/>
      <c r="V44" s="393"/>
      <c r="W44" s="393"/>
      <c r="X44" s="393"/>
      <c r="Y44" s="393"/>
      <c r="Z44" s="393"/>
      <c r="AA44" s="393"/>
      <c r="AB44" s="296"/>
      <c r="AC44" s="80"/>
      <c r="AD44" s="80"/>
      <c r="AE44" s="80"/>
      <c r="AF44" s="80"/>
      <c r="AG44" s="296"/>
    </row>
    <row r="45" spans="2:33" ht="13" hidden="1" x14ac:dyDescent="0.3">
      <c r="B45" s="33"/>
      <c r="C45" s="56"/>
      <c r="D45" s="79"/>
      <c r="E45" s="80"/>
      <c r="F45" s="80"/>
      <c r="G45" s="80"/>
      <c r="H45" s="80"/>
      <c r="I45" s="148"/>
      <c r="J45" s="148"/>
      <c r="K45" s="148"/>
      <c r="L45" s="148"/>
      <c r="M45" s="148"/>
      <c r="N45" s="148"/>
      <c r="O45" s="148"/>
      <c r="P45" s="148"/>
      <c r="Q45" s="148"/>
      <c r="R45" s="148"/>
      <c r="S45" s="148"/>
      <c r="T45" s="148"/>
      <c r="U45" s="155"/>
      <c r="V45" s="392"/>
      <c r="W45" s="392"/>
      <c r="X45" s="392"/>
      <c r="Y45" s="392"/>
      <c r="Z45" s="392"/>
      <c r="AA45" s="392"/>
      <c r="AB45" s="149"/>
      <c r="AC45" s="148"/>
      <c r="AD45" s="148"/>
      <c r="AE45" s="148"/>
      <c r="AF45" s="148"/>
      <c r="AG45" s="149"/>
    </row>
    <row r="46" spans="2:33" ht="13" hidden="1" x14ac:dyDescent="0.3">
      <c r="B46" s="31" t="s">
        <v>42</v>
      </c>
      <c r="C46" s="56"/>
      <c r="D46" s="79"/>
      <c r="E46" s="80"/>
      <c r="F46" s="80"/>
      <c r="G46" s="80"/>
      <c r="H46" s="80"/>
      <c r="I46" s="148"/>
      <c r="J46" s="148"/>
      <c r="K46" s="148"/>
      <c r="L46" s="148"/>
      <c r="M46" s="148"/>
      <c r="N46" s="148"/>
      <c r="O46" s="148"/>
      <c r="P46" s="148"/>
      <c r="Q46" s="148"/>
      <c r="R46" s="148"/>
      <c r="S46" s="148"/>
      <c r="T46" s="148"/>
      <c r="U46" s="155"/>
      <c r="V46" s="392"/>
      <c r="W46" s="392"/>
      <c r="X46" s="392"/>
      <c r="Y46" s="392"/>
      <c r="Z46" s="392"/>
      <c r="AA46" s="392"/>
      <c r="AB46" s="149"/>
      <c r="AC46" s="148"/>
      <c r="AD46" s="148"/>
      <c r="AE46" s="148"/>
      <c r="AF46" s="148"/>
      <c r="AG46" s="149"/>
    </row>
    <row r="47" spans="2:33" ht="13" hidden="1" x14ac:dyDescent="0.3">
      <c r="B47" s="22">
        <f>IFERROR(VLOOKUP(C47,'MEG Def'!$A$47:$B$50,2),0)</f>
        <v>0</v>
      </c>
      <c r="C47" s="56"/>
      <c r="D47" s="79"/>
      <c r="E47" s="80"/>
      <c r="F47" s="80"/>
      <c r="G47" s="80"/>
      <c r="H47" s="80"/>
      <c r="I47" s="80"/>
      <c r="J47" s="80"/>
      <c r="K47" s="80"/>
      <c r="L47" s="80"/>
      <c r="M47" s="80"/>
      <c r="N47" s="80"/>
      <c r="O47" s="80"/>
      <c r="P47" s="80"/>
      <c r="Q47" s="80"/>
      <c r="R47" s="80"/>
      <c r="S47" s="80"/>
      <c r="T47" s="80"/>
      <c r="U47" s="79"/>
      <c r="V47" s="393"/>
      <c r="W47" s="393"/>
      <c r="X47" s="393"/>
      <c r="Y47" s="393"/>
      <c r="Z47" s="393"/>
      <c r="AA47" s="393"/>
      <c r="AB47" s="296"/>
      <c r="AC47" s="80"/>
      <c r="AD47" s="80"/>
      <c r="AE47" s="80"/>
      <c r="AF47" s="80"/>
      <c r="AG47" s="296"/>
    </row>
    <row r="48" spans="2:33" ht="13" hidden="1" x14ac:dyDescent="0.3">
      <c r="B48" s="22">
        <f>IFERROR(VLOOKUP(C48,'MEG Def'!$A$47:$B$50,2),0)</f>
        <v>0</v>
      </c>
      <c r="C48" s="56"/>
      <c r="D48" s="79"/>
      <c r="E48" s="80"/>
      <c r="F48" s="80"/>
      <c r="G48" s="80"/>
      <c r="H48" s="80"/>
      <c r="I48" s="80"/>
      <c r="J48" s="80"/>
      <c r="K48" s="80"/>
      <c r="L48" s="80"/>
      <c r="M48" s="80"/>
      <c r="N48" s="80"/>
      <c r="O48" s="80"/>
      <c r="P48" s="80"/>
      <c r="Q48" s="80"/>
      <c r="R48" s="80"/>
      <c r="S48" s="80"/>
      <c r="T48" s="80"/>
      <c r="U48" s="79"/>
      <c r="V48" s="393"/>
      <c r="W48" s="393"/>
      <c r="X48" s="393"/>
      <c r="Y48" s="393"/>
      <c r="Z48" s="393"/>
      <c r="AA48" s="393"/>
      <c r="AB48" s="296"/>
      <c r="AC48" s="80"/>
      <c r="AD48" s="80"/>
      <c r="AE48" s="80"/>
      <c r="AF48" s="80"/>
      <c r="AG48" s="296"/>
    </row>
    <row r="49" spans="2:33" ht="13" hidden="1" x14ac:dyDescent="0.3">
      <c r="B49" s="22">
        <f>IFERROR(VLOOKUP(C49,'MEG Def'!$A$47:$B$50,2),0)</f>
        <v>0</v>
      </c>
      <c r="C49" s="56"/>
      <c r="D49" s="79"/>
      <c r="E49" s="80"/>
      <c r="F49" s="80"/>
      <c r="G49" s="80"/>
      <c r="H49" s="80"/>
      <c r="I49" s="80"/>
      <c r="J49" s="80"/>
      <c r="K49" s="80"/>
      <c r="L49" s="80"/>
      <c r="M49" s="80"/>
      <c r="N49" s="80"/>
      <c r="O49" s="80"/>
      <c r="P49" s="80"/>
      <c r="Q49" s="80"/>
      <c r="R49" s="80"/>
      <c r="S49" s="80"/>
      <c r="T49" s="80"/>
      <c r="U49" s="79"/>
      <c r="V49" s="393"/>
      <c r="W49" s="393"/>
      <c r="X49" s="393"/>
      <c r="Y49" s="393"/>
      <c r="Z49" s="393"/>
      <c r="AA49" s="393"/>
      <c r="AB49" s="296"/>
      <c r="AC49" s="80"/>
      <c r="AD49" s="80"/>
      <c r="AE49" s="80"/>
      <c r="AF49" s="80"/>
      <c r="AG49" s="296"/>
    </row>
    <row r="50" spans="2:33" ht="13.5" thickBot="1" x14ac:dyDescent="0.35">
      <c r="B50" s="49"/>
      <c r="C50" s="58"/>
      <c r="D50" s="301"/>
      <c r="E50" s="302"/>
      <c r="F50" s="302"/>
      <c r="G50" s="302"/>
      <c r="H50" s="302"/>
      <c r="I50" s="276"/>
      <c r="J50" s="276"/>
      <c r="K50" s="276"/>
      <c r="L50" s="276"/>
      <c r="M50" s="276"/>
      <c r="N50" s="276"/>
      <c r="O50" s="276"/>
      <c r="P50" s="276"/>
      <c r="Q50" s="276"/>
      <c r="R50" s="276"/>
      <c r="S50" s="276"/>
      <c r="T50" s="276"/>
      <c r="U50" s="394"/>
      <c r="V50" s="276"/>
      <c r="W50" s="276"/>
      <c r="X50" s="276"/>
      <c r="Y50" s="276"/>
      <c r="Z50" s="276"/>
      <c r="AA50" s="276"/>
      <c r="AB50" s="277"/>
      <c r="AC50" s="276"/>
      <c r="AD50" s="276"/>
      <c r="AE50" s="276"/>
      <c r="AF50" s="276"/>
      <c r="AG50" s="277"/>
    </row>
    <row r="51" spans="2:33" ht="13" x14ac:dyDescent="0.3">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t="13" hidden="1" x14ac:dyDescent="0.3">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3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t="13" hidden="1" x14ac:dyDescent="0.3">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t="13" hidden="1" x14ac:dyDescent="0.3">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t="13" hidden="1" x14ac:dyDescent="0.3">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t="13" hidden="1" x14ac:dyDescent="0.3">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t="13" hidden="1" x14ac:dyDescent="0.3">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t="13" hidden="1" x14ac:dyDescent="0.3">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t="13" hidden="1" x14ac:dyDescent="0.3">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t="13" hidden="1" x14ac:dyDescent="0.3">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t="13" hidden="1" x14ac:dyDescent="0.3">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t="13" hidden="1" x14ac:dyDescent="0.3">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 hidden="1" thickBot="1" x14ac:dyDescent="0.3">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t="13" hidden="1" x14ac:dyDescent="0.3">
      <c r="B65" s="28"/>
      <c r="D65" s="303"/>
      <c r="E65" s="303"/>
      <c r="F65" s="304"/>
      <c r="G65" s="304"/>
    </row>
  </sheetData>
  <sheetProtection algorithmName="SHA-512" hashValue="WEhUe5J4t63VdA7je5tzDPA950Tl12/NUXoa0s022Mi2yV8WFGRGt0AYu8OZ14xQh4SgknTh9oWnvT20CZ1piw==" saltValue="bPFf8T+952XLHD2ksQ01KQ=="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W22" sqref="W22"/>
    </sheetView>
  </sheetViews>
  <sheetFormatPr defaultColWidth="8.7265625" defaultRowHeight="12.5" x14ac:dyDescent="0.25"/>
  <cols>
    <col min="2" max="2" width="43.453125" customWidth="1"/>
    <col min="3" max="19" width="15.1796875" hidden="1" customWidth="1"/>
    <col min="20" max="27" width="15.1796875" customWidth="1"/>
    <col min="28" max="32" width="15.1796875" hidden="1" customWidth="1"/>
    <col min="33" max="33" width="17.1796875" customWidth="1"/>
  </cols>
  <sheetData>
    <row r="1" spans="1:33" ht="28" customHeight="1" x14ac:dyDescent="0.25">
      <c r="A1" s="44"/>
      <c r="B1" s="44"/>
    </row>
    <row r="3" spans="1:33" ht="14" x14ac:dyDescent="0.3">
      <c r="B3" s="231" t="s">
        <v>94</v>
      </c>
    </row>
    <row r="5" spans="1:33" ht="13.5" thickBot="1" x14ac:dyDescent="0.35">
      <c r="B5" s="2"/>
    </row>
    <row r="6" spans="1:33" ht="28" customHeight="1" thickBot="1" x14ac:dyDescent="0.3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5" customHeight="1" thickBot="1" x14ac:dyDescent="0.35">
      <c r="B7" s="295" t="s">
        <v>185</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5" customHeight="1" x14ac:dyDescent="0.25">
      <c r="B8" s="368" t="s">
        <v>186</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5" customHeight="1" x14ac:dyDescent="0.3">
      <c r="B9" s="364"/>
      <c r="C9" s="365"/>
      <c r="D9" s="365"/>
      <c r="E9" s="365"/>
      <c r="F9" s="365"/>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7"/>
    </row>
    <row r="10" spans="1:33" ht="15" customHeight="1" thickBot="1" x14ac:dyDescent="0.35">
      <c r="B10" s="363"/>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7">
        <f>SUM(C10:AF10)</f>
        <v>0</v>
      </c>
    </row>
    <row r="11" spans="1:33" ht="23.5" customHeight="1" x14ac:dyDescent="0.25">
      <c r="B11" s="376"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5" customHeight="1" x14ac:dyDescent="0.3">
      <c r="B12" s="375"/>
      <c r="C12" s="365"/>
      <c r="D12" s="365"/>
      <c r="E12" s="365"/>
      <c r="F12" s="365"/>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7"/>
    </row>
    <row r="13" spans="1:33" ht="13" x14ac:dyDescent="0.3">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ht="13" x14ac:dyDescent="0.3">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9" customHeight="1" thickBot="1" x14ac:dyDescent="0.3">
      <c r="B15" s="372" t="s">
        <v>29</v>
      </c>
      <c r="C15" s="373">
        <f>C10-C13</f>
        <v>0</v>
      </c>
      <c r="D15" s="373">
        <f t="shared" ref="D15:AF15" si="0">D10-D13</f>
        <v>0</v>
      </c>
      <c r="E15" s="373">
        <f t="shared" si="0"/>
        <v>0</v>
      </c>
      <c r="F15" s="373">
        <f t="shared" si="0"/>
        <v>0</v>
      </c>
      <c r="G15" s="373">
        <f t="shared" si="0"/>
        <v>0</v>
      </c>
      <c r="H15" s="373">
        <f t="shared" si="0"/>
        <v>0</v>
      </c>
      <c r="I15" s="373">
        <f t="shared" si="0"/>
        <v>0</v>
      </c>
      <c r="J15" s="373">
        <f t="shared" si="0"/>
        <v>0</v>
      </c>
      <c r="K15" s="373">
        <f t="shared" si="0"/>
        <v>0</v>
      </c>
      <c r="L15" s="373">
        <f t="shared" si="0"/>
        <v>0</v>
      </c>
      <c r="M15" s="373">
        <f t="shared" si="0"/>
        <v>0</v>
      </c>
      <c r="N15" s="373">
        <f t="shared" si="0"/>
        <v>0</v>
      </c>
      <c r="O15" s="373">
        <f t="shared" si="0"/>
        <v>0</v>
      </c>
      <c r="P15" s="373">
        <f t="shared" si="0"/>
        <v>0</v>
      </c>
      <c r="Q15" s="373">
        <f t="shared" si="0"/>
        <v>0</v>
      </c>
      <c r="R15" s="373">
        <f t="shared" si="0"/>
        <v>0</v>
      </c>
      <c r="S15" s="373">
        <f t="shared" si="0"/>
        <v>0</v>
      </c>
      <c r="T15" s="373">
        <f t="shared" si="0"/>
        <v>0</v>
      </c>
      <c r="U15" s="373">
        <f t="shared" si="0"/>
        <v>0</v>
      </c>
      <c r="V15" s="373">
        <f t="shared" si="0"/>
        <v>0</v>
      </c>
      <c r="W15" s="373">
        <f t="shared" si="0"/>
        <v>0</v>
      </c>
      <c r="X15" s="373">
        <f t="shared" si="0"/>
        <v>0</v>
      </c>
      <c r="Y15" s="373">
        <f t="shared" si="0"/>
        <v>0</v>
      </c>
      <c r="Z15" s="373">
        <f t="shared" si="0"/>
        <v>0</v>
      </c>
      <c r="AA15" s="373">
        <f t="shared" si="0"/>
        <v>0</v>
      </c>
      <c r="AB15" s="373">
        <f t="shared" si="0"/>
        <v>0</v>
      </c>
      <c r="AC15" s="373">
        <f t="shared" si="0"/>
        <v>0</v>
      </c>
      <c r="AD15" s="373">
        <f t="shared" si="0"/>
        <v>0</v>
      </c>
      <c r="AE15" s="373">
        <f t="shared" si="0"/>
        <v>0</v>
      </c>
      <c r="AF15" s="373">
        <f t="shared" si="0"/>
        <v>0</v>
      </c>
      <c r="AG15" s="374">
        <f>SUM(C15:AF15)</f>
        <v>0</v>
      </c>
    </row>
    <row r="16" spans="1:33" ht="13" thickBot="1" x14ac:dyDescent="0.3">
      <c r="B16" s="369" t="s">
        <v>30</v>
      </c>
      <c r="C16" s="370" t="str">
        <f t="shared" ref="C16:AF16" si="1">IF(C15&lt;0,"Over",".")</f>
        <v>.</v>
      </c>
      <c r="D16" s="370" t="str">
        <f t="shared" si="1"/>
        <v>.</v>
      </c>
      <c r="E16" s="370" t="str">
        <f t="shared" si="1"/>
        <v>.</v>
      </c>
      <c r="F16" s="370" t="str">
        <f t="shared" si="1"/>
        <v>.</v>
      </c>
      <c r="G16" s="370" t="str">
        <f t="shared" si="1"/>
        <v>.</v>
      </c>
      <c r="H16" s="370" t="str">
        <f t="shared" si="1"/>
        <v>.</v>
      </c>
      <c r="I16" s="370" t="str">
        <f t="shared" si="1"/>
        <v>.</v>
      </c>
      <c r="J16" s="370" t="str">
        <f t="shared" si="1"/>
        <v>.</v>
      </c>
      <c r="K16" s="370" t="str">
        <f t="shared" si="1"/>
        <v>.</v>
      </c>
      <c r="L16" s="370" t="str">
        <f t="shared" si="1"/>
        <v>.</v>
      </c>
      <c r="M16" s="370" t="str">
        <f t="shared" si="1"/>
        <v>.</v>
      </c>
      <c r="N16" s="370" t="str">
        <f t="shared" si="1"/>
        <v>.</v>
      </c>
      <c r="O16" s="370" t="str">
        <f t="shared" si="1"/>
        <v>.</v>
      </c>
      <c r="P16" s="370" t="str">
        <f t="shared" si="1"/>
        <v>.</v>
      </c>
      <c r="Q16" s="370" t="str">
        <f t="shared" si="1"/>
        <v>.</v>
      </c>
      <c r="R16" s="370" t="str">
        <f t="shared" si="1"/>
        <v>.</v>
      </c>
      <c r="S16" s="370" t="str">
        <f t="shared" si="1"/>
        <v>.</v>
      </c>
      <c r="T16" s="370" t="str">
        <f t="shared" si="1"/>
        <v>.</v>
      </c>
      <c r="U16" s="370" t="str">
        <f t="shared" si="1"/>
        <v>.</v>
      </c>
      <c r="V16" s="370" t="str">
        <f t="shared" si="1"/>
        <v>.</v>
      </c>
      <c r="W16" s="370" t="str">
        <f t="shared" si="1"/>
        <v>.</v>
      </c>
      <c r="X16" s="370" t="str">
        <f t="shared" si="1"/>
        <v>.</v>
      </c>
      <c r="Y16" s="370" t="str">
        <f t="shared" si="1"/>
        <v>.</v>
      </c>
      <c r="Z16" s="370" t="str">
        <f t="shared" si="1"/>
        <v>.</v>
      </c>
      <c r="AA16" s="370" t="str">
        <f t="shared" si="1"/>
        <v>.</v>
      </c>
      <c r="AB16" s="370" t="str">
        <f t="shared" si="1"/>
        <v>.</v>
      </c>
      <c r="AC16" s="370" t="str">
        <f t="shared" si="1"/>
        <v>.</v>
      </c>
      <c r="AD16" s="370" t="str">
        <f t="shared" si="1"/>
        <v>.</v>
      </c>
      <c r="AE16" s="370" t="str">
        <f t="shared" si="1"/>
        <v>.</v>
      </c>
      <c r="AF16" s="370" t="str">
        <f t="shared" si="1"/>
        <v>.</v>
      </c>
      <c r="AG16" s="371" t="str">
        <f>IF(AG15&lt;0,"Over",".")</f>
        <v>.</v>
      </c>
    </row>
  </sheetData>
  <sheetProtection algorithmName="SHA-512" hashValue="DzU6AfWti1fY9oS3JxZHl+0XuPNnrIJL3qEfwJVOyZbaGdzHze1TIa7i2s8mh9yWgYnSElKYOAgF0uSnmDVCIQ==" saltValue="asHjL/WXAYEZYS9Sbe9TVw=="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03"/>
  <sheetViews>
    <sheetView tabSelected="1" topLeftCell="B1" zoomScaleNormal="100" workbookViewId="0">
      <selection activeCell="K4" sqref="K4"/>
    </sheetView>
  </sheetViews>
  <sheetFormatPr defaultColWidth="8.7265625" defaultRowHeight="12.5" x14ac:dyDescent="0.25"/>
  <cols>
    <col min="1" max="1" width="36.1796875" style="411" customWidth="1"/>
    <col min="2" max="34" width="13" style="411" customWidth="1"/>
    <col min="35" max="16384" width="8.7265625" style="411"/>
  </cols>
  <sheetData>
    <row r="1" spans="1:11" ht="27.65" customHeight="1" x14ac:dyDescent="0.25">
      <c r="A1" s="409"/>
      <c r="B1" s="409"/>
      <c r="C1" s="409"/>
      <c r="D1" s="409"/>
    </row>
    <row r="2" spans="1:11" x14ac:dyDescent="0.25">
      <c r="E2" s="467"/>
      <c r="F2" s="468"/>
      <c r="G2" s="469" t="s">
        <v>61</v>
      </c>
      <c r="H2" s="458">
        <v>44862</v>
      </c>
      <c r="I2" s="470"/>
      <c r="J2" s="469" t="s">
        <v>149</v>
      </c>
      <c r="K2" s="459">
        <v>24</v>
      </c>
    </row>
    <row r="3" spans="1:11" ht="21.5" x14ac:dyDescent="0.3">
      <c r="A3" s="437"/>
      <c r="E3" s="467"/>
      <c r="F3" s="471"/>
      <c r="G3" s="472" t="s">
        <v>62</v>
      </c>
      <c r="H3" s="458">
        <v>44834</v>
      </c>
      <c r="I3" s="470"/>
      <c r="J3" s="473" t="s">
        <v>150</v>
      </c>
      <c r="K3" s="460">
        <v>3</v>
      </c>
    </row>
    <row r="4" spans="1:11" ht="13" x14ac:dyDescent="0.3">
      <c r="A4" s="437"/>
      <c r="G4" s="467"/>
    </row>
    <row r="5" spans="1:11" s="413" customFormat="1" ht="15.5" x14ac:dyDescent="0.35">
      <c r="A5" s="474" t="s">
        <v>112</v>
      </c>
      <c r="B5" s="475"/>
      <c r="C5" s="475"/>
      <c r="D5" s="475"/>
      <c r="E5" s="475"/>
      <c r="F5" s="475"/>
    </row>
    <row r="6" spans="1:11" s="413" customFormat="1" ht="15.5" x14ac:dyDescent="0.35">
      <c r="A6" s="474" t="s">
        <v>113</v>
      </c>
      <c r="B6" s="475"/>
      <c r="C6" s="475"/>
      <c r="D6" s="475"/>
    </row>
    <row r="7" spans="1:11" s="413" customFormat="1" ht="14" x14ac:dyDescent="0.3">
      <c r="A7" s="474" t="s">
        <v>114</v>
      </c>
    </row>
    <row r="8" spans="1:11" s="413" customFormat="1" ht="14" x14ac:dyDescent="0.25">
      <c r="A8" s="476" t="s">
        <v>115</v>
      </c>
    </row>
    <row r="9" spans="1:11" s="413" customFormat="1" ht="14" x14ac:dyDescent="0.3">
      <c r="A9" s="474" t="s">
        <v>116</v>
      </c>
    </row>
    <row r="10" spans="1:11" s="413" customFormat="1" ht="14" x14ac:dyDescent="0.3">
      <c r="A10" s="474" t="s">
        <v>117</v>
      </c>
      <c r="B10" s="477"/>
    </row>
    <row r="11" spans="1:11" s="413" customFormat="1" ht="14" x14ac:dyDescent="0.3">
      <c r="A11" s="474" t="s">
        <v>118</v>
      </c>
      <c r="B11" s="477"/>
    </row>
    <row r="12" spans="1:11" s="413" customFormat="1" ht="14" x14ac:dyDescent="0.25">
      <c r="A12" s="476" t="s">
        <v>119</v>
      </c>
      <c r="B12" s="477"/>
    </row>
    <row r="13" spans="1:11" s="413" customFormat="1" ht="14" x14ac:dyDescent="0.25">
      <c r="A13" s="476" t="s">
        <v>120</v>
      </c>
      <c r="B13" s="477"/>
    </row>
    <row r="14" spans="1:11" ht="13" x14ac:dyDescent="0.3">
      <c r="A14" s="478"/>
      <c r="B14" s="479"/>
      <c r="C14" s="480"/>
      <c r="D14" s="480"/>
    </row>
    <row r="15" spans="1:11" ht="13" hidden="1" x14ac:dyDescent="0.3">
      <c r="A15" s="481"/>
    </row>
    <row r="16" spans="1:11" ht="14.5" hidden="1" customHeight="1" x14ac:dyDescent="0.35">
      <c r="A16" s="482"/>
      <c r="B16" s="482"/>
    </row>
    <row r="17" spans="1:2" ht="14.5" hidden="1" customHeight="1" x14ac:dyDescent="0.35">
      <c r="A17" s="482"/>
      <c r="B17" s="482"/>
    </row>
    <row r="18" spans="1:2" ht="14.5" hidden="1" customHeight="1" x14ac:dyDescent="0.35">
      <c r="A18" s="482"/>
      <c r="B18" s="482"/>
    </row>
    <row r="19" spans="1:2" ht="14.5" hidden="1" customHeight="1" x14ac:dyDescent="0.35">
      <c r="A19" s="482"/>
      <c r="B19" s="482"/>
    </row>
    <row r="20" spans="1:2" ht="14.5" hidden="1" customHeight="1" x14ac:dyDescent="0.35">
      <c r="A20" s="482"/>
      <c r="B20" s="482"/>
    </row>
    <row r="21" spans="1:2" ht="14.5" hidden="1" customHeight="1" x14ac:dyDescent="0.35">
      <c r="A21" s="482"/>
      <c r="B21" s="482"/>
    </row>
    <row r="22" spans="1:2" ht="14.5" hidden="1" customHeight="1" x14ac:dyDescent="0.35">
      <c r="A22" s="482"/>
      <c r="B22" s="482"/>
    </row>
    <row r="23" spans="1:2" ht="14.5" hidden="1" customHeight="1" x14ac:dyDescent="0.35">
      <c r="A23" s="482"/>
      <c r="B23" s="482"/>
    </row>
    <row r="24" spans="1:2" ht="14.5" hidden="1" customHeight="1" x14ac:dyDescent="0.35">
      <c r="A24" s="482"/>
      <c r="B24" s="482"/>
    </row>
    <row r="25" spans="1:2" ht="14.5" hidden="1" customHeight="1" x14ac:dyDescent="0.35">
      <c r="A25" s="482"/>
      <c r="B25" s="482"/>
    </row>
    <row r="26" spans="1:2" ht="14.5" hidden="1" customHeight="1" x14ac:dyDescent="0.35">
      <c r="A26" s="482"/>
      <c r="B26" s="482"/>
    </row>
    <row r="27" spans="1:2" ht="14.5" hidden="1" customHeight="1" x14ac:dyDescent="0.35">
      <c r="A27" s="482"/>
      <c r="B27" s="482"/>
    </row>
    <row r="28" spans="1:2" ht="14.5" hidden="1" customHeight="1" x14ac:dyDescent="0.35">
      <c r="A28" s="482"/>
      <c r="B28" s="482"/>
    </row>
    <row r="29" spans="1:2" ht="14.5" hidden="1" customHeight="1" x14ac:dyDescent="0.35">
      <c r="A29" s="482"/>
      <c r="B29" s="482"/>
    </row>
    <row r="30" spans="1:2" ht="14.5" hidden="1" customHeight="1" x14ac:dyDescent="0.35">
      <c r="A30" s="482"/>
      <c r="B30" s="482"/>
    </row>
    <row r="31" spans="1:2" ht="14.5" hidden="1" customHeight="1" x14ac:dyDescent="0.35">
      <c r="A31" s="482"/>
      <c r="B31" s="482"/>
    </row>
    <row r="32" spans="1:2" ht="14.5" hidden="1" customHeight="1" x14ac:dyDescent="0.35">
      <c r="A32" s="482"/>
      <c r="B32" s="482"/>
    </row>
    <row r="33" spans="1:2" ht="14.5" hidden="1" customHeight="1" x14ac:dyDescent="0.35">
      <c r="A33" s="482"/>
      <c r="B33" s="482"/>
    </row>
    <row r="34" spans="1:2" ht="14.5" hidden="1" customHeight="1" x14ac:dyDescent="0.35">
      <c r="A34" s="482"/>
      <c r="B34" s="482"/>
    </row>
    <row r="35" spans="1:2" ht="14.5" hidden="1" customHeight="1" x14ac:dyDescent="0.35">
      <c r="A35" s="482"/>
      <c r="B35" s="482"/>
    </row>
    <row r="36" spans="1:2" ht="14.5" hidden="1" customHeight="1" x14ac:dyDescent="0.35">
      <c r="A36" s="482"/>
      <c r="B36" s="482"/>
    </row>
    <row r="37" spans="1:2" ht="14.5" hidden="1" customHeight="1" x14ac:dyDescent="0.35">
      <c r="A37" s="482"/>
      <c r="B37" s="482"/>
    </row>
    <row r="38" spans="1:2" ht="14.5" hidden="1" customHeight="1" x14ac:dyDescent="0.35">
      <c r="A38" s="482"/>
      <c r="B38" s="482"/>
    </row>
    <row r="39" spans="1:2" ht="14.5" hidden="1" customHeight="1" x14ac:dyDescent="0.35">
      <c r="A39" s="482"/>
      <c r="B39" s="482"/>
    </row>
    <row r="40" spans="1:2" ht="14.5" hidden="1" customHeight="1" x14ac:dyDescent="0.35">
      <c r="A40" s="482"/>
      <c r="B40" s="482"/>
    </row>
    <row r="41" spans="1:2" ht="14.5" hidden="1" customHeight="1" x14ac:dyDescent="0.35">
      <c r="A41" s="482"/>
      <c r="B41" s="482"/>
    </row>
    <row r="42" spans="1:2" ht="14.5" hidden="1" customHeight="1" x14ac:dyDescent="0.35">
      <c r="A42" s="482"/>
      <c r="B42" s="482"/>
    </row>
    <row r="43" spans="1:2" ht="14.5" hidden="1" customHeight="1" x14ac:dyDescent="0.35">
      <c r="A43" s="482"/>
      <c r="B43" s="482"/>
    </row>
    <row r="44" spans="1:2" ht="14.5" hidden="1" customHeight="1" x14ac:dyDescent="0.35">
      <c r="A44" s="482"/>
      <c r="B44" s="482"/>
    </row>
    <row r="45" spans="1:2" ht="14.5" hidden="1" customHeight="1" x14ac:dyDescent="0.35">
      <c r="A45" s="482"/>
      <c r="B45" s="482"/>
    </row>
    <row r="46" spans="1:2" ht="14.5" hidden="1" customHeight="1" x14ac:dyDescent="0.35">
      <c r="A46" s="482"/>
      <c r="B46" s="482"/>
    </row>
    <row r="47" spans="1:2" ht="14.5" hidden="1" customHeight="1" x14ac:dyDescent="0.35">
      <c r="A47" s="482"/>
      <c r="B47" s="482"/>
    </row>
    <row r="48" spans="1:2" ht="14.5" hidden="1" customHeight="1" x14ac:dyDescent="0.35">
      <c r="A48" s="482"/>
      <c r="B48" s="482"/>
    </row>
    <row r="49" spans="1:2" ht="14.5" hidden="1" customHeight="1" x14ac:dyDescent="0.35">
      <c r="A49" s="482"/>
      <c r="B49" s="482"/>
    </row>
    <row r="50" spans="1:2" ht="14.5" hidden="1" customHeight="1" x14ac:dyDescent="0.35">
      <c r="A50" s="482"/>
      <c r="B50" s="482"/>
    </row>
    <row r="51" spans="1:2" ht="14.5" hidden="1" customHeight="1" x14ac:dyDescent="0.35">
      <c r="A51" s="482"/>
      <c r="B51" s="482"/>
    </row>
    <row r="52" spans="1:2" ht="14.5" hidden="1" customHeight="1" x14ac:dyDescent="0.35">
      <c r="A52" s="482"/>
      <c r="B52" s="482"/>
    </row>
    <row r="53" spans="1:2" ht="14.5" hidden="1" customHeight="1" x14ac:dyDescent="0.35">
      <c r="A53" s="482"/>
      <c r="B53" s="482"/>
    </row>
    <row r="54" spans="1:2" ht="14.5" hidden="1" customHeight="1" x14ac:dyDescent="0.35">
      <c r="A54" s="482"/>
      <c r="B54" s="482"/>
    </row>
    <row r="55" spans="1:2" ht="14.5" hidden="1" customHeight="1" x14ac:dyDescent="0.35">
      <c r="A55" s="482"/>
      <c r="B55" s="482"/>
    </row>
    <row r="56" spans="1:2" ht="14.5" hidden="1" customHeight="1" x14ac:dyDescent="0.35">
      <c r="A56" s="482"/>
      <c r="B56" s="482"/>
    </row>
    <row r="57" spans="1:2" ht="14.5" hidden="1" customHeight="1" x14ac:dyDescent="0.35">
      <c r="A57" s="482"/>
      <c r="B57" s="482"/>
    </row>
    <row r="58" spans="1:2" ht="14.5" hidden="1" customHeight="1" x14ac:dyDescent="0.35">
      <c r="A58" s="482"/>
      <c r="B58" s="482"/>
    </row>
    <row r="59" spans="1:2" ht="14.5" hidden="1" customHeight="1" x14ac:dyDescent="0.35">
      <c r="A59" s="482"/>
      <c r="B59" s="482"/>
    </row>
    <row r="60" spans="1:2" ht="14.5" hidden="1" customHeight="1" x14ac:dyDescent="0.35">
      <c r="A60" s="482"/>
      <c r="B60" s="482"/>
    </row>
    <row r="61" spans="1:2" ht="14.5" hidden="1" customHeight="1" x14ac:dyDescent="0.35">
      <c r="A61" s="482"/>
      <c r="B61" s="482"/>
    </row>
    <row r="62" spans="1:2" ht="14.5" hidden="1" customHeight="1" x14ac:dyDescent="0.35">
      <c r="A62" s="482"/>
      <c r="B62" s="482"/>
    </row>
    <row r="63" spans="1:2" ht="14.5" hidden="1" customHeight="1" x14ac:dyDescent="0.35">
      <c r="A63" s="482"/>
      <c r="B63" s="482"/>
    </row>
    <row r="64" spans="1:2" ht="14.5" hidden="1" customHeight="1" x14ac:dyDescent="0.35">
      <c r="A64" s="482"/>
      <c r="B64" s="482"/>
    </row>
    <row r="65" spans="1:2" ht="14.5" hidden="1" customHeight="1" x14ac:dyDescent="0.35">
      <c r="A65" s="482"/>
      <c r="B65" s="482"/>
    </row>
    <row r="66" spans="1:2" ht="14.5" hidden="1" customHeight="1" x14ac:dyDescent="0.35">
      <c r="A66" s="482"/>
      <c r="B66" s="482"/>
    </row>
    <row r="67" spans="1:2" ht="14.5" hidden="1" customHeight="1" x14ac:dyDescent="0.35">
      <c r="A67" s="482"/>
      <c r="B67" s="482"/>
    </row>
    <row r="68" spans="1:2" ht="14.5" hidden="1" customHeight="1" x14ac:dyDescent="0.35">
      <c r="A68" s="482"/>
      <c r="B68" s="482"/>
    </row>
    <row r="69" spans="1:2" ht="14.5" hidden="1" customHeight="1" x14ac:dyDescent="0.35">
      <c r="A69" s="482"/>
      <c r="B69" s="482"/>
    </row>
    <row r="70" spans="1:2" ht="14.5" hidden="1" customHeight="1" x14ac:dyDescent="0.35">
      <c r="A70" s="482"/>
      <c r="B70" s="482"/>
    </row>
    <row r="71" spans="1:2" ht="14.5" hidden="1" customHeight="1" x14ac:dyDescent="0.35">
      <c r="A71" s="482"/>
      <c r="B71" s="482"/>
    </row>
    <row r="72" spans="1:2" ht="14.5" hidden="1" customHeight="1" x14ac:dyDescent="0.35">
      <c r="A72" s="482"/>
      <c r="B72" s="482"/>
    </row>
    <row r="73" spans="1:2" ht="14.5" hidden="1" customHeight="1" x14ac:dyDescent="0.35">
      <c r="A73" s="482"/>
      <c r="B73" s="482"/>
    </row>
    <row r="74" spans="1:2" ht="14.5" hidden="1" customHeight="1" x14ac:dyDescent="0.35">
      <c r="A74" s="482"/>
      <c r="B74" s="482"/>
    </row>
    <row r="75" spans="1:2" ht="14.5" hidden="1" customHeight="1" x14ac:dyDescent="0.35">
      <c r="A75" s="482"/>
      <c r="B75" s="482"/>
    </row>
    <row r="76" spans="1:2" ht="14.5" hidden="1" customHeight="1" x14ac:dyDescent="0.35">
      <c r="A76" s="482"/>
      <c r="B76" s="482"/>
    </row>
    <row r="77" spans="1:2" ht="14.5" hidden="1" customHeight="1" x14ac:dyDescent="0.35">
      <c r="A77" s="482"/>
      <c r="B77" s="482"/>
    </row>
    <row r="78" spans="1:2" ht="14.5" hidden="1" customHeight="1" x14ac:dyDescent="0.35">
      <c r="A78" s="482"/>
      <c r="B78" s="482"/>
    </row>
    <row r="79" spans="1:2" ht="14.5" hidden="1" customHeight="1" x14ac:dyDescent="0.35">
      <c r="A79" s="482"/>
      <c r="B79" s="482"/>
    </row>
    <row r="80" spans="1:2" ht="14.5" hidden="1" customHeight="1" x14ac:dyDescent="0.35">
      <c r="A80" s="482"/>
      <c r="B80" s="482"/>
    </row>
    <row r="81" spans="1:2" ht="14.5" hidden="1" customHeight="1" x14ac:dyDescent="0.35">
      <c r="A81" s="482"/>
      <c r="B81" s="482"/>
    </row>
    <row r="82" spans="1:2" ht="14.5" hidden="1" customHeight="1" x14ac:dyDescent="0.35">
      <c r="A82" s="482"/>
      <c r="B82" s="482"/>
    </row>
    <row r="83" spans="1:2" ht="14.5" hidden="1" customHeight="1" x14ac:dyDescent="0.35">
      <c r="A83" s="482"/>
      <c r="B83" s="482"/>
    </row>
    <row r="84" spans="1:2" ht="14.5" hidden="1" customHeight="1" x14ac:dyDescent="0.35">
      <c r="A84" s="482"/>
      <c r="B84" s="482"/>
    </row>
    <row r="85" spans="1:2" ht="14.5" hidden="1" customHeight="1" x14ac:dyDescent="0.35">
      <c r="A85" s="482"/>
      <c r="B85" s="482"/>
    </row>
    <row r="86" spans="1:2" ht="14.5" hidden="1" customHeight="1" x14ac:dyDescent="0.35">
      <c r="A86" s="482"/>
      <c r="B86" s="482"/>
    </row>
    <row r="87" spans="1:2" ht="14.5" hidden="1" customHeight="1" x14ac:dyDescent="0.35">
      <c r="A87" s="482"/>
      <c r="B87" s="482"/>
    </row>
    <row r="88" spans="1:2" ht="14.5" hidden="1" customHeight="1" x14ac:dyDescent="0.35">
      <c r="A88" s="482"/>
      <c r="B88" s="482"/>
    </row>
    <row r="89" spans="1:2" ht="14.5" hidden="1" customHeight="1" x14ac:dyDescent="0.35">
      <c r="A89" s="482"/>
      <c r="B89" s="482"/>
    </row>
    <row r="90" spans="1:2" ht="14.5" hidden="1" customHeight="1" x14ac:dyDescent="0.35">
      <c r="A90" s="482"/>
      <c r="B90" s="482"/>
    </row>
    <row r="91" spans="1:2" ht="14.5" hidden="1" customHeight="1" x14ac:dyDescent="0.35">
      <c r="A91" s="482"/>
      <c r="B91" s="482"/>
    </row>
    <row r="92" spans="1:2" ht="14.5" hidden="1" customHeight="1" x14ac:dyDescent="0.35">
      <c r="A92" s="482"/>
      <c r="B92" s="482"/>
    </row>
    <row r="93" spans="1:2" ht="14.5" hidden="1" customHeight="1" x14ac:dyDescent="0.35">
      <c r="A93" s="482"/>
      <c r="B93" s="482"/>
    </row>
    <row r="94" spans="1:2" ht="14.5" hidden="1" customHeight="1" x14ac:dyDescent="0.35">
      <c r="A94" s="482"/>
      <c r="B94" s="482"/>
    </row>
    <row r="95" spans="1:2" ht="14.5" hidden="1" customHeight="1" x14ac:dyDescent="0.35">
      <c r="A95" s="482"/>
      <c r="B95" s="482"/>
    </row>
    <row r="96" spans="1:2" ht="13" thickBot="1" x14ac:dyDescent="0.3"/>
    <row r="97" spans="1:34" ht="15" thickBot="1" x14ac:dyDescent="0.4">
      <c r="A97" s="483" t="s">
        <v>88</v>
      </c>
    </row>
    <row r="98" spans="1:34" ht="14.5" x14ac:dyDescent="0.35">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row>
    <row r="99" spans="1:34" ht="14.5" x14ac:dyDescent="0.35">
      <c r="A99" s="485" t="s">
        <v>16</v>
      </c>
      <c r="B99" s="484"/>
      <c r="C99" s="484"/>
      <c r="D99" s="484"/>
      <c r="E99" s="484"/>
      <c r="F99" s="484"/>
      <c r="G99" s="484"/>
      <c r="H99" s="484"/>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row>
    <row r="100" spans="1:34" ht="29.5" customHeight="1" x14ac:dyDescent="0.35">
      <c r="A100" s="812" t="s">
        <v>137</v>
      </c>
      <c r="B100" s="813" t="s">
        <v>140</v>
      </c>
      <c r="C100" s="813" t="s">
        <v>191</v>
      </c>
      <c r="D100" s="813" t="s">
        <v>192</v>
      </c>
      <c r="E100" s="813" t="s">
        <v>193</v>
      </c>
      <c r="F100" s="813" t="s">
        <v>194</v>
      </c>
      <c r="G100" s="813" t="s">
        <v>195</v>
      </c>
      <c r="H100" s="813" t="s">
        <v>196</v>
      </c>
      <c r="I100" s="813" t="s">
        <v>197</v>
      </c>
      <c r="J100" s="813" t="s">
        <v>198</v>
      </c>
      <c r="K100" s="813" t="s">
        <v>199</v>
      </c>
      <c r="L100" s="813" t="s">
        <v>200</v>
      </c>
      <c r="M100" s="813" t="s">
        <v>201</v>
      </c>
      <c r="N100" s="813" t="s">
        <v>202</v>
      </c>
      <c r="O100" s="813" t="s">
        <v>203</v>
      </c>
      <c r="P100" s="813" t="s">
        <v>204</v>
      </c>
      <c r="Q100" s="813" t="s">
        <v>205</v>
      </c>
      <c r="R100" s="813" t="s">
        <v>206</v>
      </c>
      <c r="S100" s="813" t="s">
        <v>207</v>
      </c>
      <c r="T100" s="813" t="s">
        <v>208</v>
      </c>
      <c r="U100" s="813" t="s">
        <v>209</v>
      </c>
      <c r="V100" s="813" t="s">
        <v>210</v>
      </c>
      <c r="W100" s="813" t="s">
        <v>211</v>
      </c>
      <c r="X100" s="813" t="s">
        <v>212</v>
      </c>
      <c r="Y100" s="813" t="s">
        <v>213</v>
      </c>
      <c r="Z100" s="813" t="s">
        <v>214</v>
      </c>
      <c r="AA100" s="813" t="s">
        <v>215</v>
      </c>
      <c r="AB100" s="813" t="s">
        <v>216</v>
      </c>
      <c r="AC100" s="813" t="s">
        <v>217</v>
      </c>
      <c r="AD100" s="813" t="s">
        <v>218</v>
      </c>
      <c r="AE100" s="813" t="s">
        <v>219</v>
      </c>
      <c r="AF100" s="813" t="s">
        <v>220</v>
      </c>
      <c r="AG100" s="813" t="s">
        <v>20</v>
      </c>
      <c r="AH100" s="813" t="s">
        <v>141</v>
      </c>
    </row>
    <row r="101" spans="1:34" s="464" customFormat="1" ht="10.5" x14ac:dyDescent="0.25">
      <c r="A101" s="462" t="s">
        <v>221</v>
      </c>
      <c r="B101" s="463">
        <v>0</v>
      </c>
      <c r="C101" s="463">
        <v>7509296</v>
      </c>
      <c r="D101" s="463">
        <v>13361853</v>
      </c>
      <c r="E101" s="463">
        <v>2357168</v>
      </c>
      <c r="F101" s="463">
        <v>22884629</v>
      </c>
      <c r="G101" s="463">
        <v>25066897</v>
      </c>
      <c r="H101" s="463">
        <v>31142639</v>
      </c>
      <c r="I101" s="463">
        <v>39300724</v>
      </c>
      <c r="J101" s="463">
        <v>0</v>
      </c>
      <c r="K101" s="463">
        <v>14968463</v>
      </c>
      <c r="L101" s="463">
        <v>68474440</v>
      </c>
      <c r="M101" s="463">
        <v>-1</v>
      </c>
      <c r="N101" s="463">
        <v>1692960</v>
      </c>
      <c r="O101" s="463">
        <v>19191823</v>
      </c>
      <c r="P101" s="463">
        <v>19288899</v>
      </c>
      <c r="Q101" s="463">
        <v>18971352</v>
      </c>
      <c r="R101" s="463">
        <v>11758759</v>
      </c>
      <c r="S101" s="463">
        <v>1359719</v>
      </c>
      <c r="T101" s="463">
        <v>10847206</v>
      </c>
      <c r="U101" s="463">
        <v>6874914</v>
      </c>
      <c r="V101" s="463">
        <v>7460657</v>
      </c>
      <c r="W101" s="463">
        <v>6854803</v>
      </c>
      <c r="X101" s="463">
        <v>5187199</v>
      </c>
      <c r="Y101" s="463">
        <v>2802436</v>
      </c>
      <c r="Z101" s="463">
        <v>2052175</v>
      </c>
      <c r="AA101" s="463">
        <v>0</v>
      </c>
      <c r="AB101" s="463">
        <v>0</v>
      </c>
      <c r="AC101" s="463">
        <v>0</v>
      </c>
      <c r="AD101" s="463">
        <v>0</v>
      </c>
      <c r="AE101" s="463">
        <v>0</v>
      </c>
      <c r="AF101" s="463">
        <v>0</v>
      </c>
      <c r="AG101" s="463">
        <v>339409010</v>
      </c>
      <c r="AH101" s="463">
        <v>339409010</v>
      </c>
    </row>
    <row r="102" spans="1:34" s="464" customFormat="1" ht="10.5" x14ac:dyDescent="0.25">
      <c r="A102" s="462" t="s">
        <v>222</v>
      </c>
      <c r="B102" s="463">
        <v>0</v>
      </c>
      <c r="C102" s="463">
        <v>0</v>
      </c>
      <c r="D102" s="463">
        <v>0</v>
      </c>
      <c r="E102" s="463">
        <v>14843319</v>
      </c>
      <c r="F102" s="463">
        <v>0</v>
      </c>
      <c r="G102" s="463">
        <v>0</v>
      </c>
      <c r="H102" s="463">
        <v>0</v>
      </c>
      <c r="I102" s="463">
        <v>0</v>
      </c>
      <c r="J102" s="463">
        <v>0</v>
      </c>
      <c r="K102" s="463">
        <v>0</v>
      </c>
      <c r="L102" s="463">
        <v>0</v>
      </c>
      <c r="M102" s="463">
        <v>0</v>
      </c>
      <c r="N102" s="463">
        <v>0</v>
      </c>
      <c r="O102" s="463">
        <v>0</v>
      </c>
      <c r="P102" s="463">
        <v>0</v>
      </c>
      <c r="Q102" s="463">
        <v>0</v>
      </c>
      <c r="R102" s="463">
        <v>0</v>
      </c>
      <c r="S102" s="463">
        <v>0</v>
      </c>
      <c r="T102" s="463">
        <v>0</v>
      </c>
      <c r="U102" s="463">
        <v>0</v>
      </c>
      <c r="V102" s="463">
        <v>0</v>
      </c>
      <c r="W102" s="463">
        <v>0</v>
      </c>
      <c r="X102" s="463">
        <v>0</v>
      </c>
      <c r="Y102" s="463">
        <v>0</v>
      </c>
      <c r="Z102" s="463">
        <v>0</v>
      </c>
      <c r="AA102" s="463">
        <v>0</v>
      </c>
      <c r="AB102" s="463">
        <v>0</v>
      </c>
      <c r="AC102" s="463">
        <v>0</v>
      </c>
      <c r="AD102" s="463">
        <v>0</v>
      </c>
      <c r="AE102" s="463">
        <v>0</v>
      </c>
      <c r="AF102" s="463">
        <v>0</v>
      </c>
      <c r="AG102" s="463">
        <v>14843319</v>
      </c>
      <c r="AH102" s="463">
        <v>14843319</v>
      </c>
    </row>
    <row r="103" spans="1:34" s="457" customFormat="1" x14ac:dyDescent="0.25">
      <c r="A103" s="465" t="s">
        <v>20</v>
      </c>
      <c r="B103" s="466">
        <f t="shared" ref="B103:AF103" si="0">SUM(B101:B102)</f>
        <v>0</v>
      </c>
      <c r="C103" s="466">
        <f t="shared" si="0"/>
        <v>7509296</v>
      </c>
      <c r="D103" s="466">
        <f t="shared" si="0"/>
        <v>13361853</v>
      </c>
      <c r="E103" s="466">
        <f t="shared" si="0"/>
        <v>17200487</v>
      </c>
      <c r="F103" s="466">
        <f t="shared" si="0"/>
        <v>22884629</v>
      </c>
      <c r="G103" s="466">
        <f t="shared" si="0"/>
        <v>25066897</v>
      </c>
      <c r="H103" s="466">
        <f t="shared" si="0"/>
        <v>31142639</v>
      </c>
      <c r="I103" s="466">
        <f t="shared" si="0"/>
        <v>39300724</v>
      </c>
      <c r="J103" s="466">
        <f t="shared" si="0"/>
        <v>0</v>
      </c>
      <c r="K103" s="466">
        <f t="shared" si="0"/>
        <v>14968463</v>
      </c>
      <c r="L103" s="466">
        <f t="shared" si="0"/>
        <v>68474440</v>
      </c>
      <c r="M103" s="466">
        <f t="shared" si="0"/>
        <v>-1</v>
      </c>
      <c r="N103" s="466">
        <f t="shared" si="0"/>
        <v>1692960</v>
      </c>
      <c r="O103" s="466">
        <f t="shared" si="0"/>
        <v>19191823</v>
      </c>
      <c r="P103" s="466">
        <f t="shared" si="0"/>
        <v>19288899</v>
      </c>
      <c r="Q103" s="466">
        <f t="shared" si="0"/>
        <v>18971352</v>
      </c>
      <c r="R103" s="466">
        <f t="shared" si="0"/>
        <v>11758759</v>
      </c>
      <c r="S103" s="466">
        <f t="shared" si="0"/>
        <v>1359719</v>
      </c>
      <c r="T103" s="466">
        <f t="shared" si="0"/>
        <v>10847206</v>
      </c>
      <c r="U103" s="466">
        <f t="shared" si="0"/>
        <v>6874914</v>
      </c>
      <c r="V103" s="466">
        <f t="shared" si="0"/>
        <v>7460657</v>
      </c>
      <c r="W103" s="466">
        <f t="shared" si="0"/>
        <v>6854803</v>
      </c>
      <c r="X103" s="466">
        <f t="shared" si="0"/>
        <v>5187199</v>
      </c>
      <c r="Y103" s="466">
        <f t="shared" si="0"/>
        <v>2802436</v>
      </c>
      <c r="Z103" s="466">
        <v>2052175</v>
      </c>
      <c r="AA103" s="466">
        <f t="shared" si="0"/>
        <v>0</v>
      </c>
      <c r="AB103" s="466">
        <f t="shared" si="0"/>
        <v>0</v>
      </c>
      <c r="AC103" s="466">
        <f t="shared" si="0"/>
        <v>0</v>
      </c>
      <c r="AD103" s="466">
        <f t="shared" si="0"/>
        <v>0</v>
      </c>
      <c r="AE103" s="466">
        <f t="shared" si="0"/>
        <v>0</v>
      </c>
      <c r="AF103" s="466">
        <f t="shared" si="0"/>
        <v>0</v>
      </c>
      <c r="AG103" s="466">
        <v>354252329</v>
      </c>
      <c r="AH103" s="466">
        <v>354252329</v>
      </c>
    </row>
    <row r="104" spans="1:34" hidden="1" x14ac:dyDescent="0.25">
      <c r="A104" s="814"/>
      <c r="B104" s="815"/>
      <c r="C104" s="815"/>
      <c r="D104" s="815"/>
      <c r="E104" s="815"/>
      <c r="F104" s="815"/>
      <c r="G104" s="815"/>
      <c r="H104" s="815"/>
      <c r="I104" s="815"/>
      <c r="J104" s="815"/>
      <c r="K104" s="815"/>
      <c r="L104" s="815"/>
      <c r="M104" s="815"/>
      <c r="N104" s="815"/>
      <c r="O104" s="815"/>
      <c r="P104" s="815"/>
      <c r="Q104" s="815"/>
      <c r="R104" s="815"/>
      <c r="S104" s="815"/>
      <c r="T104" s="815"/>
      <c r="U104" s="815"/>
      <c r="V104" s="815"/>
      <c r="W104" s="815"/>
      <c r="X104" s="815"/>
      <c r="Y104" s="815"/>
      <c r="Z104" s="815"/>
      <c r="AA104" s="815"/>
      <c r="AB104" s="815"/>
      <c r="AC104" s="815"/>
      <c r="AD104" s="815"/>
      <c r="AE104" s="815"/>
      <c r="AF104" s="815"/>
      <c r="AG104" s="815"/>
      <c r="AH104" s="815"/>
    </row>
    <row r="105" spans="1:34" hidden="1" x14ac:dyDescent="0.25">
      <c r="A105" s="814"/>
      <c r="B105" s="815"/>
      <c r="C105" s="815"/>
      <c r="D105" s="815"/>
      <c r="E105" s="815"/>
      <c r="F105" s="815"/>
      <c r="G105" s="815"/>
      <c r="H105" s="815"/>
      <c r="I105" s="815"/>
      <c r="J105" s="815"/>
      <c r="K105" s="815"/>
      <c r="L105" s="815"/>
      <c r="M105" s="815"/>
      <c r="N105" s="815"/>
      <c r="O105" s="815"/>
      <c r="P105" s="815"/>
      <c r="Q105" s="815"/>
      <c r="R105" s="815"/>
      <c r="S105" s="815"/>
      <c r="T105" s="815"/>
      <c r="U105" s="815"/>
      <c r="V105" s="815"/>
      <c r="W105" s="815"/>
      <c r="X105" s="815"/>
      <c r="Y105" s="815"/>
      <c r="Z105" s="815"/>
      <c r="AA105" s="815"/>
      <c r="AB105" s="815"/>
      <c r="AC105" s="815"/>
      <c r="AD105" s="815"/>
      <c r="AE105" s="815"/>
      <c r="AF105" s="815"/>
      <c r="AG105" s="815"/>
      <c r="AH105" s="815"/>
    </row>
    <row r="106" spans="1:34" hidden="1" x14ac:dyDescent="0.25">
      <c r="A106" s="814"/>
      <c r="B106" s="815"/>
      <c r="C106" s="815"/>
      <c r="D106" s="815"/>
      <c r="E106" s="815"/>
      <c r="F106" s="815"/>
      <c r="G106" s="815"/>
      <c r="H106" s="815"/>
      <c r="I106" s="815"/>
      <c r="J106" s="815"/>
      <c r="K106" s="815"/>
      <c r="L106" s="815"/>
      <c r="M106" s="815"/>
      <c r="N106" s="815"/>
      <c r="O106" s="815"/>
      <c r="P106" s="815"/>
      <c r="Q106" s="815"/>
      <c r="R106" s="815"/>
      <c r="S106" s="815"/>
      <c r="T106" s="815"/>
      <c r="U106" s="815"/>
      <c r="V106" s="815"/>
      <c r="W106" s="815"/>
      <c r="X106" s="815"/>
      <c r="Y106" s="815"/>
      <c r="Z106" s="815"/>
      <c r="AA106" s="815"/>
      <c r="AB106" s="815"/>
      <c r="AC106" s="815"/>
      <c r="AD106" s="815"/>
      <c r="AE106" s="815"/>
      <c r="AF106" s="815"/>
      <c r="AG106" s="815"/>
      <c r="AH106" s="815"/>
    </row>
    <row r="107" spans="1:34" hidden="1" x14ac:dyDescent="0.25">
      <c r="A107" s="814"/>
      <c r="B107" s="815"/>
      <c r="C107" s="815"/>
      <c r="D107" s="815"/>
      <c r="E107" s="815"/>
      <c r="F107" s="815"/>
      <c r="G107" s="815"/>
      <c r="H107" s="815"/>
      <c r="I107" s="815"/>
      <c r="J107" s="815"/>
      <c r="K107" s="815"/>
      <c r="L107" s="815"/>
      <c r="M107" s="815"/>
      <c r="N107" s="815"/>
      <c r="O107" s="815"/>
      <c r="P107" s="815"/>
      <c r="Q107" s="815"/>
      <c r="R107" s="815"/>
      <c r="S107" s="815"/>
      <c r="T107" s="815"/>
      <c r="U107" s="815"/>
      <c r="V107" s="815"/>
      <c r="W107" s="815"/>
      <c r="X107" s="815"/>
      <c r="Y107" s="815"/>
      <c r="Z107" s="815"/>
      <c r="AA107" s="815"/>
      <c r="AB107" s="815"/>
      <c r="AC107" s="815"/>
      <c r="AD107" s="815"/>
      <c r="AE107" s="815"/>
      <c r="AF107" s="815"/>
      <c r="AG107" s="815"/>
      <c r="AH107" s="815"/>
    </row>
    <row r="108" spans="1:34" hidden="1" x14ac:dyDescent="0.25">
      <c r="A108" s="814"/>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row>
    <row r="109" spans="1:34" hidden="1" x14ac:dyDescent="0.25">
      <c r="A109" s="814"/>
      <c r="B109" s="815"/>
      <c r="C109" s="815"/>
      <c r="D109" s="815"/>
      <c r="E109" s="815"/>
      <c r="F109" s="815"/>
      <c r="G109" s="815"/>
      <c r="H109" s="815"/>
      <c r="I109" s="815"/>
      <c r="J109" s="815"/>
      <c r="K109" s="815"/>
      <c r="L109" s="815"/>
      <c r="M109" s="815"/>
      <c r="N109" s="815"/>
      <c r="O109" s="815"/>
      <c r="P109" s="815"/>
      <c r="Q109" s="815"/>
      <c r="R109" s="815"/>
      <c r="S109" s="815"/>
      <c r="T109" s="815"/>
      <c r="U109" s="815"/>
      <c r="V109" s="815"/>
      <c r="W109" s="815"/>
      <c r="X109" s="815"/>
      <c r="Y109" s="815"/>
      <c r="Z109" s="815"/>
      <c r="AA109" s="815"/>
      <c r="AB109" s="815"/>
      <c r="AC109" s="815"/>
      <c r="AD109" s="815"/>
      <c r="AE109" s="815"/>
      <c r="AF109" s="815"/>
      <c r="AG109" s="815"/>
      <c r="AH109" s="815"/>
    </row>
    <row r="110" spans="1:34" hidden="1" x14ac:dyDescent="0.25">
      <c r="A110" s="814"/>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5"/>
      <c r="AA110" s="815"/>
      <c r="AB110" s="815"/>
      <c r="AC110" s="815"/>
      <c r="AD110" s="815"/>
      <c r="AE110" s="815"/>
      <c r="AF110" s="815"/>
      <c r="AG110" s="815"/>
      <c r="AH110" s="815"/>
    </row>
    <row r="111" spans="1:34" hidden="1" x14ac:dyDescent="0.25">
      <c r="A111" s="814"/>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5"/>
      <c r="AA111" s="815"/>
      <c r="AB111" s="815"/>
      <c r="AC111" s="815"/>
      <c r="AD111" s="815"/>
      <c r="AE111" s="815"/>
      <c r="AF111" s="815"/>
      <c r="AG111" s="815"/>
      <c r="AH111" s="815"/>
    </row>
    <row r="112" spans="1:34" hidden="1" x14ac:dyDescent="0.25">
      <c r="A112" s="814"/>
      <c r="B112" s="815"/>
      <c r="C112" s="815"/>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5"/>
      <c r="AA112" s="815"/>
      <c r="AB112" s="815"/>
      <c r="AC112" s="815"/>
      <c r="AD112" s="815"/>
      <c r="AE112" s="815"/>
      <c r="AF112" s="815"/>
      <c r="AG112" s="815"/>
      <c r="AH112" s="815"/>
    </row>
    <row r="113" spans="1:34" hidden="1" x14ac:dyDescent="0.25">
      <c r="A113" s="814"/>
      <c r="B113" s="815"/>
      <c r="C113" s="815"/>
      <c r="D113" s="815"/>
      <c r="E113" s="815"/>
      <c r="F113" s="815"/>
      <c r="G113" s="815"/>
      <c r="H113" s="815"/>
      <c r="I113" s="815"/>
      <c r="J113" s="815"/>
      <c r="K113" s="815"/>
      <c r="L113" s="815"/>
      <c r="M113" s="815"/>
      <c r="N113" s="815"/>
      <c r="O113" s="815"/>
      <c r="P113" s="815"/>
      <c r="Q113" s="815"/>
      <c r="R113" s="815"/>
      <c r="S113" s="815"/>
      <c r="T113" s="815"/>
      <c r="U113" s="815"/>
      <c r="V113" s="815"/>
      <c r="W113" s="815"/>
      <c r="X113" s="815"/>
      <c r="Y113" s="815"/>
      <c r="Z113" s="815"/>
      <c r="AA113" s="815"/>
      <c r="AB113" s="815"/>
      <c r="AC113" s="815"/>
      <c r="AD113" s="815"/>
      <c r="AE113" s="815"/>
      <c r="AF113" s="815"/>
      <c r="AG113" s="815"/>
      <c r="AH113" s="815"/>
    </row>
    <row r="114" spans="1:34" hidden="1" x14ac:dyDescent="0.25">
      <c r="A114" s="814"/>
      <c r="B114" s="815"/>
      <c r="C114" s="815"/>
      <c r="D114" s="815"/>
      <c r="E114" s="815"/>
      <c r="F114" s="815"/>
      <c r="G114" s="815"/>
      <c r="H114" s="815"/>
      <c r="I114" s="815"/>
      <c r="J114" s="815"/>
      <c r="K114" s="815"/>
      <c r="L114" s="815"/>
      <c r="M114" s="815"/>
      <c r="N114" s="815"/>
      <c r="O114" s="815"/>
      <c r="P114" s="815"/>
      <c r="Q114" s="815"/>
      <c r="R114" s="815"/>
      <c r="S114" s="815"/>
      <c r="T114" s="815"/>
      <c r="U114" s="815"/>
      <c r="V114" s="815"/>
      <c r="W114" s="815"/>
      <c r="X114" s="815"/>
      <c r="Y114" s="815"/>
      <c r="Z114" s="815"/>
      <c r="AA114" s="815"/>
      <c r="AB114" s="815"/>
      <c r="AC114" s="815"/>
      <c r="AD114" s="815"/>
      <c r="AE114" s="815"/>
      <c r="AF114" s="815"/>
      <c r="AG114" s="815"/>
      <c r="AH114" s="815"/>
    </row>
    <row r="115" spans="1:34" hidden="1" x14ac:dyDescent="0.25">
      <c r="A115" s="814"/>
      <c r="B115" s="815"/>
      <c r="C115" s="815"/>
      <c r="D115" s="815"/>
      <c r="E115" s="815"/>
      <c r="F115" s="815"/>
      <c r="G115" s="815"/>
      <c r="H115" s="815"/>
      <c r="I115" s="815"/>
      <c r="J115" s="815"/>
      <c r="K115" s="815"/>
      <c r="L115" s="815"/>
      <c r="M115" s="815"/>
      <c r="N115" s="815"/>
      <c r="O115" s="815"/>
      <c r="P115" s="815"/>
      <c r="Q115" s="815"/>
      <c r="R115" s="815"/>
      <c r="S115" s="815"/>
      <c r="T115" s="815"/>
      <c r="U115" s="815"/>
      <c r="V115" s="815"/>
      <c r="W115" s="815"/>
      <c r="X115" s="815"/>
      <c r="Y115" s="815"/>
      <c r="Z115" s="815"/>
      <c r="AA115" s="815"/>
      <c r="AB115" s="815"/>
      <c r="AC115" s="815"/>
      <c r="AD115" s="815"/>
      <c r="AE115" s="815"/>
      <c r="AF115" s="815"/>
      <c r="AG115" s="815"/>
      <c r="AH115" s="815"/>
    </row>
    <row r="116" spans="1:34" hidden="1" x14ac:dyDescent="0.25">
      <c r="A116" s="814"/>
      <c r="B116" s="815"/>
      <c r="C116" s="815"/>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5"/>
      <c r="AA116" s="815"/>
      <c r="AB116" s="815"/>
      <c r="AC116" s="815"/>
      <c r="AD116" s="815"/>
      <c r="AE116" s="815"/>
      <c r="AF116" s="815"/>
      <c r="AG116" s="815"/>
      <c r="AH116" s="815"/>
    </row>
    <row r="117" spans="1:34" hidden="1" x14ac:dyDescent="0.25">
      <c r="A117" s="814"/>
      <c r="B117" s="815"/>
      <c r="C117" s="815"/>
      <c r="D117" s="815"/>
      <c r="E117" s="815"/>
      <c r="F117" s="815"/>
      <c r="G117" s="815"/>
      <c r="H117" s="815"/>
      <c r="I117" s="815"/>
      <c r="J117" s="815"/>
      <c r="K117" s="815"/>
      <c r="L117" s="815"/>
      <c r="M117" s="815"/>
      <c r="N117" s="815"/>
      <c r="O117" s="815"/>
      <c r="P117" s="815"/>
      <c r="Q117" s="815"/>
      <c r="R117" s="815"/>
      <c r="S117" s="815"/>
      <c r="T117" s="815"/>
      <c r="U117" s="815"/>
      <c r="V117" s="815"/>
      <c r="W117" s="815"/>
      <c r="X117" s="815"/>
      <c r="Y117" s="815"/>
      <c r="Z117" s="815"/>
      <c r="AA117" s="815"/>
      <c r="AB117" s="815"/>
      <c r="AC117" s="815"/>
      <c r="AD117" s="815"/>
      <c r="AE117" s="815"/>
      <c r="AF117" s="815"/>
      <c r="AG117" s="815"/>
      <c r="AH117" s="815"/>
    </row>
    <row r="118" spans="1:34" hidden="1" x14ac:dyDescent="0.25">
      <c r="A118" s="814"/>
      <c r="B118" s="815"/>
      <c r="C118" s="815"/>
      <c r="D118" s="815"/>
      <c r="E118" s="815"/>
      <c r="F118" s="815"/>
      <c r="G118" s="815"/>
      <c r="H118" s="815"/>
      <c r="I118" s="815"/>
      <c r="J118" s="815"/>
      <c r="K118" s="815"/>
      <c r="L118" s="815"/>
      <c r="M118" s="815"/>
      <c r="N118" s="815"/>
      <c r="O118" s="815"/>
      <c r="P118" s="815"/>
      <c r="Q118" s="815"/>
      <c r="R118" s="815"/>
      <c r="S118" s="815"/>
      <c r="T118" s="815"/>
      <c r="U118" s="815"/>
      <c r="V118" s="815"/>
      <c r="W118" s="815"/>
      <c r="X118" s="815"/>
      <c r="Y118" s="815"/>
      <c r="Z118" s="815"/>
      <c r="AA118" s="815"/>
      <c r="AB118" s="815"/>
      <c r="AC118" s="815"/>
      <c r="AD118" s="815"/>
      <c r="AE118" s="815"/>
      <c r="AF118" s="815"/>
      <c r="AG118" s="815"/>
      <c r="AH118" s="815"/>
    </row>
    <row r="119" spans="1:34" hidden="1" x14ac:dyDescent="0.25">
      <c r="A119" s="814"/>
      <c r="B119" s="815"/>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row>
    <row r="120" spans="1:34" hidden="1" x14ac:dyDescent="0.25">
      <c r="A120" s="814"/>
      <c r="B120" s="815"/>
      <c r="C120" s="815"/>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5"/>
      <c r="AA120" s="815"/>
      <c r="AB120" s="815"/>
      <c r="AC120" s="815"/>
      <c r="AD120" s="815"/>
      <c r="AE120" s="815"/>
      <c r="AF120" s="815"/>
      <c r="AG120" s="815"/>
      <c r="AH120" s="815"/>
    </row>
    <row r="121" spans="1:34" hidden="1" x14ac:dyDescent="0.25">
      <c r="A121" s="814"/>
      <c r="B121" s="815"/>
      <c r="C121" s="815"/>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5"/>
      <c r="AA121" s="815"/>
      <c r="AB121" s="815"/>
      <c r="AC121" s="815"/>
      <c r="AD121" s="815"/>
      <c r="AE121" s="815"/>
      <c r="AF121" s="815"/>
      <c r="AG121" s="815"/>
      <c r="AH121" s="815"/>
    </row>
    <row r="122" spans="1:34" hidden="1" x14ac:dyDescent="0.25">
      <c r="A122" s="814"/>
      <c r="B122" s="815"/>
      <c r="C122" s="815"/>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row>
    <row r="123" spans="1:34" hidden="1" x14ac:dyDescent="0.25">
      <c r="A123" s="814"/>
      <c r="B123" s="815"/>
      <c r="C123" s="815"/>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5"/>
      <c r="AA123" s="815"/>
      <c r="AB123" s="815"/>
      <c r="AC123" s="815"/>
      <c r="AD123" s="815"/>
      <c r="AE123" s="815"/>
      <c r="AF123" s="815"/>
      <c r="AG123" s="815"/>
      <c r="AH123" s="815"/>
    </row>
    <row r="124" spans="1:34" hidden="1" x14ac:dyDescent="0.25">
      <c r="A124" s="814"/>
      <c r="B124" s="815"/>
      <c r="C124" s="815"/>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5"/>
      <c r="AA124" s="815"/>
      <c r="AB124" s="815"/>
      <c r="AC124" s="815"/>
      <c r="AD124" s="815"/>
      <c r="AE124" s="815"/>
      <c r="AF124" s="815"/>
      <c r="AG124" s="815"/>
      <c r="AH124" s="815"/>
    </row>
    <row r="125" spans="1:34" hidden="1" x14ac:dyDescent="0.25">
      <c r="A125" s="814"/>
      <c r="B125" s="815"/>
      <c r="C125" s="815"/>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5"/>
      <c r="AA125" s="815"/>
      <c r="AB125" s="815"/>
      <c r="AC125" s="815"/>
      <c r="AD125" s="815"/>
      <c r="AE125" s="815"/>
      <c r="AF125" s="815"/>
      <c r="AG125" s="815"/>
      <c r="AH125" s="815"/>
    </row>
    <row r="126" spans="1:34" hidden="1" x14ac:dyDescent="0.25">
      <c r="A126" s="814"/>
      <c r="B126" s="815"/>
      <c r="C126" s="815"/>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5"/>
      <c r="AA126" s="815"/>
      <c r="AB126" s="815"/>
      <c r="AC126" s="815"/>
      <c r="AD126" s="815"/>
      <c r="AE126" s="815"/>
      <c r="AF126" s="815"/>
      <c r="AG126" s="815"/>
      <c r="AH126" s="815"/>
    </row>
    <row r="127" spans="1:34" hidden="1" x14ac:dyDescent="0.25">
      <c r="A127" s="814"/>
      <c r="B127" s="815"/>
      <c r="C127" s="815"/>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5"/>
      <c r="AA127" s="815"/>
      <c r="AB127" s="815"/>
      <c r="AC127" s="815"/>
      <c r="AD127" s="815"/>
      <c r="AE127" s="815"/>
      <c r="AF127" s="815"/>
      <c r="AG127" s="815"/>
      <c r="AH127" s="815"/>
    </row>
    <row r="128" spans="1:34" hidden="1" x14ac:dyDescent="0.25">
      <c r="A128" s="814"/>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5"/>
      <c r="X128" s="815"/>
      <c r="Y128" s="815"/>
      <c r="Z128" s="815"/>
      <c r="AA128" s="815"/>
      <c r="AB128" s="815"/>
      <c r="AC128" s="815"/>
      <c r="AD128" s="815"/>
      <c r="AE128" s="815"/>
      <c r="AF128" s="815"/>
      <c r="AG128" s="815"/>
      <c r="AH128" s="815"/>
    </row>
    <row r="129" spans="1:34" hidden="1" x14ac:dyDescent="0.25">
      <c r="A129" s="814"/>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5"/>
      <c r="X129" s="815"/>
      <c r="Y129" s="815"/>
      <c r="Z129" s="815"/>
      <c r="AA129" s="815"/>
      <c r="AB129" s="815"/>
      <c r="AC129" s="815"/>
      <c r="AD129" s="815"/>
      <c r="AE129" s="815"/>
      <c r="AF129" s="815"/>
      <c r="AG129" s="815"/>
      <c r="AH129" s="815"/>
    </row>
    <row r="130" spans="1:34" hidden="1" x14ac:dyDescent="0.25">
      <c r="A130" s="814"/>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5"/>
      <c r="X130" s="815"/>
      <c r="Y130" s="815"/>
      <c r="Z130" s="815"/>
      <c r="AA130" s="815"/>
      <c r="AB130" s="815"/>
      <c r="AC130" s="815"/>
      <c r="AD130" s="815"/>
      <c r="AE130" s="815"/>
      <c r="AF130" s="815"/>
      <c r="AG130" s="815"/>
      <c r="AH130" s="815"/>
    </row>
    <row r="131" spans="1:34" hidden="1" x14ac:dyDescent="0.25">
      <c r="A131" s="814"/>
      <c r="B131" s="815"/>
      <c r="C131" s="815"/>
      <c r="D131" s="815"/>
      <c r="E131" s="815"/>
      <c r="F131" s="815"/>
      <c r="G131" s="815"/>
      <c r="H131" s="815"/>
      <c r="I131" s="815"/>
      <c r="J131" s="815"/>
      <c r="K131" s="815"/>
      <c r="L131" s="815"/>
      <c r="M131" s="815"/>
      <c r="N131" s="815"/>
      <c r="O131" s="815"/>
      <c r="P131" s="815"/>
      <c r="Q131" s="815"/>
      <c r="R131" s="815"/>
      <c r="S131" s="815"/>
      <c r="T131" s="815"/>
      <c r="U131" s="815"/>
      <c r="V131" s="815"/>
      <c r="W131" s="815"/>
      <c r="X131" s="815"/>
      <c r="Y131" s="815"/>
      <c r="Z131" s="815"/>
      <c r="AA131" s="815"/>
      <c r="AB131" s="815"/>
      <c r="AC131" s="815"/>
      <c r="AD131" s="815"/>
      <c r="AE131" s="815"/>
      <c r="AF131" s="815"/>
      <c r="AG131" s="815"/>
      <c r="AH131" s="815"/>
    </row>
    <row r="132" spans="1:34" hidden="1" x14ac:dyDescent="0.25">
      <c r="A132" s="814"/>
      <c r="B132" s="815"/>
      <c r="C132" s="815"/>
      <c r="D132" s="815"/>
      <c r="E132" s="815"/>
      <c r="F132" s="815"/>
      <c r="G132" s="815"/>
      <c r="H132" s="815"/>
      <c r="I132" s="815"/>
      <c r="J132" s="815"/>
      <c r="K132" s="815"/>
      <c r="L132" s="815"/>
      <c r="M132" s="815"/>
      <c r="N132" s="815"/>
      <c r="O132" s="815"/>
      <c r="P132" s="815"/>
      <c r="Q132" s="815"/>
      <c r="R132" s="815"/>
      <c r="S132" s="815"/>
      <c r="T132" s="815"/>
      <c r="U132" s="815"/>
      <c r="V132" s="815"/>
      <c r="W132" s="815"/>
      <c r="X132" s="815"/>
      <c r="Y132" s="815"/>
      <c r="Z132" s="815"/>
      <c r="AA132" s="815"/>
      <c r="AB132" s="815"/>
      <c r="AC132" s="815"/>
      <c r="AD132" s="815"/>
      <c r="AE132" s="815"/>
      <c r="AF132" s="815"/>
      <c r="AG132" s="815"/>
      <c r="AH132" s="815"/>
    </row>
    <row r="133" spans="1:34" hidden="1" x14ac:dyDescent="0.25">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815"/>
      <c r="W133" s="815"/>
      <c r="X133" s="815"/>
      <c r="Y133" s="815"/>
      <c r="Z133" s="815"/>
      <c r="AA133" s="815"/>
      <c r="AB133" s="815"/>
      <c r="AC133" s="815"/>
      <c r="AD133" s="815"/>
      <c r="AE133" s="815"/>
      <c r="AF133" s="815"/>
      <c r="AG133" s="815"/>
      <c r="AH133" s="815"/>
    </row>
    <row r="134" spans="1:34" hidden="1" x14ac:dyDescent="0.25">
      <c r="A134" s="814"/>
      <c r="B134" s="815"/>
      <c r="C134" s="815"/>
      <c r="D134" s="815"/>
      <c r="E134" s="815"/>
      <c r="F134" s="815"/>
      <c r="G134" s="815"/>
      <c r="H134" s="815"/>
      <c r="I134" s="815"/>
      <c r="J134" s="815"/>
      <c r="K134" s="815"/>
      <c r="L134" s="815"/>
      <c r="M134" s="815"/>
      <c r="N134" s="815"/>
      <c r="O134" s="815"/>
      <c r="P134" s="815"/>
      <c r="Q134" s="815"/>
      <c r="R134" s="815"/>
      <c r="S134" s="815"/>
      <c r="T134" s="815"/>
      <c r="U134" s="815"/>
      <c r="V134" s="815"/>
      <c r="W134" s="815"/>
      <c r="X134" s="815"/>
      <c r="Y134" s="815"/>
      <c r="Z134" s="815"/>
      <c r="AA134" s="815"/>
      <c r="AB134" s="815"/>
      <c r="AC134" s="815"/>
      <c r="AD134" s="815"/>
      <c r="AE134" s="815"/>
      <c r="AF134" s="815"/>
      <c r="AG134" s="815"/>
      <c r="AH134" s="815"/>
    </row>
    <row r="135" spans="1:34" hidden="1" x14ac:dyDescent="0.25">
      <c r="A135" s="814"/>
      <c r="B135" s="815"/>
      <c r="C135" s="815"/>
      <c r="D135" s="815"/>
      <c r="E135" s="815"/>
      <c r="F135" s="815"/>
      <c r="G135" s="815"/>
      <c r="H135" s="815"/>
      <c r="I135" s="815"/>
      <c r="J135" s="815"/>
      <c r="K135" s="815"/>
      <c r="L135" s="815"/>
      <c r="M135" s="815"/>
      <c r="N135" s="815"/>
      <c r="O135" s="815"/>
      <c r="P135" s="815"/>
      <c r="Q135" s="815"/>
      <c r="R135" s="815"/>
      <c r="S135" s="815"/>
      <c r="T135" s="815"/>
      <c r="U135" s="815"/>
      <c r="V135" s="815"/>
      <c r="W135" s="815"/>
      <c r="X135" s="815"/>
      <c r="Y135" s="815"/>
      <c r="Z135" s="815"/>
      <c r="AA135" s="815"/>
      <c r="AB135" s="815"/>
      <c r="AC135" s="815"/>
      <c r="AD135" s="815"/>
      <c r="AE135" s="815"/>
      <c r="AF135" s="815"/>
      <c r="AG135" s="815"/>
      <c r="AH135" s="815"/>
    </row>
    <row r="136" spans="1:34" hidden="1" x14ac:dyDescent="0.25">
      <c r="A136" s="814"/>
      <c r="B136" s="815"/>
      <c r="C136" s="815"/>
      <c r="D136" s="815"/>
      <c r="E136" s="815"/>
      <c r="F136" s="815"/>
      <c r="G136" s="815"/>
      <c r="H136" s="815"/>
      <c r="I136" s="815"/>
      <c r="J136" s="815"/>
      <c r="K136" s="815"/>
      <c r="L136" s="815"/>
      <c r="M136" s="815"/>
      <c r="N136" s="815"/>
      <c r="O136" s="815"/>
      <c r="P136" s="815"/>
      <c r="Q136" s="815"/>
      <c r="R136" s="815"/>
      <c r="S136" s="815"/>
      <c r="T136" s="815"/>
      <c r="U136" s="815"/>
      <c r="V136" s="815"/>
      <c r="W136" s="815"/>
      <c r="X136" s="815"/>
      <c r="Y136" s="815"/>
      <c r="Z136" s="815"/>
      <c r="AA136" s="815"/>
      <c r="AB136" s="815"/>
      <c r="AC136" s="815"/>
      <c r="AD136" s="815"/>
      <c r="AE136" s="815"/>
      <c r="AF136" s="815"/>
      <c r="AG136" s="815"/>
      <c r="AH136" s="815"/>
    </row>
    <row r="137" spans="1:34" hidden="1" x14ac:dyDescent="0.25">
      <c r="A137" s="814"/>
      <c r="B137" s="815"/>
      <c r="C137" s="815"/>
      <c r="D137" s="815"/>
      <c r="E137" s="815"/>
      <c r="F137" s="815"/>
      <c r="G137" s="815"/>
      <c r="H137" s="815"/>
      <c r="I137" s="815"/>
      <c r="J137" s="815"/>
      <c r="K137" s="815"/>
      <c r="L137" s="815"/>
      <c r="M137" s="815"/>
      <c r="N137" s="815"/>
      <c r="O137" s="815"/>
      <c r="P137" s="815"/>
      <c r="Q137" s="815"/>
      <c r="R137" s="815"/>
      <c r="S137" s="815"/>
      <c r="T137" s="815"/>
      <c r="U137" s="815"/>
      <c r="V137" s="815"/>
      <c r="W137" s="815"/>
      <c r="X137" s="815"/>
      <c r="Y137" s="815"/>
      <c r="Z137" s="815"/>
      <c r="AA137" s="815"/>
      <c r="AB137" s="815"/>
      <c r="AC137" s="815"/>
      <c r="AD137" s="815"/>
      <c r="AE137" s="815"/>
      <c r="AF137" s="815"/>
      <c r="AG137" s="815"/>
      <c r="AH137" s="815"/>
    </row>
    <row r="138" spans="1:34" hidden="1" x14ac:dyDescent="0.25">
      <c r="A138" s="814"/>
      <c r="B138" s="815"/>
      <c r="C138" s="815"/>
      <c r="D138" s="815"/>
      <c r="E138" s="815"/>
      <c r="F138" s="815"/>
      <c r="G138" s="815"/>
      <c r="H138" s="815"/>
      <c r="I138" s="815"/>
      <c r="J138" s="815"/>
      <c r="K138" s="815"/>
      <c r="L138" s="815"/>
      <c r="M138" s="815"/>
      <c r="N138" s="815"/>
      <c r="O138" s="815"/>
      <c r="P138" s="815"/>
      <c r="Q138" s="815"/>
      <c r="R138" s="815"/>
      <c r="S138" s="815"/>
      <c r="T138" s="815"/>
      <c r="U138" s="815"/>
      <c r="V138" s="815"/>
      <c r="W138" s="815"/>
      <c r="X138" s="815"/>
      <c r="Y138" s="815"/>
      <c r="Z138" s="815"/>
      <c r="AA138" s="815"/>
      <c r="AB138" s="815"/>
      <c r="AC138" s="815"/>
      <c r="AD138" s="815"/>
      <c r="AE138" s="815"/>
      <c r="AF138" s="815"/>
      <c r="AG138" s="815"/>
      <c r="AH138" s="815"/>
    </row>
    <row r="139" spans="1:34" hidden="1" x14ac:dyDescent="0.25">
      <c r="A139" s="814"/>
      <c r="B139" s="815"/>
      <c r="C139" s="815"/>
      <c r="D139" s="815"/>
      <c r="E139" s="815"/>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row>
    <row r="140" spans="1:34" hidden="1" x14ac:dyDescent="0.25">
      <c r="A140" s="814"/>
      <c r="B140" s="815"/>
      <c r="C140" s="815"/>
      <c r="D140" s="815"/>
      <c r="E140" s="815"/>
      <c r="F140" s="815"/>
      <c r="G140" s="815"/>
      <c r="H140" s="815"/>
      <c r="I140" s="815"/>
      <c r="J140" s="815"/>
      <c r="K140" s="815"/>
      <c r="L140" s="815"/>
      <c r="M140" s="815"/>
      <c r="N140" s="815"/>
      <c r="O140" s="815"/>
      <c r="P140" s="815"/>
      <c r="Q140" s="815"/>
      <c r="R140" s="815"/>
      <c r="S140" s="815"/>
      <c r="T140" s="815"/>
      <c r="U140" s="815"/>
      <c r="V140" s="815"/>
      <c r="W140" s="815"/>
      <c r="X140" s="815"/>
      <c r="Y140" s="815"/>
      <c r="Z140" s="815"/>
      <c r="AA140" s="815"/>
      <c r="AB140" s="815"/>
      <c r="AC140" s="815"/>
      <c r="AD140" s="815"/>
      <c r="AE140" s="815"/>
      <c r="AF140" s="815"/>
      <c r="AG140" s="815"/>
      <c r="AH140" s="815"/>
    </row>
    <row r="141" spans="1:34" hidden="1" x14ac:dyDescent="0.25">
      <c r="A141" s="814"/>
      <c r="B141" s="815"/>
      <c r="C141" s="815"/>
      <c r="D141" s="815"/>
      <c r="E141" s="815"/>
      <c r="F141" s="815"/>
      <c r="G141" s="815"/>
      <c r="H141" s="815"/>
      <c r="I141" s="815"/>
      <c r="J141" s="815"/>
      <c r="K141" s="815"/>
      <c r="L141" s="815"/>
      <c r="M141" s="815"/>
      <c r="N141" s="815"/>
      <c r="O141" s="815"/>
      <c r="P141" s="815"/>
      <c r="Q141" s="815"/>
      <c r="R141" s="815"/>
      <c r="S141" s="815"/>
      <c r="T141" s="815"/>
      <c r="U141" s="815"/>
      <c r="V141" s="815"/>
      <c r="W141" s="815"/>
      <c r="X141" s="815"/>
      <c r="Y141" s="815"/>
      <c r="Z141" s="815"/>
      <c r="AA141" s="815"/>
      <c r="AB141" s="815"/>
      <c r="AC141" s="815"/>
      <c r="AD141" s="815"/>
      <c r="AE141" s="815"/>
      <c r="AF141" s="815"/>
      <c r="AG141" s="815"/>
      <c r="AH141" s="815"/>
    </row>
    <row r="142" spans="1:34" hidden="1" x14ac:dyDescent="0.25">
      <c r="A142" s="814"/>
      <c r="B142" s="815"/>
      <c r="C142" s="815"/>
      <c r="D142" s="815"/>
      <c r="E142" s="815"/>
      <c r="F142" s="815"/>
      <c r="G142" s="815"/>
      <c r="H142" s="815"/>
      <c r="I142" s="815"/>
      <c r="J142" s="815"/>
      <c r="K142" s="815"/>
      <c r="L142" s="815"/>
      <c r="M142" s="815"/>
      <c r="N142" s="815"/>
      <c r="O142" s="815"/>
      <c r="P142" s="815"/>
      <c r="Q142" s="815"/>
      <c r="R142" s="815"/>
      <c r="S142" s="815"/>
      <c r="T142" s="815"/>
      <c r="U142" s="815"/>
      <c r="V142" s="815"/>
      <c r="W142" s="815"/>
      <c r="X142" s="815"/>
      <c r="Y142" s="815"/>
      <c r="Z142" s="815"/>
      <c r="AA142" s="815"/>
      <c r="AB142" s="815"/>
      <c r="AC142" s="815"/>
      <c r="AD142" s="815"/>
      <c r="AE142" s="815"/>
      <c r="AF142" s="815"/>
      <c r="AG142" s="815"/>
      <c r="AH142" s="815"/>
    </row>
    <row r="143" spans="1:34" hidden="1" x14ac:dyDescent="0.25">
      <c r="A143" s="814"/>
      <c r="B143" s="815"/>
      <c r="C143" s="815"/>
      <c r="D143" s="815"/>
      <c r="E143" s="815"/>
      <c r="F143" s="815"/>
      <c r="G143" s="815"/>
      <c r="H143" s="815"/>
      <c r="I143" s="815"/>
      <c r="J143" s="815"/>
      <c r="K143" s="815"/>
      <c r="L143" s="815"/>
      <c r="M143" s="815"/>
      <c r="N143" s="815"/>
      <c r="O143" s="815"/>
      <c r="P143" s="815"/>
      <c r="Q143" s="815"/>
      <c r="R143" s="815"/>
      <c r="S143" s="815"/>
      <c r="T143" s="815"/>
      <c r="U143" s="815"/>
      <c r="V143" s="815"/>
      <c r="W143" s="815"/>
      <c r="X143" s="815"/>
      <c r="Y143" s="815"/>
      <c r="Z143" s="815"/>
      <c r="AA143" s="815"/>
      <c r="AB143" s="815"/>
      <c r="AC143" s="815"/>
      <c r="AD143" s="815"/>
      <c r="AE143" s="815"/>
      <c r="AF143" s="815"/>
      <c r="AG143" s="815"/>
      <c r="AH143" s="815"/>
    </row>
    <row r="144" spans="1:34" hidden="1" x14ac:dyDescent="0.25">
      <c r="A144" s="814"/>
      <c r="B144" s="815"/>
      <c r="C144" s="815"/>
      <c r="D144" s="815"/>
      <c r="E144" s="815"/>
      <c r="F144" s="815"/>
      <c r="G144" s="815"/>
      <c r="H144" s="815"/>
      <c r="I144" s="815"/>
      <c r="J144" s="815"/>
      <c r="K144" s="815"/>
      <c r="L144" s="815"/>
      <c r="M144" s="815"/>
      <c r="N144" s="815"/>
      <c r="O144" s="815"/>
      <c r="P144" s="815"/>
      <c r="Q144" s="815"/>
      <c r="R144" s="815"/>
      <c r="S144" s="815"/>
      <c r="T144" s="815"/>
      <c r="U144" s="815"/>
      <c r="V144" s="815"/>
      <c r="W144" s="815"/>
      <c r="X144" s="815"/>
      <c r="Y144" s="815"/>
      <c r="Z144" s="815"/>
      <c r="AA144" s="815"/>
      <c r="AB144" s="815"/>
      <c r="AC144" s="815"/>
      <c r="AD144" s="815"/>
      <c r="AE144" s="815"/>
      <c r="AF144" s="815"/>
      <c r="AG144" s="815"/>
      <c r="AH144" s="815"/>
    </row>
    <row r="145" spans="1:34" hidden="1" x14ac:dyDescent="0.25">
      <c r="A145" s="814"/>
      <c r="B145" s="815"/>
      <c r="C145" s="815"/>
      <c r="D145" s="815"/>
      <c r="E145" s="815"/>
      <c r="F145" s="815"/>
      <c r="G145" s="815"/>
      <c r="H145" s="815"/>
      <c r="I145" s="815"/>
      <c r="J145" s="815"/>
      <c r="K145" s="815"/>
      <c r="L145" s="815"/>
      <c r="M145" s="815"/>
      <c r="N145" s="815"/>
      <c r="O145" s="815"/>
      <c r="P145" s="815"/>
      <c r="Q145" s="815"/>
      <c r="R145" s="815"/>
      <c r="S145" s="815"/>
      <c r="T145" s="815"/>
      <c r="U145" s="815"/>
      <c r="V145" s="815"/>
      <c r="W145" s="815"/>
      <c r="X145" s="815"/>
      <c r="Y145" s="815"/>
      <c r="Z145" s="815"/>
      <c r="AA145" s="815"/>
      <c r="AB145" s="815"/>
      <c r="AC145" s="815"/>
      <c r="AD145" s="815"/>
      <c r="AE145" s="815"/>
      <c r="AF145" s="815"/>
      <c r="AG145" s="815"/>
      <c r="AH145" s="815"/>
    </row>
    <row r="146" spans="1:34" hidden="1" x14ac:dyDescent="0.25">
      <c r="A146" s="814"/>
      <c r="B146" s="815"/>
      <c r="C146" s="815"/>
      <c r="D146" s="815"/>
      <c r="E146" s="815"/>
      <c r="F146" s="815"/>
      <c r="G146" s="815"/>
      <c r="H146" s="815"/>
      <c r="I146" s="815"/>
      <c r="J146" s="815"/>
      <c r="K146" s="815"/>
      <c r="L146" s="815"/>
      <c r="M146" s="815"/>
      <c r="N146" s="815"/>
      <c r="O146" s="815"/>
      <c r="P146" s="815"/>
      <c r="Q146" s="815"/>
      <c r="R146" s="815"/>
      <c r="S146" s="815"/>
      <c r="T146" s="815"/>
      <c r="U146" s="815"/>
      <c r="V146" s="815"/>
      <c r="W146" s="815"/>
      <c r="X146" s="815"/>
      <c r="Y146" s="815"/>
      <c r="Z146" s="815"/>
      <c r="AA146" s="815"/>
      <c r="AB146" s="815"/>
      <c r="AC146" s="815"/>
      <c r="AD146" s="815"/>
      <c r="AE146" s="815"/>
      <c r="AF146" s="815"/>
      <c r="AG146" s="815"/>
      <c r="AH146" s="815"/>
    </row>
    <row r="147" spans="1:34" hidden="1" x14ac:dyDescent="0.25">
      <c r="A147" s="814"/>
      <c r="B147" s="815"/>
      <c r="C147" s="815"/>
      <c r="D147" s="815"/>
      <c r="E147" s="815"/>
      <c r="F147" s="815"/>
      <c r="G147" s="815"/>
      <c r="H147" s="815"/>
      <c r="I147" s="815"/>
      <c r="J147" s="815"/>
      <c r="K147" s="815"/>
      <c r="L147" s="815"/>
      <c r="M147" s="815"/>
      <c r="N147" s="815"/>
      <c r="O147" s="815"/>
      <c r="P147" s="815"/>
      <c r="Q147" s="815"/>
      <c r="R147" s="815"/>
      <c r="S147" s="815"/>
      <c r="T147" s="815"/>
      <c r="U147" s="815"/>
      <c r="V147" s="815"/>
      <c r="W147" s="815"/>
      <c r="X147" s="815"/>
      <c r="Y147" s="815"/>
      <c r="Z147" s="815"/>
      <c r="AA147" s="815"/>
      <c r="AB147" s="815"/>
      <c r="AC147" s="815"/>
      <c r="AD147" s="815"/>
      <c r="AE147" s="815"/>
      <c r="AF147" s="815"/>
      <c r="AG147" s="815"/>
      <c r="AH147" s="815"/>
    </row>
    <row r="148" spans="1:34" hidden="1" x14ac:dyDescent="0.25">
      <c r="A148" s="814"/>
      <c r="B148" s="815"/>
      <c r="C148" s="815"/>
      <c r="D148" s="815"/>
      <c r="E148" s="815"/>
      <c r="F148" s="815"/>
      <c r="G148" s="815"/>
      <c r="H148" s="815"/>
      <c r="I148" s="815"/>
      <c r="J148" s="815"/>
      <c r="K148" s="815"/>
      <c r="L148" s="815"/>
      <c r="M148" s="815"/>
      <c r="N148" s="815"/>
      <c r="O148" s="815"/>
      <c r="P148" s="815"/>
      <c r="Q148" s="815"/>
      <c r="R148" s="815"/>
      <c r="S148" s="815"/>
      <c r="T148" s="815"/>
      <c r="U148" s="815"/>
      <c r="V148" s="815"/>
      <c r="W148" s="815"/>
      <c r="X148" s="815"/>
      <c r="Y148" s="815"/>
      <c r="Z148" s="815"/>
      <c r="AA148" s="815"/>
      <c r="AB148" s="815"/>
      <c r="AC148" s="815"/>
      <c r="AD148" s="815"/>
      <c r="AE148" s="815"/>
      <c r="AF148" s="815"/>
      <c r="AG148" s="815"/>
      <c r="AH148" s="815"/>
    </row>
    <row r="149" spans="1:34" hidden="1" x14ac:dyDescent="0.25">
      <c r="A149" s="814"/>
      <c r="B149" s="815"/>
      <c r="C149" s="815"/>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815"/>
      <c r="AD149" s="815"/>
      <c r="AE149" s="815"/>
      <c r="AF149" s="815"/>
      <c r="AG149" s="815"/>
      <c r="AH149" s="815"/>
    </row>
    <row r="150" spans="1:34" hidden="1" x14ac:dyDescent="0.25">
      <c r="A150" s="814"/>
      <c r="B150" s="815"/>
      <c r="C150" s="815"/>
      <c r="D150" s="815"/>
      <c r="E150" s="815"/>
      <c r="F150" s="815"/>
      <c r="G150" s="815"/>
      <c r="H150" s="815"/>
      <c r="I150" s="815"/>
      <c r="J150" s="815"/>
      <c r="K150" s="815"/>
      <c r="L150" s="815"/>
      <c r="M150" s="815"/>
      <c r="N150" s="815"/>
      <c r="O150" s="815"/>
      <c r="P150" s="815"/>
      <c r="Q150" s="815"/>
      <c r="R150" s="815"/>
      <c r="S150" s="815"/>
      <c r="T150" s="815"/>
      <c r="U150" s="815"/>
      <c r="V150" s="815"/>
      <c r="W150" s="815"/>
      <c r="X150" s="815"/>
      <c r="Y150" s="815"/>
      <c r="Z150" s="815"/>
      <c r="AA150" s="815"/>
      <c r="AB150" s="815"/>
      <c r="AC150" s="815"/>
      <c r="AD150" s="815"/>
      <c r="AE150" s="815"/>
      <c r="AF150" s="815"/>
      <c r="AG150" s="815"/>
      <c r="AH150" s="815"/>
    </row>
    <row r="151" spans="1:34" hidden="1" x14ac:dyDescent="0.25">
      <c r="A151" s="814"/>
      <c r="B151" s="815"/>
      <c r="C151" s="815"/>
      <c r="D151" s="815"/>
      <c r="E151" s="815"/>
      <c r="F151" s="815"/>
      <c r="G151" s="815"/>
      <c r="H151" s="815"/>
      <c r="I151" s="815"/>
      <c r="J151" s="815"/>
      <c r="K151" s="815"/>
      <c r="L151" s="815"/>
      <c r="M151" s="815"/>
      <c r="N151" s="815"/>
      <c r="O151" s="815"/>
      <c r="P151" s="815"/>
      <c r="Q151" s="815"/>
      <c r="R151" s="815"/>
      <c r="S151" s="815"/>
      <c r="T151" s="815"/>
      <c r="U151" s="815"/>
      <c r="V151" s="815"/>
      <c r="W151" s="815"/>
      <c r="X151" s="815"/>
      <c r="Y151" s="815"/>
      <c r="Z151" s="815"/>
      <c r="AA151" s="815"/>
      <c r="AB151" s="815"/>
      <c r="AC151" s="815"/>
      <c r="AD151" s="815"/>
      <c r="AE151" s="815"/>
      <c r="AF151" s="815"/>
      <c r="AG151" s="815"/>
      <c r="AH151" s="815"/>
    </row>
    <row r="152" spans="1:34" hidden="1" x14ac:dyDescent="0.25">
      <c r="A152" s="814"/>
      <c r="B152" s="815"/>
      <c r="C152" s="815"/>
      <c r="D152" s="815"/>
      <c r="E152" s="815"/>
      <c r="F152" s="815"/>
      <c r="G152" s="815"/>
      <c r="H152" s="815"/>
      <c r="I152" s="815"/>
      <c r="J152" s="815"/>
      <c r="K152" s="815"/>
      <c r="L152" s="815"/>
      <c r="M152" s="815"/>
      <c r="N152" s="815"/>
      <c r="O152" s="815"/>
      <c r="P152" s="815"/>
      <c r="Q152" s="815"/>
      <c r="R152" s="815"/>
      <c r="S152" s="815"/>
      <c r="T152" s="815"/>
      <c r="U152" s="815"/>
      <c r="V152" s="815"/>
      <c r="W152" s="815"/>
      <c r="X152" s="815"/>
      <c r="Y152" s="815"/>
      <c r="Z152" s="815"/>
      <c r="AA152" s="815"/>
      <c r="AB152" s="815"/>
      <c r="AC152" s="815"/>
      <c r="AD152" s="815"/>
      <c r="AE152" s="815"/>
      <c r="AF152" s="815"/>
      <c r="AG152" s="815"/>
      <c r="AH152" s="815"/>
    </row>
    <row r="153" spans="1:34" hidden="1" x14ac:dyDescent="0.25">
      <c r="A153" s="814"/>
      <c r="B153" s="815"/>
      <c r="C153" s="815"/>
      <c r="D153" s="815"/>
      <c r="E153" s="815"/>
      <c r="F153" s="815"/>
      <c r="G153" s="815"/>
      <c r="H153" s="815"/>
      <c r="I153" s="815"/>
      <c r="J153" s="815"/>
      <c r="K153" s="815"/>
      <c r="L153" s="815"/>
      <c r="M153" s="815"/>
      <c r="N153" s="815"/>
      <c r="O153" s="815"/>
      <c r="P153" s="815"/>
      <c r="Q153" s="815"/>
      <c r="R153" s="815"/>
      <c r="S153" s="815"/>
      <c r="T153" s="815"/>
      <c r="U153" s="815"/>
      <c r="V153" s="815"/>
      <c r="W153" s="815"/>
      <c r="X153" s="815"/>
      <c r="Y153" s="815"/>
      <c r="Z153" s="815"/>
      <c r="AA153" s="815"/>
      <c r="AB153" s="815"/>
      <c r="AC153" s="815"/>
      <c r="AD153" s="815"/>
      <c r="AE153" s="815"/>
      <c r="AF153" s="815"/>
      <c r="AG153" s="815"/>
      <c r="AH153" s="815"/>
    </row>
    <row r="154" spans="1:34" hidden="1" x14ac:dyDescent="0.25">
      <c r="A154" s="814"/>
      <c r="B154" s="815"/>
      <c r="C154" s="815"/>
      <c r="D154" s="815"/>
      <c r="E154" s="815"/>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row>
    <row r="155" spans="1:34" hidden="1" x14ac:dyDescent="0.25">
      <c r="A155" s="814"/>
      <c r="B155" s="815"/>
      <c r="C155" s="815"/>
      <c r="D155" s="815"/>
      <c r="E155" s="815"/>
      <c r="F155" s="815"/>
      <c r="G155" s="815"/>
      <c r="H155" s="815"/>
      <c r="I155" s="815"/>
      <c r="J155" s="815"/>
      <c r="K155" s="815"/>
      <c r="L155" s="815"/>
      <c r="M155" s="815"/>
      <c r="N155" s="815"/>
      <c r="O155" s="815"/>
      <c r="P155" s="815"/>
      <c r="Q155" s="815"/>
      <c r="R155" s="815"/>
      <c r="S155" s="815"/>
      <c r="T155" s="815"/>
      <c r="U155" s="815"/>
      <c r="V155" s="815"/>
      <c r="W155" s="815"/>
      <c r="X155" s="815"/>
      <c r="Y155" s="815"/>
      <c r="Z155" s="815"/>
      <c r="AA155" s="815"/>
      <c r="AB155" s="815"/>
      <c r="AC155" s="815"/>
      <c r="AD155" s="815"/>
      <c r="AE155" s="815"/>
      <c r="AF155" s="815"/>
      <c r="AG155" s="815"/>
      <c r="AH155" s="815"/>
    </row>
    <row r="156" spans="1:34" hidden="1" x14ac:dyDescent="0.25">
      <c r="A156" s="814"/>
      <c r="B156" s="815"/>
      <c r="C156" s="815"/>
      <c r="D156" s="815"/>
      <c r="E156" s="815"/>
      <c r="F156" s="815"/>
      <c r="G156" s="815"/>
      <c r="H156" s="815"/>
      <c r="I156" s="815"/>
      <c r="J156" s="815"/>
      <c r="K156" s="815"/>
      <c r="L156" s="815"/>
      <c r="M156" s="815"/>
      <c r="N156" s="815"/>
      <c r="O156" s="815"/>
      <c r="P156" s="815"/>
      <c r="Q156" s="815"/>
      <c r="R156" s="815"/>
      <c r="S156" s="815"/>
      <c r="T156" s="815"/>
      <c r="U156" s="815"/>
      <c r="V156" s="815"/>
      <c r="W156" s="815"/>
      <c r="X156" s="815"/>
      <c r="Y156" s="815"/>
      <c r="Z156" s="815"/>
      <c r="AA156" s="815"/>
      <c r="AB156" s="815"/>
      <c r="AC156" s="815"/>
      <c r="AD156" s="815"/>
      <c r="AE156" s="815"/>
      <c r="AF156" s="815"/>
      <c r="AG156" s="815"/>
      <c r="AH156" s="815"/>
    </row>
    <row r="157" spans="1:34" hidden="1" x14ac:dyDescent="0.25">
      <c r="A157" s="814"/>
      <c r="B157" s="815"/>
      <c r="C157" s="815"/>
      <c r="D157" s="815"/>
      <c r="E157" s="815"/>
      <c r="F157" s="815"/>
      <c r="G157" s="815"/>
      <c r="H157" s="815"/>
      <c r="I157" s="815"/>
      <c r="J157" s="815"/>
      <c r="K157" s="815"/>
      <c r="L157" s="815"/>
      <c r="M157" s="815"/>
      <c r="N157" s="815"/>
      <c r="O157" s="815"/>
      <c r="P157" s="815"/>
      <c r="Q157" s="815"/>
      <c r="R157" s="815"/>
      <c r="S157" s="815"/>
      <c r="T157" s="815"/>
      <c r="U157" s="815"/>
      <c r="V157" s="815"/>
      <c r="W157" s="815"/>
      <c r="X157" s="815"/>
      <c r="Y157" s="815"/>
      <c r="Z157" s="815"/>
      <c r="AA157" s="815"/>
      <c r="AB157" s="815"/>
      <c r="AC157" s="815"/>
      <c r="AD157" s="815"/>
      <c r="AE157" s="815"/>
      <c r="AF157" s="815"/>
      <c r="AG157" s="815"/>
      <c r="AH157" s="815"/>
    </row>
    <row r="158" spans="1:34" hidden="1" x14ac:dyDescent="0.25">
      <c r="A158" s="814"/>
      <c r="B158" s="815"/>
      <c r="C158" s="815"/>
      <c r="D158" s="815"/>
      <c r="E158" s="815"/>
      <c r="F158" s="815"/>
      <c r="G158" s="815"/>
      <c r="H158" s="815"/>
      <c r="I158" s="815"/>
      <c r="J158" s="815"/>
      <c r="K158" s="815"/>
      <c r="L158" s="815"/>
      <c r="M158" s="815"/>
      <c r="N158" s="815"/>
      <c r="O158" s="815"/>
      <c r="P158" s="815"/>
      <c r="Q158" s="815"/>
      <c r="R158" s="815"/>
      <c r="S158" s="815"/>
      <c r="T158" s="815"/>
      <c r="U158" s="815"/>
      <c r="V158" s="815"/>
      <c r="W158" s="815"/>
      <c r="X158" s="815"/>
      <c r="Y158" s="815"/>
      <c r="Z158" s="815"/>
      <c r="AA158" s="815"/>
      <c r="AB158" s="815"/>
      <c r="AC158" s="815"/>
      <c r="AD158" s="815"/>
      <c r="AE158" s="815"/>
      <c r="AF158" s="815"/>
      <c r="AG158" s="815"/>
      <c r="AH158" s="815"/>
    </row>
    <row r="159" spans="1:34" hidden="1" x14ac:dyDescent="0.25">
      <c r="A159" s="814"/>
      <c r="B159" s="815"/>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row>
    <row r="160" spans="1:34" hidden="1" x14ac:dyDescent="0.25">
      <c r="A160" s="814"/>
      <c r="B160" s="815"/>
      <c r="C160" s="815"/>
      <c r="D160" s="815"/>
      <c r="E160" s="815"/>
      <c r="F160" s="815"/>
      <c r="G160" s="815"/>
      <c r="H160" s="815"/>
      <c r="I160" s="815"/>
      <c r="J160" s="815"/>
      <c r="K160" s="815"/>
      <c r="L160" s="815"/>
      <c r="M160" s="815"/>
      <c r="N160" s="815"/>
      <c r="O160" s="815"/>
      <c r="P160" s="815"/>
      <c r="Q160" s="815"/>
      <c r="R160" s="815"/>
      <c r="S160" s="815"/>
      <c r="T160" s="815"/>
      <c r="U160" s="815"/>
      <c r="V160" s="815"/>
      <c r="W160" s="815"/>
      <c r="X160" s="815"/>
      <c r="Y160" s="815"/>
      <c r="Z160" s="815"/>
      <c r="AA160" s="815"/>
      <c r="AB160" s="815"/>
      <c r="AC160" s="815"/>
      <c r="AD160" s="815"/>
      <c r="AE160" s="815"/>
      <c r="AF160" s="815"/>
      <c r="AG160" s="815"/>
      <c r="AH160" s="815"/>
    </row>
    <row r="161" spans="1:34" hidden="1" x14ac:dyDescent="0.25">
      <c r="A161" s="814"/>
      <c r="B161" s="815"/>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row>
    <row r="162" spans="1:34" hidden="1" x14ac:dyDescent="0.25">
      <c r="A162" s="814"/>
      <c r="B162" s="815"/>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row>
    <row r="163" spans="1:34" hidden="1" x14ac:dyDescent="0.25">
      <c r="A163" s="814"/>
      <c r="B163" s="815"/>
      <c r="C163" s="815"/>
      <c r="D163" s="815"/>
      <c r="E163" s="815"/>
      <c r="F163" s="815"/>
      <c r="G163" s="815"/>
      <c r="H163" s="815"/>
      <c r="I163" s="815"/>
      <c r="J163" s="815"/>
      <c r="K163" s="815"/>
      <c r="L163" s="815"/>
      <c r="M163" s="815"/>
      <c r="N163" s="815"/>
      <c r="O163" s="815"/>
      <c r="P163" s="815"/>
      <c r="Q163" s="815"/>
      <c r="R163" s="815"/>
      <c r="S163" s="815"/>
      <c r="T163" s="815"/>
      <c r="U163" s="815"/>
      <c r="V163" s="815"/>
      <c r="W163" s="815"/>
      <c r="X163" s="815"/>
      <c r="Y163" s="815"/>
      <c r="Z163" s="815"/>
      <c r="AA163" s="815"/>
      <c r="AB163" s="815"/>
      <c r="AC163" s="815"/>
      <c r="AD163" s="815"/>
      <c r="AE163" s="815"/>
      <c r="AF163" s="815"/>
      <c r="AG163" s="815"/>
      <c r="AH163" s="815"/>
    </row>
    <row r="164" spans="1:34" hidden="1" x14ac:dyDescent="0.25">
      <c r="A164" s="814"/>
      <c r="B164" s="815"/>
      <c r="C164" s="815"/>
      <c r="D164" s="815"/>
      <c r="E164" s="815"/>
      <c r="F164" s="815"/>
      <c r="G164" s="815"/>
      <c r="H164" s="815"/>
      <c r="I164" s="815"/>
      <c r="J164" s="815"/>
      <c r="K164" s="815"/>
      <c r="L164" s="815"/>
      <c r="M164" s="815"/>
      <c r="N164" s="815"/>
      <c r="O164" s="815"/>
      <c r="P164" s="815"/>
      <c r="Q164" s="815"/>
      <c r="R164" s="815"/>
      <c r="S164" s="815"/>
      <c r="T164" s="815"/>
      <c r="U164" s="815"/>
      <c r="V164" s="815"/>
      <c r="W164" s="815"/>
      <c r="X164" s="815"/>
      <c r="Y164" s="815"/>
      <c r="Z164" s="815"/>
      <c r="AA164" s="815"/>
      <c r="AB164" s="815"/>
      <c r="AC164" s="815"/>
      <c r="AD164" s="815"/>
      <c r="AE164" s="815"/>
      <c r="AF164" s="815"/>
      <c r="AG164" s="815"/>
      <c r="AH164" s="815"/>
    </row>
    <row r="165" spans="1:34" hidden="1" x14ac:dyDescent="0.25">
      <c r="A165" s="814"/>
      <c r="B165" s="815"/>
      <c r="C165" s="815"/>
      <c r="D165" s="815"/>
      <c r="E165" s="815"/>
      <c r="F165" s="815"/>
      <c r="G165" s="815"/>
      <c r="H165" s="815"/>
      <c r="I165" s="815"/>
      <c r="J165" s="815"/>
      <c r="K165" s="815"/>
      <c r="L165" s="815"/>
      <c r="M165" s="815"/>
      <c r="N165" s="815"/>
      <c r="O165" s="815"/>
      <c r="P165" s="815"/>
      <c r="Q165" s="815"/>
      <c r="R165" s="815"/>
      <c r="S165" s="815"/>
      <c r="T165" s="815"/>
      <c r="U165" s="815"/>
      <c r="V165" s="815"/>
      <c r="W165" s="815"/>
      <c r="X165" s="815"/>
      <c r="Y165" s="815"/>
      <c r="Z165" s="815"/>
      <c r="AA165" s="815"/>
      <c r="AB165" s="815"/>
      <c r="AC165" s="815"/>
      <c r="AD165" s="815"/>
      <c r="AE165" s="815"/>
      <c r="AF165" s="815"/>
      <c r="AG165" s="815"/>
      <c r="AH165" s="815"/>
    </row>
    <row r="166" spans="1:34" hidden="1" x14ac:dyDescent="0.25">
      <c r="A166" s="814"/>
      <c r="B166" s="815"/>
      <c r="C166" s="815"/>
      <c r="D166" s="815"/>
      <c r="E166" s="815"/>
      <c r="F166" s="815"/>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row>
    <row r="167" spans="1:34" hidden="1" x14ac:dyDescent="0.25">
      <c r="A167" s="814"/>
      <c r="B167" s="815"/>
      <c r="C167" s="815"/>
      <c r="D167" s="815"/>
      <c r="E167" s="815"/>
      <c r="F167" s="815"/>
      <c r="G167" s="815"/>
      <c r="H167" s="815"/>
      <c r="I167" s="815"/>
      <c r="J167" s="815"/>
      <c r="K167" s="815"/>
      <c r="L167" s="815"/>
      <c r="M167" s="815"/>
      <c r="N167" s="815"/>
      <c r="O167" s="815"/>
      <c r="P167" s="815"/>
      <c r="Q167" s="815"/>
      <c r="R167" s="815"/>
      <c r="S167" s="815"/>
      <c r="T167" s="815"/>
      <c r="U167" s="815"/>
      <c r="V167" s="815"/>
      <c r="W167" s="815"/>
      <c r="X167" s="815"/>
      <c r="Y167" s="815"/>
      <c r="Z167" s="815"/>
      <c r="AA167" s="815"/>
      <c r="AB167" s="815"/>
      <c r="AC167" s="815"/>
      <c r="AD167" s="815"/>
      <c r="AE167" s="815"/>
      <c r="AF167" s="815"/>
      <c r="AG167" s="815"/>
      <c r="AH167" s="815"/>
    </row>
    <row r="168" spans="1:34" hidden="1" x14ac:dyDescent="0.25"/>
    <row r="169" spans="1:34" hidden="1" x14ac:dyDescent="0.25"/>
    <row r="170" spans="1:34" hidden="1" x14ac:dyDescent="0.25"/>
    <row r="171" spans="1:34" hidden="1" x14ac:dyDescent="0.25"/>
    <row r="172" spans="1:34" hidden="1" x14ac:dyDescent="0.25"/>
    <row r="173" spans="1:34" hidden="1" x14ac:dyDescent="0.25"/>
    <row r="174" spans="1:34" hidden="1" x14ac:dyDescent="0.25"/>
    <row r="175" spans="1:34" hidden="1" x14ac:dyDescent="0.25"/>
    <row r="176" spans="1:34"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34" hidden="1" x14ac:dyDescent="0.25"/>
    <row r="194" spans="1:34" hidden="1" x14ac:dyDescent="0.25"/>
    <row r="195" spans="1:34" hidden="1" x14ac:dyDescent="0.25"/>
    <row r="196" spans="1:34" hidden="1" x14ac:dyDescent="0.25"/>
    <row r="197" spans="1:34" hidden="1" x14ac:dyDescent="0.25"/>
    <row r="199" spans="1:34" ht="14.5" x14ac:dyDescent="0.35">
      <c r="A199" s="485" t="s">
        <v>17</v>
      </c>
      <c r="B199" s="484"/>
      <c r="C199" s="484"/>
      <c r="D199" s="484"/>
      <c r="E199" s="484"/>
      <c r="F199" s="484"/>
      <c r="G199" s="484"/>
      <c r="H199" s="484"/>
      <c r="I199" s="484"/>
      <c r="J199" s="484"/>
      <c r="K199" s="484"/>
      <c r="L199" s="484"/>
      <c r="M199" s="484"/>
      <c r="N199" s="484"/>
      <c r="O199" s="484"/>
      <c r="P199" s="484"/>
      <c r="Q199" s="484"/>
      <c r="R199" s="484"/>
      <c r="S199" s="484"/>
      <c r="T199" s="484"/>
      <c r="U199" s="484"/>
      <c r="V199" s="484"/>
      <c r="W199" s="484"/>
      <c r="X199" s="484"/>
      <c r="Y199" s="484"/>
      <c r="Z199" s="484"/>
      <c r="AA199" s="484"/>
      <c r="AB199" s="484"/>
      <c r="AC199" s="484"/>
      <c r="AD199" s="484"/>
      <c r="AE199" s="484"/>
      <c r="AF199" s="484"/>
      <c r="AG199" s="484"/>
      <c r="AH199" s="484"/>
    </row>
    <row r="200" spans="1:34" ht="35.15" customHeight="1" x14ac:dyDescent="0.35">
      <c r="A200" s="812" t="s">
        <v>137</v>
      </c>
      <c r="B200" s="813" t="s">
        <v>140</v>
      </c>
      <c r="C200" s="813" t="s">
        <v>191</v>
      </c>
      <c r="D200" s="813" t="s">
        <v>192</v>
      </c>
      <c r="E200" s="813" t="s">
        <v>193</v>
      </c>
      <c r="F200" s="813" t="s">
        <v>194</v>
      </c>
      <c r="G200" s="813" t="s">
        <v>195</v>
      </c>
      <c r="H200" s="813" t="s">
        <v>196</v>
      </c>
      <c r="I200" s="813" t="s">
        <v>197</v>
      </c>
      <c r="J200" s="813" t="s">
        <v>198</v>
      </c>
      <c r="K200" s="813" t="s">
        <v>199</v>
      </c>
      <c r="L200" s="813" t="s">
        <v>200</v>
      </c>
      <c r="M200" s="813" t="s">
        <v>201</v>
      </c>
      <c r="N200" s="813" t="s">
        <v>202</v>
      </c>
      <c r="O200" s="813" t="s">
        <v>203</v>
      </c>
      <c r="P200" s="813" t="s">
        <v>204</v>
      </c>
      <c r="Q200" s="813" t="s">
        <v>205</v>
      </c>
      <c r="R200" s="813" t="s">
        <v>206</v>
      </c>
      <c r="S200" s="813" t="s">
        <v>207</v>
      </c>
      <c r="T200" s="813" t="s">
        <v>208</v>
      </c>
      <c r="U200" s="813" t="s">
        <v>209</v>
      </c>
      <c r="V200" s="813" t="s">
        <v>210</v>
      </c>
      <c r="W200" s="813" t="s">
        <v>211</v>
      </c>
      <c r="X200" s="813" t="s">
        <v>212</v>
      </c>
      <c r="Y200" s="813" t="s">
        <v>213</v>
      </c>
      <c r="Z200" s="813" t="s">
        <v>214</v>
      </c>
      <c r="AA200" s="813" t="s">
        <v>215</v>
      </c>
      <c r="AB200" s="813" t="s">
        <v>216</v>
      </c>
      <c r="AC200" s="813" t="s">
        <v>217</v>
      </c>
      <c r="AD200" s="813" t="s">
        <v>218</v>
      </c>
      <c r="AE200" s="813" t="s">
        <v>219</v>
      </c>
      <c r="AF200" s="813" t="s">
        <v>220</v>
      </c>
      <c r="AG200" s="813" t="s">
        <v>20</v>
      </c>
      <c r="AH200" s="813" t="s">
        <v>141</v>
      </c>
    </row>
    <row r="201" spans="1:34" s="464" customFormat="1" ht="10.5" x14ac:dyDescent="0.25">
      <c r="A201" s="462" t="s">
        <v>221</v>
      </c>
      <c r="B201" s="463">
        <v>0</v>
      </c>
      <c r="C201" s="463">
        <v>6758367</v>
      </c>
      <c r="D201" s="463">
        <v>12025667</v>
      </c>
      <c r="E201" s="463">
        <v>2121451</v>
      </c>
      <c r="F201" s="463">
        <v>20596166</v>
      </c>
      <c r="G201" s="463">
        <v>22560207</v>
      </c>
      <c r="H201" s="463">
        <v>28028377</v>
      </c>
      <c r="I201" s="463">
        <v>35370655</v>
      </c>
      <c r="J201" s="463">
        <v>0</v>
      </c>
      <c r="K201" s="463">
        <v>13471617</v>
      </c>
      <c r="L201" s="463">
        <v>61626997</v>
      </c>
      <c r="M201" s="463">
        <v>-1</v>
      </c>
      <c r="N201" s="463">
        <v>1692960</v>
      </c>
      <c r="O201" s="463">
        <v>17272641</v>
      </c>
      <c r="P201" s="463">
        <v>17360009</v>
      </c>
      <c r="Q201" s="463">
        <v>17074217</v>
      </c>
      <c r="R201" s="463">
        <v>10582883</v>
      </c>
      <c r="S201" s="463">
        <v>1223747</v>
      </c>
      <c r="T201" s="463">
        <v>9762486</v>
      </c>
      <c r="U201" s="463">
        <v>6187423</v>
      </c>
      <c r="V201" s="463">
        <v>6714591</v>
      </c>
      <c r="W201" s="463">
        <v>6169322</v>
      </c>
      <c r="X201" s="463">
        <v>4668477</v>
      </c>
      <c r="Y201" s="463">
        <v>2522192</v>
      </c>
      <c r="Z201" s="463">
        <v>1846957</v>
      </c>
      <c r="AA201" s="463">
        <v>0</v>
      </c>
      <c r="AB201" s="463">
        <v>0</v>
      </c>
      <c r="AC201" s="463">
        <v>0</v>
      </c>
      <c r="AD201" s="463">
        <v>0</v>
      </c>
      <c r="AE201" s="463">
        <v>0</v>
      </c>
      <c r="AF201" s="463">
        <v>0</v>
      </c>
      <c r="AG201" s="463">
        <v>305637408</v>
      </c>
      <c r="AH201" s="463">
        <v>305637408</v>
      </c>
    </row>
    <row r="202" spans="1:34" s="464" customFormat="1" ht="10.5" x14ac:dyDescent="0.25">
      <c r="A202" s="462" t="s">
        <v>222</v>
      </c>
      <c r="B202" s="463">
        <v>0</v>
      </c>
      <c r="C202" s="463">
        <v>0</v>
      </c>
      <c r="D202" s="463">
        <v>0</v>
      </c>
      <c r="E202" s="463">
        <v>13358988</v>
      </c>
      <c r="F202" s="463">
        <v>0</v>
      </c>
      <c r="G202" s="463">
        <v>0</v>
      </c>
      <c r="H202" s="463">
        <v>0</v>
      </c>
      <c r="I202" s="463">
        <v>0</v>
      </c>
      <c r="J202" s="463">
        <v>0</v>
      </c>
      <c r="K202" s="463">
        <v>0</v>
      </c>
      <c r="L202" s="463">
        <v>0</v>
      </c>
      <c r="M202" s="463">
        <v>0</v>
      </c>
      <c r="N202" s="463">
        <v>0</v>
      </c>
      <c r="O202" s="463">
        <v>0</v>
      </c>
      <c r="P202" s="463">
        <v>0</v>
      </c>
      <c r="Q202" s="463">
        <v>0</v>
      </c>
      <c r="R202" s="463">
        <v>0</v>
      </c>
      <c r="S202" s="463">
        <v>0</v>
      </c>
      <c r="T202" s="463">
        <v>0</v>
      </c>
      <c r="U202" s="463">
        <v>0</v>
      </c>
      <c r="V202" s="463">
        <v>0</v>
      </c>
      <c r="W202" s="463">
        <v>0</v>
      </c>
      <c r="X202" s="463">
        <v>0</v>
      </c>
      <c r="Y202" s="463">
        <v>0</v>
      </c>
      <c r="Z202" s="463">
        <v>0</v>
      </c>
      <c r="AA202" s="463">
        <v>0</v>
      </c>
      <c r="AB202" s="463">
        <v>0</v>
      </c>
      <c r="AC202" s="463">
        <v>0</v>
      </c>
      <c r="AD202" s="463">
        <v>0</v>
      </c>
      <c r="AE202" s="463">
        <v>0</v>
      </c>
      <c r="AF202" s="463">
        <v>0</v>
      </c>
      <c r="AG202" s="463">
        <v>13358988</v>
      </c>
      <c r="AH202" s="463">
        <v>13358988</v>
      </c>
    </row>
    <row r="203" spans="1:34" s="457" customFormat="1" x14ac:dyDescent="0.25">
      <c r="A203" s="465" t="s">
        <v>20</v>
      </c>
      <c r="B203" s="466">
        <f t="shared" ref="B203:AF203" si="1">SUM(B201:B202)</f>
        <v>0</v>
      </c>
      <c r="C203" s="466">
        <f t="shared" si="1"/>
        <v>6758367</v>
      </c>
      <c r="D203" s="466">
        <f t="shared" si="1"/>
        <v>12025667</v>
      </c>
      <c r="E203" s="466">
        <f t="shared" si="1"/>
        <v>15480439</v>
      </c>
      <c r="F203" s="466">
        <f t="shared" si="1"/>
        <v>20596166</v>
      </c>
      <c r="G203" s="466">
        <f t="shared" si="1"/>
        <v>22560207</v>
      </c>
      <c r="H203" s="466">
        <f t="shared" si="1"/>
        <v>28028377</v>
      </c>
      <c r="I203" s="466">
        <f t="shared" si="1"/>
        <v>35370655</v>
      </c>
      <c r="J203" s="466">
        <f t="shared" si="1"/>
        <v>0</v>
      </c>
      <c r="K203" s="466">
        <f t="shared" si="1"/>
        <v>13471617</v>
      </c>
      <c r="L203" s="466">
        <f t="shared" si="1"/>
        <v>61626997</v>
      </c>
      <c r="M203" s="466">
        <f t="shared" si="1"/>
        <v>-1</v>
      </c>
      <c r="N203" s="466">
        <f t="shared" si="1"/>
        <v>1692960</v>
      </c>
      <c r="O203" s="466">
        <f t="shared" si="1"/>
        <v>17272641</v>
      </c>
      <c r="P203" s="466">
        <f t="shared" si="1"/>
        <v>17360009</v>
      </c>
      <c r="Q203" s="466">
        <f t="shared" si="1"/>
        <v>17074217</v>
      </c>
      <c r="R203" s="466">
        <f t="shared" si="1"/>
        <v>10582883</v>
      </c>
      <c r="S203" s="466">
        <f t="shared" si="1"/>
        <v>1223747</v>
      </c>
      <c r="T203" s="466">
        <f t="shared" si="1"/>
        <v>9762486</v>
      </c>
      <c r="U203" s="466">
        <f t="shared" si="1"/>
        <v>6187423</v>
      </c>
      <c r="V203" s="466">
        <f t="shared" si="1"/>
        <v>6714591</v>
      </c>
      <c r="W203" s="466">
        <f t="shared" si="1"/>
        <v>6169322</v>
      </c>
      <c r="X203" s="466">
        <f t="shared" si="1"/>
        <v>4668477</v>
      </c>
      <c r="Y203" s="466">
        <f t="shared" si="1"/>
        <v>2522192</v>
      </c>
      <c r="Z203" s="466">
        <v>1846957</v>
      </c>
      <c r="AA203" s="466">
        <f t="shared" si="1"/>
        <v>0</v>
      </c>
      <c r="AB203" s="466">
        <f t="shared" si="1"/>
        <v>0</v>
      </c>
      <c r="AC203" s="466">
        <f t="shared" si="1"/>
        <v>0</v>
      </c>
      <c r="AD203" s="466">
        <f t="shared" si="1"/>
        <v>0</v>
      </c>
      <c r="AE203" s="466">
        <f t="shared" si="1"/>
        <v>0</v>
      </c>
      <c r="AF203" s="466">
        <f t="shared" si="1"/>
        <v>0</v>
      </c>
      <c r="AG203" s="466">
        <v>318996396</v>
      </c>
      <c r="AH203" s="466">
        <v>318996396</v>
      </c>
    </row>
    <row r="204" spans="1:34" hidden="1" x14ac:dyDescent="0.25"/>
    <row r="205" spans="1:34" hidden="1" x14ac:dyDescent="0.25"/>
    <row r="206" spans="1:34" hidden="1" x14ac:dyDescent="0.25"/>
    <row r="207" spans="1:34" hidden="1" x14ac:dyDescent="0.25"/>
    <row r="208" spans="1:34"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34" hidden="1" x14ac:dyDescent="0.25"/>
    <row r="290" spans="1:34" hidden="1" x14ac:dyDescent="0.25"/>
    <row r="291" spans="1:34" hidden="1" x14ac:dyDescent="0.25"/>
    <row r="292" spans="1:34" hidden="1" x14ac:dyDescent="0.25"/>
    <row r="293" spans="1:34" hidden="1" x14ac:dyDescent="0.25"/>
    <row r="294" spans="1:34" hidden="1" x14ac:dyDescent="0.25"/>
    <row r="295" spans="1:34" hidden="1" x14ac:dyDescent="0.25"/>
    <row r="296" spans="1:34" ht="13" thickBot="1" x14ac:dyDescent="0.3"/>
    <row r="297" spans="1:34" ht="15" thickBot="1" x14ac:dyDescent="0.4">
      <c r="A297" s="483" t="s">
        <v>135</v>
      </c>
    </row>
    <row r="299" spans="1:34" ht="14.5" x14ac:dyDescent="0.35">
      <c r="A299" s="485" t="s">
        <v>16</v>
      </c>
      <c r="B299" s="484"/>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row>
    <row r="300" spans="1:34" ht="33.65" customHeight="1" x14ac:dyDescent="0.35">
      <c r="A300" s="812" t="s">
        <v>137</v>
      </c>
      <c r="B300" s="813" t="s">
        <v>140</v>
      </c>
      <c r="C300" s="813" t="s">
        <v>191</v>
      </c>
      <c r="D300" s="813" t="s">
        <v>192</v>
      </c>
      <c r="E300" s="813" t="s">
        <v>193</v>
      </c>
      <c r="F300" s="813" t="s">
        <v>194</v>
      </c>
      <c r="G300" s="813" t="s">
        <v>195</v>
      </c>
      <c r="H300" s="813" t="s">
        <v>196</v>
      </c>
      <c r="I300" s="813" t="s">
        <v>197</v>
      </c>
      <c r="J300" s="813" t="s">
        <v>198</v>
      </c>
      <c r="K300" s="813" t="s">
        <v>199</v>
      </c>
      <c r="L300" s="813" t="s">
        <v>200</v>
      </c>
      <c r="M300" s="813" t="s">
        <v>201</v>
      </c>
      <c r="N300" s="813" t="s">
        <v>202</v>
      </c>
      <c r="O300" s="813" t="s">
        <v>203</v>
      </c>
      <c r="P300" s="813" t="s">
        <v>204</v>
      </c>
      <c r="Q300" s="813" t="s">
        <v>205</v>
      </c>
      <c r="R300" s="813" t="s">
        <v>206</v>
      </c>
      <c r="S300" s="813" t="s">
        <v>207</v>
      </c>
      <c r="T300" s="813" t="s">
        <v>208</v>
      </c>
      <c r="U300" s="813" t="s">
        <v>209</v>
      </c>
      <c r="V300" s="813" t="s">
        <v>210</v>
      </c>
      <c r="W300" s="813" t="s">
        <v>211</v>
      </c>
      <c r="X300" s="813" t="s">
        <v>212</v>
      </c>
      <c r="Y300" s="813" t="s">
        <v>213</v>
      </c>
      <c r="Z300" s="813" t="s">
        <v>214</v>
      </c>
      <c r="AA300" s="813" t="s">
        <v>215</v>
      </c>
      <c r="AB300" s="813" t="s">
        <v>216</v>
      </c>
      <c r="AC300" s="813" t="s">
        <v>217</v>
      </c>
      <c r="AD300" s="813" t="s">
        <v>218</v>
      </c>
      <c r="AE300" s="813" t="s">
        <v>219</v>
      </c>
      <c r="AF300" s="813" t="s">
        <v>220</v>
      </c>
      <c r="AG300" s="813" t="s">
        <v>20</v>
      </c>
      <c r="AH300" s="813" t="s">
        <v>141</v>
      </c>
    </row>
    <row r="301" spans="1:34" s="464" customFormat="1" ht="10.5" x14ac:dyDescent="0.25">
      <c r="A301" s="462" t="s">
        <v>221</v>
      </c>
      <c r="B301" s="463">
        <v>0</v>
      </c>
      <c r="C301" s="463">
        <v>295350</v>
      </c>
      <c r="D301" s="463">
        <v>565521</v>
      </c>
      <c r="E301" s="463">
        <v>115924</v>
      </c>
      <c r="F301" s="463">
        <v>786154</v>
      </c>
      <c r="G301" s="463">
        <v>884085</v>
      </c>
      <c r="H301" s="463">
        <v>2027302</v>
      </c>
      <c r="I301" s="463">
        <v>0</v>
      </c>
      <c r="J301" s="463">
        <v>-36</v>
      </c>
      <c r="K301" s="463">
        <v>530103</v>
      </c>
      <c r="L301" s="463">
        <v>6066226</v>
      </c>
      <c r="M301" s="463">
        <v>0</v>
      </c>
      <c r="N301" s="463">
        <v>0</v>
      </c>
      <c r="O301" s="463">
        <v>912450</v>
      </c>
      <c r="P301" s="463">
        <v>1223448</v>
      </c>
      <c r="Q301" s="463">
        <v>906377</v>
      </c>
      <c r="R301" s="463">
        <v>1148555</v>
      </c>
      <c r="S301" s="463">
        <v>1359381</v>
      </c>
      <c r="T301" s="463">
        <v>1145815</v>
      </c>
      <c r="U301" s="463">
        <v>1369057</v>
      </c>
      <c r="V301" s="463">
        <v>1285233</v>
      </c>
      <c r="W301" s="463">
        <v>1374283</v>
      </c>
      <c r="X301" s="463">
        <v>1271563</v>
      </c>
      <c r="Y301" s="463">
        <v>1357152</v>
      </c>
      <c r="Z301" s="463">
        <v>1118291</v>
      </c>
      <c r="AA301" s="463">
        <v>0</v>
      </c>
      <c r="AB301" s="463">
        <v>0</v>
      </c>
      <c r="AC301" s="463">
        <v>0</v>
      </c>
      <c r="AD301" s="463">
        <v>0</v>
      </c>
      <c r="AE301" s="463">
        <v>0</v>
      </c>
      <c r="AF301" s="463">
        <v>0</v>
      </c>
      <c r="AG301" s="463">
        <v>25742234</v>
      </c>
      <c r="AH301" s="463">
        <v>25742234</v>
      </c>
    </row>
    <row r="302" spans="1:34" s="464" customFormat="1" ht="10.5" x14ac:dyDescent="0.25">
      <c r="A302" s="462" t="s">
        <v>222</v>
      </c>
      <c r="B302" s="463">
        <v>0</v>
      </c>
      <c r="C302" s="463">
        <v>0</v>
      </c>
      <c r="D302" s="463">
        <v>0</v>
      </c>
      <c r="E302" s="463">
        <v>684794</v>
      </c>
      <c r="F302" s="463">
        <v>0</v>
      </c>
      <c r="G302" s="463">
        <v>0</v>
      </c>
      <c r="H302" s="463">
        <v>0</v>
      </c>
      <c r="I302" s="463">
        <v>0</v>
      </c>
      <c r="J302" s="463">
        <v>0</v>
      </c>
      <c r="K302" s="463">
        <v>0</v>
      </c>
      <c r="L302" s="463">
        <v>0</v>
      </c>
      <c r="M302" s="463">
        <v>0</v>
      </c>
      <c r="N302" s="463">
        <v>0</v>
      </c>
      <c r="O302" s="463">
        <v>0</v>
      </c>
      <c r="P302" s="463">
        <v>0</v>
      </c>
      <c r="Q302" s="463">
        <v>0</v>
      </c>
      <c r="R302" s="463">
        <v>0</v>
      </c>
      <c r="S302" s="463">
        <v>0</v>
      </c>
      <c r="T302" s="463">
        <v>0</v>
      </c>
      <c r="U302" s="463">
        <v>0</v>
      </c>
      <c r="V302" s="463">
        <v>0</v>
      </c>
      <c r="W302" s="463">
        <v>0</v>
      </c>
      <c r="X302" s="463">
        <v>0</v>
      </c>
      <c r="Y302" s="463">
        <v>0</v>
      </c>
      <c r="Z302" s="463">
        <v>0</v>
      </c>
      <c r="AA302" s="463">
        <v>0</v>
      </c>
      <c r="AB302" s="463">
        <v>0</v>
      </c>
      <c r="AC302" s="463">
        <v>0</v>
      </c>
      <c r="AD302" s="463">
        <v>0</v>
      </c>
      <c r="AE302" s="463">
        <v>0</v>
      </c>
      <c r="AF302" s="463">
        <v>0</v>
      </c>
      <c r="AG302" s="463">
        <v>684794</v>
      </c>
      <c r="AH302" s="463">
        <v>684794</v>
      </c>
    </row>
    <row r="303" spans="1:34" s="457" customFormat="1" x14ac:dyDescent="0.25">
      <c r="A303" s="465" t="s">
        <v>20</v>
      </c>
      <c r="B303" s="466">
        <f t="shared" ref="B303:AF303" si="2">SUM(B301:B302)</f>
        <v>0</v>
      </c>
      <c r="C303" s="466">
        <f t="shared" si="2"/>
        <v>295350</v>
      </c>
      <c r="D303" s="466">
        <f t="shared" si="2"/>
        <v>565521</v>
      </c>
      <c r="E303" s="466">
        <f t="shared" si="2"/>
        <v>800718</v>
      </c>
      <c r="F303" s="466">
        <f t="shared" si="2"/>
        <v>786154</v>
      </c>
      <c r="G303" s="466">
        <f t="shared" si="2"/>
        <v>884085</v>
      </c>
      <c r="H303" s="466">
        <f t="shared" si="2"/>
        <v>2027302</v>
      </c>
      <c r="I303" s="466">
        <f t="shared" si="2"/>
        <v>0</v>
      </c>
      <c r="J303" s="466">
        <f t="shared" si="2"/>
        <v>-36</v>
      </c>
      <c r="K303" s="466">
        <f t="shared" si="2"/>
        <v>530103</v>
      </c>
      <c r="L303" s="466">
        <f t="shared" si="2"/>
        <v>6066226</v>
      </c>
      <c r="M303" s="466">
        <f t="shared" si="2"/>
        <v>0</v>
      </c>
      <c r="N303" s="466">
        <f t="shared" si="2"/>
        <v>0</v>
      </c>
      <c r="O303" s="466">
        <f t="shared" si="2"/>
        <v>912450</v>
      </c>
      <c r="P303" s="466">
        <f t="shared" si="2"/>
        <v>1223448</v>
      </c>
      <c r="Q303" s="466">
        <f t="shared" si="2"/>
        <v>906377</v>
      </c>
      <c r="R303" s="466">
        <f t="shared" si="2"/>
        <v>1148555</v>
      </c>
      <c r="S303" s="466">
        <f t="shared" si="2"/>
        <v>1359381</v>
      </c>
      <c r="T303" s="466">
        <f t="shared" si="2"/>
        <v>1145815</v>
      </c>
      <c r="U303" s="466">
        <f t="shared" si="2"/>
        <v>1369057</v>
      </c>
      <c r="V303" s="466">
        <f t="shared" si="2"/>
        <v>1285233</v>
      </c>
      <c r="W303" s="466">
        <f t="shared" si="2"/>
        <v>1374283</v>
      </c>
      <c r="X303" s="466">
        <f t="shared" si="2"/>
        <v>1271563</v>
      </c>
      <c r="Y303" s="466">
        <f t="shared" si="2"/>
        <v>1357152</v>
      </c>
      <c r="Z303" s="466">
        <v>1118291</v>
      </c>
      <c r="AA303" s="466">
        <f t="shared" si="2"/>
        <v>0</v>
      </c>
      <c r="AB303" s="466">
        <f t="shared" si="2"/>
        <v>0</v>
      </c>
      <c r="AC303" s="466">
        <f t="shared" si="2"/>
        <v>0</v>
      </c>
      <c r="AD303" s="466">
        <f t="shared" si="2"/>
        <v>0</v>
      </c>
      <c r="AE303" s="466">
        <f t="shared" si="2"/>
        <v>0</v>
      </c>
      <c r="AF303" s="466">
        <f t="shared" si="2"/>
        <v>0</v>
      </c>
      <c r="AG303" s="466">
        <v>26427028</v>
      </c>
      <c r="AH303" s="466">
        <v>26427028</v>
      </c>
    </row>
    <row r="304" spans="1:34" hidden="1" x14ac:dyDescent="0.25">
      <c r="A304" s="814"/>
      <c r="B304" s="815"/>
      <c r="C304" s="815"/>
      <c r="D304" s="815"/>
      <c r="E304" s="815"/>
      <c r="F304" s="815"/>
      <c r="G304" s="815"/>
      <c r="H304" s="815"/>
      <c r="I304" s="815"/>
      <c r="J304" s="815"/>
      <c r="K304" s="815"/>
      <c r="L304" s="815"/>
      <c r="M304" s="815"/>
      <c r="N304" s="815"/>
      <c r="O304" s="815"/>
      <c r="P304" s="815"/>
      <c r="Q304" s="815"/>
      <c r="R304" s="815"/>
      <c r="S304" s="815"/>
      <c r="T304" s="815"/>
      <c r="U304" s="815"/>
      <c r="V304" s="815"/>
      <c r="W304" s="815"/>
      <c r="X304" s="815"/>
      <c r="Y304" s="815"/>
      <c r="Z304" s="815"/>
      <c r="AA304" s="815"/>
      <c r="AB304" s="815"/>
      <c r="AC304" s="815"/>
      <c r="AD304" s="815"/>
      <c r="AE304" s="815"/>
      <c r="AF304" s="815"/>
      <c r="AG304" s="815"/>
      <c r="AH304" s="815"/>
    </row>
    <row r="305" spans="1:34" hidden="1" x14ac:dyDescent="0.25">
      <c r="A305" s="814"/>
      <c r="B305" s="815"/>
      <c r="C305" s="815"/>
      <c r="D305" s="815"/>
      <c r="E305" s="815"/>
      <c r="F305" s="815"/>
      <c r="G305" s="815"/>
      <c r="H305" s="815"/>
      <c r="I305" s="815"/>
      <c r="J305" s="815"/>
      <c r="K305" s="815"/>
      <c r="L305" s="815"/>
      <c r="M305" s="815"/>
      <c r="N305" s="815"/>
      <c r="O305" s="815"/>
      <c r="P305" s="815"/>
      <c r="Q305" s="815"/>
      <c r="R305" s="815"/>
      <c r="S305" s="815"/>
      <c r="T305" s="815"/>
      <c r="U305" s="815"/>
      <c r="V305" s="815"/>
      <c r="W305" s="815"/>
      <c r="X305" s="815"/>
      <c r="Y305" s="815"/>
      <c r="Z305" s="815"/>
      <c r="AA305" s="815"/>
      <c r="AB305" s="815"/>
      <c r="AC305" s="815"/>
      <c r="AD305" s="815"/>
      <c r="AE305" s="815"/>
      <c r="AF305" s="815"/>
      <c r="AG305" s="815"/>
      <c r="AH305" s="815"/>
    </row>
    <row r="306" spans="1:34" hidden="1" x14ac:dyDescent="0.25">
      <c r="A306" s="814"/>
      <c r="B306" s="815"/>
      <c r="C306" s="815"/>
      <c r="D306" s="815"/>
      <c r="E306" s="815"/>
      <c r="F306" s="815"/>
      <c r="G306" s="815"/>
      <c r="H306" s="815"/>
      <c r="I306" s="815"/>
      <c r="J306" s="815"/>
      <c r="K306" s="815"/>
      <c r="L306" s="815"/>
      <c r="M306" s="815"/>
      <c r="N306" s="815"/>
      <c r="O306" s="815"/>
      <c r="P306" s="815"/>
      <c r="Q306" s="815"/>
      <c r="R306" s="815"/>
      <c r="S306" s="815"/>
      <c r="T306" s="815"/>
      <c r="U306" s="815"/>
      <c r="V306" s="815"/>
      <c r="W306" s="815"/>
      <c r="X306" s="815"/>
      <c r="Y306" s="815"/>
      <c r="Z306" s="815"/>
      <c r="AA306" s="815"/>
      <c r="AB306" s="815"/>
      <c r="AC306" s="815"/>
      <c r="AD306" s="815"/>
      <c r="AE306" s="815"/>
      <c r="AF306" s="815"/>
      <c r="AG306" s="815"/>
      <c r="AH306" s="815"/>
    </row>
    <row r="307" spans="1:34" hidden="1" x14ac:dyDescent="0.25">
      <c r="A307" s="814"/>
      <c r="B307" s="815"/>
      <c r="C307" s="815"/>
      <c r="D307" s="815"/>
      <c r="E307" s="815"/>
      <c r="F307" s="815"/>
      <c r="G307" s="815"/>
      <c r="H307" s="815"/>
      <c r="I307" s="815"/>
      <c r="J307" s="815"/>
      <c r="K307" s="815"/>
      <c r="L307" s="815"/>
      <c r="M307" s="815"/>
      <c r="N307" s="815"/>
      <c r="O307" s="815"/>
      <c r="P307" s="815"/>
      <c r="Q307" s="815"/>
      <c r="R307" s="815"/>
      <c r="S307" s="815"/>
      <c r="T307" s="815"/>
      <c r="U307" s="815"/>
      <c r="V307" s="815"/>
      <c r="W307" s="815"/>
      <c r="X307" s="815"/>
      <c r="Y307" s="815"/>
      <c r="Z307" s="815"/>
      <c r="AA307" s="815"/>
      <c r="AB307" s="815"/>
      <c r="AC307" s="815"/>
      <c r="AD307" s="815"/>
      <c r="AE307" s="815"/>
      <c r="AF307" s="815"/>
      <c r="AG307" s="815"/>
      <c r="AH307" s="815"/>
    </row>
    <row r="308" spans="1:34" hidden="1" x14ac:dyDescent="0.25"/>
    <row r="309" spans="1:34" hidden="1" x14ac:dyDescent="0.25"/>
    <row r="310" spans="1:34" hidden="1" x14ac:dyDescent="0.25"/>
    <row r="311" spans="1:34" hidden="1" x14ac:dyDescent="0.25"/>
    <row r="312" spans="1:34" hidden="1" x14ac:dyDescent="0.25"/>
    <row r="313" spans="1:34" hidden="1" x14ac:dyDescent="0.25"/>
    <row r="314" spans="1:34" hidden="1" x14ac:dyDescent="0.25"/>
    <row r="315" spans="1:34" hidden="1" x14ac:dyDescent="0.25"/>
    <row r="316" spans="1:34" hidden="1" x14ac:dyDescent="0.25"/>
    <row r="317" spans="1:34" hidden="1" x14ac:dyDescent="0.25"/>
    <row r="318" spans="1:34" hidden="1" x14ac:dyDescent="0.25"/>
    <row r="319" spans="1:34" hidden="1" x14ac:dyDescent="0.25"/>
    <row r="320" spans="1:3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spans="1:34" hidden="1" x14ac:dyDescent="0.25"/>
    <row r="386" spans="1:34" hidden="1" x14ac:dyDescent="0.25"/>
    <row r="387" spans="1:34" hidden="1" x14ac:dyDescent="0.25"/>
    <row r="388" spans="1:34" hidden="1" x14ac:dyDescent="0.25"/>
    <row r="389" spans="1:34" hidden="1" x14ac:dyDescent="0.25"/>
    <row r="390" spans="1:34" hidden="1" x14ac:dyDescent="0.25"/>
    <row r="391" spans="1:34" hidden="1" x14ac:dyDescent="0.25"/>
    <row r="392" spans="1:34" hidden="1" x14ac:dyDescent="0.25"/>
    <row r="393" spans="1:34" hidden="1" x14ac:dyDescent="0.25"/>
    <row r="394" spans="1:34" hidden="1" x14ac:dyDescent="0.25"/>
    <row r="395" spans="1:34" hidden="1" x14ac:dyDescent="0.25"/>
    <row r="396" spans="1:34" hidden="1" x14ac:dyDescent="0.25"/>
    <row r="397" spans="1:34" hidden="1" x14ac:dyDescent="0.25"/>
    <row r="399" spans="1:34" ht="14.5" x14ac:dyDescent="0.35">
      <c r="A399" s="485" t="s">
        <v>17</v>
      </c>
      <c r="B399" s="484"/>
      <c r="C399" s="484"/>
      <c r="D399" s="484"/>
      <c r="E399" s="484"/>
      <c r="F399" s="484"/>
      <c r="G399" s="484"/>
      <c r="H399" s="484"/>
      <c r="I399" s="484"/>
      <c r="J399" s="484"/>
      <c r="K399" s="484"/>
      <c r="L399" s="484"/>
      <c r="M399" s="484"/>
      <c r="N399" s="484"/>
      <c r="O399" s="484"/>
      <c r="P399" s="484"/>
      <c r="Q399" s="484"/>
      <c r="R399" s="484"/>
      <c r="S399" s="484"/>
      <c r="T399" s="484"/>
      <c r="U399" s="484"/>
      <c r="V399" s="484"/>
      <c r="W399" s="484"/>
      <c r="X399" s="484"/>
      <c r="Y399" s="484"/>
      <c r="Z399" s="484"/>
      <c r="AA399" s="484"/>
      <c r="AB399" s="484"/>
      <c r="AC399" s="484"/>
      <c r="AD399" s="484"/>
      <c r="AE399" s="484"/>
      <c r="AF399" s="484"/>
      <c r="AG399" s="484"/>
      <c r="AH399" s="484"/>
    </row>
    <row r="400" spans="1:34" ht="33.65" customHeight="1" x14ac:dyDescent="0.35">
      <c r="A400" s="812" t="s">
        <v>137</v>
      </c>
      <c r="B400" s="813" t="s">
        <v>140</v>
      </c>
      <c r="C400" s="813" t="s">
        <v>191</v>
      </c>
      <c r="D400" s="813" t="s">
        <v>192</v>
      </c>
      <c r="E400" s="813" t="s">
        <v>193</v>
      </c>
      <c r="F400" s="813" t="s">
        <v>194</v>
      </c>
      <c r="G400" s="813" t="s">
        <v>195</v>
      </c>
      <c r="H400" s="813" t="s">
        <v>196</v>
      </c>
      <c r="I400" s="813" t="s">
        <v>197</v>
      </c>
      <c r="J400" s="813" t="s">
        <v>198</v>
      </c>
      <c r="K400" s="813" t="s">
        <v>199</v>
      </c>
      <c r="L400" s="813" t="s">
        <v>200</v>
      </c>
      <c r="M400" s="813" t="s">
        <v>201</v>
      </c>
      <c r="N400" s="813" t="s">
        <v>202</v>
      </c>
      <c r="O400" s="813" t="s">
        <v>203</v>
      </c>
      <c r="P400" s="813" t="s">
        <v>204</v>
      </c>
      <c r="Q400" s="813" t="s">
        <v>205</v>
      </c>
      <c r="R400" s="813" t="s">
        <v>206</v>
      </c>
      <c r="S400" s="813" t="s">
        <v>207</v>
      </c>
      <c r="T400" s="813" t="s">
        <v>208</v>
      </c>
      <c r="U400" s="813" t="s">
        <v>209</v>
      </c>
      <c r="V400" s="813" t="s">
        <v>210</v>
      </c>
      <c r="W400" s="813" t="s">
        <v>211</v>
      </c>
      <c r="X400" s="813" t="s">
        <v>212</v>
      </c>
      <c r="Y400" s="813" t="s">
        <v>213</v>
      </c>
      <c r="Z400" s="813" t="s">
        <v>214</v>
      </c>
      <c r="AA400" s="813" t="s">
        <v>215</v>
      </c>
      <c r="AB400" s="813" t="s">
        <v>216</v>
      </c>
      <c r="AC400" s="813" t="s">
        <v>217</v>
      </c>
      <c r="AD400" s="813" t="s">
        <v>218</v>
      </c>
      <c r="AE400" s="813" t="s">
        <v>219</v>
      </c>
      <c r="AF400" s="813" t="s">
        <v>220</v>
      </c>
      <c r="AG400" s="813" t="s">
        <v>20</v>
      </c>
      <c r="AH400" s="813" t="s">
        <v>141</v>
      </c>
    </row>
    <row r="401" spans="1:34" s="464" customFormat="1" ht="10.5" x14ac:dyDescent="0.25">
      <c r="A401" s="462" t="s">
        <v>221</v>
      </c>
      <c r="B401" s="463">
        <v>0</v>
      </c>
      <c r="C401" s="463">
        <v>265815</v>
      </c>
      <c r="D401" s="463">
        <v>508969</v>
      </c>
      <c r="E401" s="463">
        <v>104332</v>
      </c>
      <c r="F401" s="463">
        <v>707539</v>
      </c>
      <c r="G401" s="463">
        <v>795676</v>
      </c>
      <c r="H401" s="463">
        <v>1824573</v>
      </c>
      <c r="I401" s="463">
        <v>0</v>
      </c>
      <c r="J401" s="463">
        <v>-18</v>
      </c>
      <c r="K401" s="463">
        <v>265052</v>
      </c>
      <c r="L401" s="463">
        <v>3458791</v>
      </c>
      <c r="M401" s="463">
        <v>1</v>
      </c>
      <c r="N401" s="463">
        <v>1</v>
      </c>
      <c r="O401" s="463">
        <v>657891</v>
      </c>
      <c r="P401" s="463">
        <v>876121</v>
      </c>
      <c r="Q401" s="463">
        <v>614299</v>
      </c>
      <c r="R401" s="463">
        <v>964068</v>
      </c>
      <c r="S401" s="463">
        <v>864269</v>
      </c>
      <c r="T401" s="463">
        <v>572909</v>
      </c>
      <c r="U401" s="463">
        <v>684529</v>
      </c>
      <c r="V401" s="463">
        <v>642618</v>
      </c>
      <c r="W401" s="463">
        <v>687142</v>
      </c>
      <c r="X401" s="463">
        <v>635782</v>
      </c>
      <c r="Y401" s="463">
        <v>678577</v>
      </c>
      <c r="Z401" s="463">
        <v>559146</v>
      </c>
      <c r="AA401" s="463">
        <v>0</v>
      </c>
      <c r="AB401" s="463">
        <v>0</v>
      </c>
      <c r="AC401" s="463">
        <v>0</v>
      </c>
      <c r="AD401" s="463">
        <v>0</v>
      </c>
      <c r="AE401" s="463">
        <v>0</v>
      </c>
      <c r="AF401" s="463">
        <v>0</v>
      </c>
      <c r="AG401" s="463">
        <v>16368082</v>
      </c>
      <c r="AH401" s="463">
        <v>16368082</v>
      </c>
    </row>
    <row r="402" spans="1:34" s="464" customFormat="1" ht="10.5" x14ac:dyDescent="0.25">
      <c r="A402" s="462" t="s">
        <v>222</v>
      </c>
      <c r="B402" s="463">
        <v>0</v>
      </c>
      <c r="C402" s="463">
        <v>0</v>
      </c>
      <c r="D402" s="463">
        <v>0</v>
      </c>
      <c r="E402" s="463">
        <v>616315</v>
      </c>
      <c r="F402" s="463">
        <v>0</v>
      </c>
      <c r="G402" s="463">
        <v>0</v>
      </c>
      <c r="H402" s="463">
        <v>0</v>
      </c>
      <c r="I402" s="463">
        <v>0</v>
      </c>
      <c r="J402" s="463">
        <v>0</v>
      </c>
      <c r="K402" s="463">
        <v>0</v>
      </c>
      <c r="L402" s="463">
        <v>0</v>
      </c>
      <c r="M402" s="463">
        <v>0</v>
      </c>
      <c r="N402" s="463">
        <v>0</v>
      </c>
      <c r="O402" s="463">
        <v>0</v>
      </c>
      <c r="P402" s="463">
        <v>0</v>
      </c>
      <c r="Q402" s="463">
        <v>0</v>
      </c>
      <c r="R402" s="463">
        <v>0</v>
      </c>
      <c r="S402" s="463">
        <v>0</v>
      </c>
      <c r="T402" s="463">
        <v>0</v>
      </c>
      <c r="U402" s="463">
        <v>0</v>
      </c>
      <c r="V402" s="463">
        <v>0</v>
      </c>
      <c r="W402" s="463">
        <v>0</v>
      </c>
      <c r="X402" s="463">
        <v>0</v>
      </c>
      <c r="Y402" s="463">
        <v>0</v>
      </c>
      <c r="Z402" s="463">
        <v>0</v>
      </c>
      <c r="AA402" s="463">
        <v>0</v>
      </c>
      <c r="AB402" s="463">
        <v>0</v>
      </c>
      <c r="AC402" s="463">
        <v>0</v>
      </c>
      <c r="AD402" s="463">
        <v>0</v>
      </c>
      <c r="AE402" s="463">
        <v>0</v>
      </c>
      <c r="AF402" s="463">
        <v>0</v>
      </c>
      <c r="AG402" s="463">
        <v>616315</v>
      </c>
      <c r="AH402" s="463">
        <v>616315</v>
      </c>
    </row>
    <row r="403" spans="1:34" s="457" customFormat="1" x14ac:dyDescent="0.25">
      <c r="A403" s="465" t="s">
        <v>20</v>
      </c>
      <c r="B403" s="466">
        <f t="shared" ref="B403:AF403" si="3">SUM(B401:B402)</f>
        <v>0</v>
      </c>
      <c r="C403" s="466">
        <f t="shared" si="3"/>
        <v>265815</v>
      </c>
      <c r="D403" s="466">
        <f t="shared" si="3"/>
        <v>508969</v>
      </c>
      <c r="E403" s="466">
        <f t="shared" si="3"/>
        <v>720647</v>
      </c>
      <c r="F403" s="466">
        <f t="shared" si="3"/>
        <v>707539</v>
      </c>
      <c r="G403" s="466">
        <f t="shared" si="3"/>
        <v>795676</v>
      </c>
      <c r="H403" s="466">
        <f t="shared" si="3"/>
        <v>1824573</v>
      </c>
      <c r="I403" s="466">
        <f t="shared" si="3"/>
        <v>0</v>
      </c>
      <c r="J403" s="466">
        <f t="shared" si="3"/>
        <v>-18</v>
      </c>
      <c r="K403" s="466">
        <f t="shared" si="3"/>
        <v>265052</v>
      </c>
      <c r="L403" s="466">
        <f t="shared" si="3"/>
        <v>3458791</v>
      </c>
      <c r="M403" s="466">
        <f t="shared" si="3"/>
        <v>1</v>
      </c>
      <c r="N403" s="466">
        <f t="shared" si="3"/>
        <v>1</v>
      </c>
      <c r="O403" s="466">
        <f t="shared" si="3"/>
        <v>657891</v>
      </c>
      <c r="P403" s="466">
        <f t="shared" si="3"/>
        <v>876121</v>
      </c>
      <c r="Q403" s="466">
        <f t="shared" si="3"/>
        <v>614299</v>
      </c>
      <c r="R403" s="466">
        <f t="shared" si="3"/>
        <v>964068</v>
      </c>
      <c r="S403" s="466">
        <f t="shared" si="3"/>
        <v>864269</v>
      </c>
      <c r="T403" s="466">
        <f t="shared" si="3"/>
        <v>572909</v>
      </c>
      <c r="U403" s="466">
        <f t="shared" si="3"/>
        <v>684529</v>
      </c>
      <c r="V403" s="466">
        <f t="shared" si="3"/>
        <v>642618</v>
      </c>
      <c r="W403" s="466">
        <f t="shared" si="3"/>
        <v>687142</v>
      </c>
      <c r="X403" s="466">
        <f t="shared" si="3"/>
        <v>635782</v>
      </c>
      <c r="Y403" s="466">
        <f t="shared" si="3"/>
        <v>678577</v>
      </c>
      <c r="Z403" s="466">
        <v>559146</v>
      </c>
      <c r="AA403" s="466">
        <f t="shared" si="3"/>
        <v>0</v>
      </c>
      <c r="AB403" s="466">
        <f t="shared" si="3"/>
        <v>0</v>
      </c>
      <c r="AC403" s="466">
        <f t="shared" si="3"/>
        <v>0</v>
      </c>
      <c r="AD403" s="466">
        <f t="shared" si="3"/>
        <v>0</v>
      </c>
      <c r="AE403" s="466">
        <f t="shared" si="3"/>
        <v>0</v>
      </c>
      <c r="AF403" s="466">
        <f t="shared" si="3"/>
        <v>0</v>
      </c>
      <c r="AG403" s="466">
        <v>16984397</v>
      </c>
      <c r="AH403" s="466">
        <v>16984397</v>
      </c>
    </row>
  </sheetData>
  <sheetProtection algorithmName="SHA-512" hashValue="BZVQc8D+Ma+89DrCrGNKkkSk/flJXWqWkty3kTjlg+kOFKGKnuFDJAy2XXL72osSCg26n9LYVImTrvBU7kqNjA==" saltValue="q51Enry0n+aTcTsyLSwsKg=="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topLeftCell="C1" zoomScaleNormal="100" workbookViewId="0">
      <pane ySplit="5" topLeftCell="A6" activePane="bottomLeft" state="frozen"/>
      <selection pane="bottomLeft" activeCell="AC31" sqref="AC31"/>
    </sheetView>
  </sheetViews>
  <sheetFormatPr defaultColWidth="8.7265625" defaultRowHeight="12.5" x14ac:dyDescent="0.25"/>
  <cols>
    <col min="2" max="2" width="42.81640625" customWidth="1"/>
    <col min="3" max="3" width="4.453125" style="5" customWidth="1"/>
    <col min="4" max="4" width="34.1796875" style="205" customWidth="1"/>
    <col min="5" max="21" width="15.1796875" hidden="1" customWidth="1"/>
    <col min="22" max="29" width="15.1796875" customWidth="1"/>
    <col min="30" max="34" width="15.1796875" hidden="1" customWidth="1"/>
  </cols>
  <sheetData>
    <row r="1" spans="1:34" ht="27.65" customHeight="1" x14ac:dyDescent="0.25">
      <c r="A1" s="44"/>
      <c r="B1" s="44"/>
      <c r="C1" s="44"/>
      <c r="D1" s="44"/>
    </row>
    <row r="3" spans="1:34" ht="14.5" thickBot="1" x14ac:dyDescent="0.35">
      <c r="B3" s="231" t="s">
        <v>53</v>
      </c>
    </row>
    <row r="4" spans="1:34" ht="13.5" thickBot="1" x14ac:dyDescent="0.35">
      <c r="D4" s="266" t="s">
        <v>90</v>
      </c>
      <c r="F4" s="98"/>
    </row>
    <row r="5" spans="1:34" ht="13" x14ac:dyDescent="0.3">
      <c r="D5" s="206"/>
    </row>
    <row r="6" spans="1:34" ht="13.5" thickBot="1" x14ac:dyDescent="0.35">
      <c r="B6" s="2" t="s">
        <v>16</v>
      </c>
      <c r="C6" s="4"/>
      <c r="D6" s="207"/>
    </row>
    <row r="7" spans="1:34" ht="13" x14ac:dyDescent="0.3">
      <c r="B7" s="121" t="s">
        <v>54</v>
      </c>
      <c r="C7" s="32"/>
      <c r="D7" s="307" t="s">
        <v>55</v>
      </c>
      <c r="E7" s="41" t="s">
        <v>0</v>
      </c>
      <c r="F7" s="38"/>
      <c r="G7" s="38"/>
      <c r="H7" s="38"/>
      <c r="I7" s="38"/>
      <c r="J7" s="38"/>
      <c r="K7" s="38"/>
      <c r="L7" s="38"/>
      <c r="M7" s="38"/>
      <c r="N7" s="38"/>
      <c r="O7" s="38"/>
      <c r="P7" s="38"/>
      <c r="Q7" s="38"/>
      <c r="R7" s="38"/>
      <c r="S7" s="38"/>
      <c r="T7" s="38"/>
      <c r="U7" s="38"/>
      <c r="V7" s="43"/>
      <c r="W7" s="38"/>
      <c r="X7" s="38"/>
      <c r="Y7" s="38"/>
      <c r="Z7" s="38"/>
      <c r="AA7" s="38"/>
      <c r="AB7" s="38"/>
      <c r="AC7" s="42"/>
      <c r="AD7" s="38"/>
      <c r="AE7" s="38"/>
      <c r="AF7" s="38"/>
      <c r="AG7" s="38"/>
      <c r="AH7" s="42"/>
    </row>
    <row r="8" spans="1:34" ht="13.5" thickBot="1" x14ac:dyDescent="0.3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8">
        <f>'DY Def'!S$5</f>
        <v>18</v>
      </c>
      <c r="W8" s="309">
        <f>'DY Def'!T$5</f>
        <v>19</v>
      </c>
      <c r="X8" s="309">
        <f>'DY Def'!U$5</f>
        <v>20</v>
      </c>
      <c r="Y8" s="309">
        <f>'DY Def'!V$5</f>
        <v>21</v>
      </c>
      <c r="Z8" s="309">
        <f>'DY Def'!W$5</f>
        <v>22</v>
      </c>
      <c r="AA8" s="309">
        <f>'DY Def'!X$5</f>
        <v>23</v>
      </c>
      <c r="AB8" s="309">
        <f>'DY Def'!Y$5</f>
        <v>24</v>
      </c>
      <c r="AC8" s="310">
        <f>'DY Def'!Z$5</f>
        <v>25</v>
      </c>
      <c r="AD8" s="309">
        <f>'DY Def'!AA$5</f>
        <v>26</v>
      </c>
      <c r="AE8" s="309">
        <f>'DY Def'!AB$5</f>
        <v>27</v>
      </c>
      <c r="AF8" s="309">
        <f>'DY Def'!AC$5</f>
        <v>28</v>
      </c>
      <c r="AG8" s="309">
        <f>'DY Def'!AD$5</f>
        <v>29</v>
      </c>
      <c r="AH8" s="310">
        <f>'DY Def'!AE$5</f>
        <v>30</v>
      </c>
    </row>
    <row r="9" spans="1:34" ht="13" hidden="1" x14ac:dyDescent="0.3">
      <c r="B9" s="39" t="s">
        <v>84</v>
      </c>
      <c r="C9" s="55"/>
      <c r="D9" s="282"/>
      <c r="E9" s="100"/>
      <c r="F9" s="95"/>
      <c r="G9" s="95"/>
      <c r="H9" s="95"/>
      <c r="I9" s="95"/>
      <c r="J9" s="95"/>
      <c r="K9" s="95"/>
      <c r="L9" s="95"/>
      <c r="M9" s="95"/>
      <c r="N9" s="95"/>
      <c r="O9" s="95"/>
      <c r="P9" s="95"/>
      <c r="Q9" s="95"/>
      <c r="R9" s="95"/>
      <c r="S9" s="95"/>
      <c r="T9" s="95"/>
      <c r="U9" s="95"/>
      <c r="V9" s="311"/>
      <c r="W9" s="808"/>
      <c r="X9" s="808"/>
      <c r="Y9" s="808"/>
      <c r="Z9" s="808"/>
      <c r="AA9" s="313"/>
      <c r="AB9" s="808"/>
      <c r="AC9" s="808"/>
      <c r="AD9" s="95"/>
      <c r="AE9" s="95"/>
      <c r="AF9" s="95"/>
      <c r="AG9" s="95"/>
      <c r="AH9" s="96"/>
    </row>
    <row r="10" spans="1:34" ht="13" hidden="1" x14ac:dyDescent="0.3">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7">
        <f>IF($D$4="MAP+ADM Waivers",SUMIF('C Report'!$A$100:$A$199,'C Report Grouper'!$D10,'C Report'!T$100:T$199)+SUMIF('C Report'!$A$300:$A$399,'C Report Grouper'!$D10,'C Report'!T$300:T$399),SUMIF('C Report'!$A$100:$A$199,'C Report Grouper'!$D10,'C Report'!T$100:T$199))</f>
        <v>0</v>
      </c>
      <c r="W10" s="395">
        <f>IF($D$4="MAP+ADM Waivers",SUMIF('C Report'!$A$100:$A$199,'C Report Grouper'!$D10,'C Report'!U$100:U$199)+SUMIF('C Report'!$A$300:$A$399,'C Report Grouper'!$D10,'C Report'!U$300:U$399),SUMIF('C Report'!$A$100:$A$199,'C Report Grouper'!$D10,'C Report'!U$100:U$199))</f>
        <v>0</v>
      </c>
      <c r="X10" s="395">
        <f>IF($D$4="MAP+ADM Waivers",SUMIF('C Report'!$A$100:$A$199,'C Report Grouper'!$D10,'C Report'!V$100:V$199)+SUMIF('C Report'!$A$300:$A$399,'C Report Grouper'!$D10,'C Report'!V$300:V$399),SUMIF('C Report'!$A$100:$A$199,'C Report Grouper'!$D10,'C Report'!V$100:V$199))</f>
        <v>0</v>
      </c>
      <c r="Y10" s="395">
        <f>IF($D$4="MAP+ADM Waivers",SUMIF('C Report'!$A$100:$A$199,'C Report Grouper'!$D10,'C Report'!W$100:W$199)+SUMIF('C Report'!$A$300:$A$399,'C Report Grouper'!$D10,'C Report'!W$300:W$399),SUMIF('C Report'!$A$100:$A$199,'C Report Grouper'!$D10,'C Report'!W$100:W$199))</f>
        <v>0</v>
      </c>
      <c r="Z10" s="395">
        <f>IF($D$4="MAP+ADM Waivers",SUMIF('C Report'!$A$100:$A$199,'C Report Grouper'!$D10,'C Report'!X$100:X$199)+SUMIF('C Report'!$A$300:$A$399,'C Report Grouper'!$D10,'C Report'!X$300:X$399),SUMIF('C Report'!$A$100:$A$199,'C Report Grouper'!$D10,'C Report'!X$100:X$199))</f>
        <v>0</v>
      </c>
      <c r="AA10" s="99">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t="13" hidden="1" x14ac:dyDescent="0.3">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7">
        <f>IF($D$4="MAP+ADM Waivers",SUMIF('C Report'!$A$100:$A$199,'C Report Grouper'!$D11,'C Report'!T$100:T$199)+SUMIF('C Report'!$A$300:$A$399,'C Report Grouper'!$D11,'C Report'!T$300:T$399),SUMIF('C Report'!$A$100:$A$199,'C Report Grouper'!$D11,'C Report'!T$100:T$199))</f>
        <v>0</v>
      </c>
      <c r="W11" s="395">
        <f>IF($D$4="MAP+ADM Waivers",SUMIF('C Report'!$A$100:$A$199,'C Report Grouper'!$D11,'C Report'!U$100:U$199)+SUMIF('C Report'!$A$300:$A$399,'C Report Grouper'!$D11,'C Report'!U$300:U$399),SUMIF('C Report'!$A$100:$A$199,'C Report Grouper'!$D11,'C Report'!U$100:U$199))</f>
        <v>0</v>
      </c>
      <c r="X11" s="395">
        <f>IF($D$4="MAP+ADM Waivers",SUMIF('C Report'!$A$100:$A$199,'C Report Grouper'!$D11,'C Report'!V$100:V$199)+SUMIF('C Report'!$A$300:$A$399,'C Report Grouper'!$D11,'C Report'!V$300:V$399),SUMIF('C Report'!$A$100:$A$199,'C Report Grouper'!$D11,'C Report'!V$100:V$199))</f>
        <v>0</v>
      </c>
      <c r="Y11" s="395">
        <f>IF($D$4="MAP+ADM Waivers",SUMIF('C Report'!$A$100:$A$199,'C Report Grouper'!$D11,'C Report'!W$100:W$199)+SUMIF('C Report'!$A$300:$A$399,'C Report Grouper'!$D11,'C Report'!W$300:W$399),SUMIF('C Report'!$A$100:$A$199,'C Report Grouper'!$D11,'C Report'!W$100:W$199))</f>
        <v>0</v>
      </c>
      <c r="Z11" s="395">
        <f>IF($D$4="MAP+ADM Waivers",SUMIF('C Report'!$A$100:$A$199,'C Report Grouper'!$D11,'C Report'!X$100:X$199)+SUMIF('C Report'!$A$300:$A$399,'C Report Grouper'!$D11,'C Report'!X$300:X$399),SUMIF('C Report'!$A$100:$A$199,'C Report Grouper'!$D11,'C Report'!X$100:X$199))</f>
        <v>0</v>
      </c>
      <c r="AA11" s="99">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t="13" hidden="1" x14ac:dyDescent="0.3">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7">
        <f>IF($D$4="MAP+ADM Waivers",SUMIF('C Report'!$A$100:$A$199,'C Report Grouper'!$D12,'C Report'!T$100:T$199)+SUMIF('C Report'!$A$300:$A$399,'C Report Grouper'!$D12,'C Report'!T$300:T$399),SUMIF('C Report'!$A$100:$A$199,'C Report Grouper'!$D12,'C Report'!T$100:T$199))</f>
        <v>0</v>
      </c>
      <c r="W12" s="395">
        <f>IF($D$4="MAP+ADM Waivers",SUMIF('C Report'!$A$100:$A$199,'C Report Grouper'!$D12,'C Report'!U$100:U$199)+SUMIF('C Report'!$A$300:$A$399,'C Report Grouper'!$D12,'C Report'!U$300:U$399),SUMIF('C Report'!$A$100:$A$199,'C Report Grouper'!$D12,'C Report'!U$100:U$199))</f>
        <v>0</v>
      </c>
      <c r="X12" s="395">
        <f>IF($D$4="MAP+ADM Waivers",SUMIF('C Report'!$A$100:$A$199,'C Report Grouper'!$D12,'C Report'!V$100:V$199)+SUMIF('C Report'!$A$300:$A$399,'C Report Grouper'!$D12,'C Report'!V$300:V$399),SUMIF('C Report'!$A$100:$A$199,'C Report Grouper'!$D12,'C Report'!V$100:V$199))</f>
        <v>0</v>
      </c>
      <c r="Y12" s="395">
        <f>IF($D$4="MAP+ADM Waivers",SUMIF('C Report'!$A$100:$A$199,'C Report Grouper'!$D12,'C Report'!W$100:W$199)+SUMIF('C Report'!$A$300:$A$399,'C Report Grouper'!$D12,'C Report'!W$300:W$399),SUMIF('C Report'!$A$100:$A$199,'C Report Grouper'!$D12,'C Report'!W$100:W$199))</f>
        <v>0</v>
      </c>
      <c r="Z12" s="395">
        <f>IF($D$4="MAP+ADM Waivers",SUMIF('C Report'!$A$100:$A$199,'C Report Grouper'!$D12,'C Report'!X$100:X$199)+SUMIF('C Report'!$A$300:$A$399,'C Report Grouper'!$D12,'C Report'!X$300:X$399),SUMIF('C Report'!$A$100:$A$199,'C Report Grouper'!$D12,'C Report'!X$100:X$199))</f>
        <v>0</v>
      </c>
      <c r="AA12" s="99">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t="13" hidden="1" x14ac:dyDescent="0.3">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7">
        <f>IF($D$4="MAP+ADM Waivers",SUMIF('C Report'!$A$100:$A$199,'C Report Grouper'!$D13,'C Report'!T$100:T$199)+SUMIF('C Report'!$A$300:$A$399,'C Report Grouper'!$D13,'C Report'!T$300:T$399),SUMIF('C Report'!$A$100:$A$199,'C Report Grouper'!$D13,'C Report'!T$100:T$199))</f>
        <v>0</v>
      </c>
      <c r="W13" s="395">
        <f>IF($D$4="MAP+ADM Waivers",SUMIF('C Report'!$A$100:$A$199,'C Report Grouper'!$D13,'C Report'!U$100:U$199)+SUMIF('C Report'!$A$300:$A$399,'C Report Grouper'!$D13,'C Report'!U$300:U$399),SUMIF('C Report'!$A$100:$A$199,'C Report Grouper'!$D13,'C Report'!U$100:U$199))</f>
        <v>0</v>
      </c>
      <c r="X13" s="395">
        <f>IF($D$4="MAP+ADM Waivers",SUMIF('C Report'!$A$100:$A$199,'C Report Grouper'!$D13,'C Report'!V$100:V$199)+SUMIF('C Report'!$A$300:$A$399,'C Report Grouper'!$D13,'C Report'!V$300:V$399),SUMIF('C Report'!$A$100:$A$199,'C Report Grouper'!$D13,'C Report'!V$100:V$199))</f>
        <v>0</v>
      </c>
      <c r="Y13" s="395">
        <f>IF($D$4="MAP+ADM Waivers",SUMIF('C Report'!$A$100:$A$199,'C Report Grouper'!$D13,'C Report'!W$100:W$199)+SUMIF('C Report'!$A$300:$A$399,'C Report Grouper'!$D13,'C Report'!W$300:W$399),SUMIF('C Report'!$A$100:$A$199,'C Report Grouper'!$D13,'C Report'!W$100:W$199))</f>
        <v>0</v>
      </c>
      <c r="Z13" s="395">
        <f>IF($D$4="MAP+ADM Waivers",SUMIF('C Report'!$A$100:$A$199,'C Report Grouper'!$D13,'C Report'!X$100:X$199)+SUMIF('C Report'!$A$300:$A$399,'C Report Grouper'!$D13,'C Report'!X$300:X$399),SUMIF('C Report'!$A$100:$A$199,'C Report Grouper'!$D13,'C Report'!X$100:X$199))</f>
        <v>0</v>
      </c>
      <c r="AA13" s="99">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t="13" hidden="1" x14ac:dyDescent="0.3">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7">
        <f>IF($D$4="MAP+ADM Waivers",SUMIF('C Report'!$A$100:$A$199,'C Report Grouper'!$D14,'C Report'!T$100:T$199)+SUMIF('C Report'!$A$300:$A$399,'C Report Grouper'!$D14,'C Report'!T$300:T$399),SUMIF('C Report'!$A$100:$A$199,'C Report Grouper'!$D14,'C Report'!T$100:T$199))</f>
        <v>0</v>
      </c>
      <c r="W14" s="395">
        <f>IF($D$4="MAP+ADM Waivers",SUMIF('C Report'!$A$100:$A$199,'C Report Grouper'!$D14,'C Report'!U$100:U$199)+SUMIF('C Report'!$A$300:$A$399,'C Report Grouper'!$D14,'C Report'!U$300:U$399),SUMIF('C Report'!$A$100:$A$199,'C Report Grouper'!$D14,'C Report'!U$100:U$199))</f>
        <v>0</v>
      </c>
      <c r="X14" s="395">
        <f>IF($D$4="MAP+ADM Waivers",SUMIF('C Report'!$A$100:$A$199,'C Report Grouper'!$D14,'C Report'!V$100:V$199)+SUMIF('C Report'!$A$300:$A$399,'C Report Grouper'!$D14,'C Report'!V$300:V$399),SUMIF('C Report'!$A$100:$A$199,'C Report Grouper'!$D14,'C Report'!V$100:V$199))</f>
        <v>0</v>
      </c>
      <c r="Y14" s="395">
        <f>IF($D$4="MAP+ADM Waivers",SUMIF('C Report'!$A$100:$A$199,'C Report Grouper'!$D14,'C Report'!W$100:W$199)+SUMIF('C Report'!$A$300:$A$399,'C Report Grouper'!$D14,'C Report'!W$300:W$399),SUMIF('C Report'!$A$100:$A$199,'C Report Grouper'!$D14,'C Report'!W$100:W$199))</f>
        <v>0</v>
      </c>
      <c r="Z14" s="395">
        <f>IF($D$4="MAP+ADM Waivers",SUMIF('C Report'!$A$100:$A$199,'C Report Grouper'!$D14,'C Report'!X$100:X$199)+SUMIF('C Report'!$A$300:$A$399,'C Report Grouper'!$D14,'C Report'!X$300:X$399),SUMIF('C Report'!$A$100:$A$199,'C Report Grouper'!$D14,'C Report'!X$100:X$199))</f>
        <v>0</v>
      </c>
      <c r="AA14" s="99">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t="13" hidden="1" x14ac:dyDescent="0.3">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7">
        <f>IF($D$4="MAP+ADM Waivers",SUMIF('C Report'!$A$100:$A$199,'C Report Grouper'!$D15,'C Report'!T$100:T$199)+SUMIF('C Report'!$A$300:$A$399,'C Report Grouper'!$D15,'C Report'!T$300:T$399),SUMIF('C Report'!$A$100:$A$199,'C Report Grouper'!$D15,'C Report'!T$100:T$199))</f>
        <v>0</v>
      </c>
      <c r="W15" s="395">
        <f>IF($D$4="MAP+ADM Waivers",SUMIF('C Report'!$A$100:$A$199,'C Report Grouper'!$D15,'C Report'!U$100:U$199)+SUMIF('C Report'!$A$300:$A$399,'C Report Grouper'!$D15,'C Report'!U$300:U$399),SUMIF('C Report'!$A$100:$A$199,'C Report Grouper'!$D15,'C Report'!U$100:U$199))</f>
        <v>0</v>
      </c>
      <c r="X15" s="395">
        <f>IF($D$4="MAP+ADM Waivers",SUMIF('C Report'!$A$100:$A$199,'C Report Grouper'!$D15,'C Report'!V$100:V$199)+SUMIF('C Report'!$A$300:$A$399,'C Report Grouper'!$D15,'C Report'!V$300:V$399),SUMIF('C Report'!$A$100:$A$199,'C Report Grouper'!$D15,'C Report'!V$100:V$199))</f>
        <v>0</v>
      </c>
      <c r="Y15" s="395">
        <f>IF($D$4="MAP+ADM Waivers",SUMIF('C Report'!$A$100:$A$199,'C Report Grouper'!$D15,'C Report'!W$100:W$199)+SUMIF('C Report'!$A$300:$A$399,'C Report Grouper'!$D15,'C Report'!W$300:W$399),SUMIF('C Report'!$A$100:$A$199,'C Report Grouper'!$D15,'C Report'!W$100:W$199))</f>
        <v>0</v>
      </c>
      <c r="Z15" s="395">
        <f>IF($D$4="MAP+ADM Waivers",SUMIF('C Report'!$A$100:$A$199,'C Report Grouper'!$D15,'C Report'!X$100:X$199)+SUMIF('C Report'!$A$300:$A$399,'C Report Grouper'!$D15,'C Report'!X$300:X$399),SUMIF('C Report'!$A$100:$A$199,'C Report Grouper'!$D15,'C Report'!X$100:X$199))</f>
        <v>0</v>
      </c>
      <c r="AA15" s="99">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3" hidden="1" customHeight="1" x14ac:dyDescent="0.3">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7">
        <f>IF($D$4="MAP+ADM Waivers",SUMIF('C Report'!$A$100:$A$199,'C Report Grouper'!$D16,'C Report'!T$100:T$199)+SUMIF('C Report'!$A$300:$A$399,'C Report Grouper'!$D16,'C Report'!T$300:T$399),SUMIF('C Report'!$A$100:$A$199,'C Report Grouper'!$D16,'C Report'!T$100:T$199))</f>
        <v>0</v>
      </c>
      <c r="W16" s="395">
        <f>IF($D$4="MAP+ADM Waivers",SUMIF('C Report'!$A$100:$A$199,'C Report Grouper'!$D16,'C Report'!U$100:U$199)+SUMIF('C Report'!$A$300:$A$399,'C Report Grouper'!$D16,'C Report'!U$300:U$399),SUMIF('C Report'!$A$100:$A$199,'C Report Grouper'!$D16,'C Report'!U$100:U$199))</f>
        <v>0</v>
      </c>
      <c r="X16" s="395">
        <f>IF($D$4="MAP+ADM Waivers",SUMIF('C Report'!$A$100:$A$199,'C Report Grouper'!$D16,'C Report'!V$100:V$199)+SUMIF('C Report'!$A$300:$A$399,'C Report Grouper'!$D16,'C Report'!V$300:V$399),SUMIF('C Report'!$A$100:$A$199,'C Report Grouper'!$D16,'C Report'!V$100:V$199))</f>
        <v>0</v>
      </c>
      <c r="Y16" s="395">
        <f>IF($D$4="MAP+ADM Waivers",SUMIF('C Report'!$A$100:$A$199,'C Report Grouper'!$D16,'C Report'!W$100:W$199)+SUMIF('C Report'!$A$300:$A$399,'C Report Grouper'!$D16,'C Report'!W$300:W$399),SUMIF('C Report'!$A$100:$A$199,'C Report Grouper'!$D16,'C Report'!W$100:W$199))</f>
        <v>0</v>
      </c>
      <c r="Z16" s="395">
        <f>IF($D$4="MAP+ADM Waivers",SUMIF('C Report'!$A$100:$A$199,'C Report Grouper'!$D16,'C Report'!X$100:X$199)+SUMIF('C Report'!$A$300:$A$399,'C Report Grouper'!$D16,'C Report'!X$300:X$399),SUMIF('C Report'!$A$100:$A$199,'C Report Grouper'!$D16,'C Report'!X$100:X$199))</f>
        <v>0</v>
      </c>
      <c r="AA16" s="99">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3" hidden="1" customHeight="1" x14ac:dyDescent="0.3">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7">
        <f>IF($D$4="MAP+ADM Waivers",SUMIF('C Report'!$A$100:$A$199,'C Report Grouper'!$D17,'C Report'!T$100:T$199)+SUMIF('C Report'!$A$300:$A$399,'C Report Grouper'!$D17,'C Report'!T$300:T$399),SUMIF('C Report'!$A$100:$A$199,'C Report Grouper'!$D17,'C Report'!T$100:T$199))</f>
        <v>0</v>
      </c>
      <c r="W17" s="395">
        <f>IF($D$4="MAP+ADM Waivers",SUMIF('C Report'!$A$100:$A$199,'C Report Grouper'!$D17,'C Report'!U$100:U$199)+SUMIF('C Report'!$A$300:$A$399,'C Report Grouper'!$D17,'C Report'!U$300:U$399),SUMIF('C Report'!$A$100:$A$199,'C Report Grouper'!$D17,'C Report'!U$100:U$199))</f>
        <v>0</v>
      </c>
      <c r="X17" s="395">
        <f>IF($D$4="MAP+ADM Waivers",SUMIF('C Report'!$A$100:$A$199,'C Report Grouper'!$D17,'C Report'!V$100:V$199)+SUMIF('C Report'!$A$300:$A$399,'C Report Grouper'!$D17,'C Report'!V$300:V$399),SUMIF('C Report'!$A$100:$A$199,'C Report Grouper'!$D17,'C Report'!V$100:V$199))</f>
        <v>0</v>
      </c>
      <c r="Y17" s="395">
        <f>IF($D$4="MAP+ADM Waivers",SUMIF('C Report'!$A$100:$A$199,'C Report Grouper'!$D17,'C Report'!W$100:W$199)+SUMIF('C Report'!$A$300:$A$399,'C Report Grouper'!$D17,'C Report'!W$300:W$399),SUMIF('C Report'!$A$100:$A$199,'C Report Grouper'!$D17,'C Report'!W$100:W$199))</f>
        <v>0</v>
      </c>
      <c r="Z17" s="395">
        <f>IF($D$4="MAP+ADM Waivers",SUMIF('C Report'!$A$100:$A$199,'C Report Grouper'!$D17,'C Report'!X$100:X$199)+SUMIF('C Report'!$A$300:$A$399,'C Report Grouper'!$D17,'C Report'!X$300:X$399),SUMIF('C Report'!$A$100:$A$199,'C Report Grouper'!$D17,'C Report'!X$100:X$199))</f>
        <v>0</v>
      </c>
      <c r="AA17" s="99">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3" hidden="1" customHeight="1" x14ac:dyDescent="0.3">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7">
        <f>IF($D$4="MAP+ADM Waivers",SUMIF('C Report'!$A$100:$A$199,'C Report Grouper'!$D18,'C Report'!T$100:T$199)+SUMIF('C Report'!$A$300:$A$399,'C Report Grouper'!$D18,'C Report'!T$300:T$399),SUMIF('C Report'!$A$100:$A$199,'C Report Grouper'!$D18,'C Report'!T$100:T$199))</f>
        <v>0</v>
      </c>
      <c r="W18" s="395">
        <f>IF($D$4="MAP+ADM Waivers",SUMIF('C Report'!$A$100:$A$199,'C Report Grouper'!$D18,'C Report'!U$100:U$199)+SUMIF('C Report'!$A$300:$A$399,'C Report Grouper'!$D18,'C Report'!U$300:U$399),SUMIF('C Report'!$A$100:$A$199,'C Report Grouper'!$D18,'C Report'!U$100:U$199))</f>
        <v>0</v>
      </c>
      <c r="X18" s="395">
        <f>IF($D$4="MAP+ADM Waivers",SUMIF('C Report'!$A$100:$A$199,'C Report Grouper'!$D18,'C Report'!V$100:V$199)+SUMIF('C Report'!$A$300:$A$399,'C Report Grouper'!$D18,'C Report'!V$300:V$399),SUMIF('C Report'!$A$100:$A$199,'C Report Grouper'!$D18,'C Report'!V$100:V$199))</f>
        <v>0</v>
      </c>
      <c r="Y18" s="395">
        <f>IF($D$4="MAP+ADM Waivers",SUMIF('C Report'!$A$100:$A$199,'C Report Grouper'!$D18,'C Report'!W$100:W$199)+SUMIF('C Report'!$A$300:$A$399,'C Report Grouper'!$D18,'C Report'!W$300:W$399),SUMIF('C Report'!$A$100:$A$199,'C Report Grouper'!$D18,'C Report'!W$100:W$199))</f>
        <v>0</v>
      </c>
      <c r="Z18" s="395">
        <f>IF($D$4="MAP+ADM Waivers",SUMIF('C Report'!$A$100:$A$199,'C Report Grouper'!$D18,'C Report'!X$100:X$199)+SUMIF('C Report'!$A$300:$A$399,'C Report Grouper'!$D18,'C Report'!X$300:X$399),SUMIF('C Report'!$A$100:$A$199,'C Report Grouper'!$D18,'C Report'!X$100:X$199))</f>
        <v>0</v>
      </c>
      <c r="AA18" s="99">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3" hidden="1" customHeight="1" x14ac:dyDescent="0.3">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7">
        <f>IF($D$4="MAP+ADM Waivers",SUMIF('C Report'!$A$100:$A$199,'C Report Grouper'!$D19,'C Report'!T$100:T$199)+SUMIF('C Report'!$A$300:$A$399,'C Report Grouper'!$D19,'C Report'!T$300:T$399),SUMIF('C Report'!$A$100:$A$199,'C Report Grouper'!$D19,'C Report'!T$100:T$199))</f>
        <v>0</v>
      </c>
      <c r="W19" s="395">
        <f>IF($D$4="MAP+ADM Waivers",SUMIF('C Report'!$A$100:$A$199,'C Report Grouper'!$D19,'C Report'!U$100:U$199)+SUMIF('C Report'!$A$300:$A$399,'C Report Grouper'!$D19,'C Report'!U$300:U$399),SUMIF('C Report'!$A$100:$A$199,'C Report Grouper'!$D19,'C Report'!U$100:U$199))</f>
        <v>0</v>
      </c>
      <c r="X19" s="395">
        <f>IF($D$4="MAP+ADM Waivers",SUMIF('C Report'!$A$100:$A$199,'C Report Grouper'!$D19,'C Report'!V$100:V$199)+SUMIF('C Report'!$A$300:$A$399,'C Report Grouper'!$D19,'C Report'!V$300:V$399),SUMIF('C Report'!$A$100:$A$199,'C Report Grouper'!$D19,'C Report'!V$100:V$199))</f>
        <v>0</v>
      </c>
      <c r="Y19" s="395">
        <f>IF($D$4="MAP+ADM Waivers",SUMIF('C Report'!$A$100:$A$199,'C Report Grouper'!$D19,'C Report'!W$100:W$199)+SUMIF('C Report'!$A$300:$A$399,'C Report Grouper'!$D19,'C Report'!W$300:W$399),SUMIF('C Report'!$A$100:$A$199,'C Report Grouper'!$D19,'C Report'!W$100:W$199))</f>
        <v>0</v>
      </c>
      <c r="Z19" s="395">
        <f>IF($D$4="MAP+ADM Waivers",SUMIF('C Report'!$A$100:$A$199,'C Report Grouper'!$D19,'C Report'!X$100:X$199)+SUMIF('C Report'!$A$300:$A$399,'C Report Grouper'!$D19,'C Report'!X$300:X$399),SUMIF('C Report'!$A$100:$A$199,'C Report Grouper'!$D19,'C Report'!X$100:X$199))</f>
        <v>0</v>
      </c>
      <c r="AA19" s="99">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3" hidden="1" customHeight="1" x14ac:dyDescent="0.3">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7">
        <f>IF($D$4="MAP+ADM Waivers",SUMIF('C Report'!$A$100:$A$199,'C Report Grouper'!$D20,'C Report'!T$100:T$199)+SUMIF('C Report'!$A$300:$A$399,'C Report Grouper'!$D20,'C Report'!T$300:T$399),SUMIF('C Report'!$A$100:$A$199,'C Report Grouper'!$D20,'C Report'!T$100:T$199))</f>
        <v>0</v>
      </c>
      <c r="W20" s="395">
        <f>IF($D$4="MAP+ADM Waivers",SUMIF('C Report'!$A$100:$A$199,'C Report Grouper'!$D20,'C Report'!U$100:U$199)+SUMIF('C Report'!$A$300:$A$399,'C Report Grouper'!$D20,'C Report'!U$300:U$399),SUMIF('C Report'!$A$100:$A$199,'C Report Grouper'!$D20,'C Report'!U$100:U$199))</f>
        <v>0</v>
      </c>
      <c r="X20" s="395">
        <f>IF($D$4="MAP+ADM Waivers",SUMIF('C Report'!$A$100:$A$199,'C Report Grouper'!$D20,'C Report'!V$100:V$199)+SUMIF('C Report'!$A$300:$A$399,'C Report Grouper'!$D20,'C Report'!V$300:V$399),SUMIF('C Report'!$A$100:$A$199,'C Report Grouper'!$D20,'C Report'!V$100:V$199))</f>
        <v>0</v>
      </c>
      <c r="Y20" s="395">
        <f>IF($D$4="MAP+ADM Waivers",SUMIF('C Report'!$A$100:$A$199,'C Report Grouper'!$D20,'C Report'!W$100:W$199)+SUMIF('C Report'!$A$300:$A$399,'C Report Grouper'!$D20,'C Report'!W$300:W$399),SUMIF('C Report'!$A$100:$A$199,'C Report Grouper'!$D20,'C Report'!W$100:W$199))</f>
        <v>0</v>
      </c>
      <c r="Z20" s="395">
        <f>IF($D$4="MAP+ADM Waivers",SUMIF('C Report'!$A$100:$A$199,'C Report Grouper'!$D20,'C Report'!X$100:X$199)+SUMIF('C Report'!$A$300:$A$399,'C Report Grouper'!$D20,'C Report'!X$300:X$399),SUMIF('C Report'!$A$100:$A$199,'C Report Grouper'!$D20,'C Report'!X$100:X$199))</f>
        <v>0</v>
      </c>
      <c r="AA20" s="99">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3" hidden="1" customHeight="1" x14ac:dyDescent="0.3">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7">
        <f>IF($D$4="MAP+ADM Waivers",SUMIF('C Report'!$A$100:$A$199,'C Report Grouper'!$D21,'C Report'!T$100:T$199)+SUMIF('C Report'!$A$300:$A$399,'C Report Grouper'!$D21,'C Report'!T$300:T$399),SUMIF('C Report'!$A$100:$A$199,'C Report Grouper'!$D21,'C Report'!T$100:T$199))</f>
        <v>0</v>
      </c>
      <c r="W21" s="395">
        <f>IF($D$4="MAP+ADM Waivers",SUMIF('C Report'!$A$100:$A$199,'C Report Grouper'!$D21,'C Report'!U$100:U$199)+SUMIF('C Report'!$A$300:$A$399,'C Report Grouper'!$D21,'C Report'!U$300:U$399),SUMIF('C Report'!$A$100:$A$199,'C Report Grouper'!$D21,'C Report'!U$100:U$199))</f>
        <v>0</v>
      </c>
      <c r="X21" s="395">
        <f>IF($D$4="MAP+ADM Waivers",SUMIF('C Report'!$A$100:$A$199,'C Report Grouper'!$D21,'C Report'!V$100:V$199)+SUMIF('C Report'!$A$300:$A$399,'C Report Grouper'!$D21,'C Report'!V$300:V$399),SUMIF('C Report'!$A$100:$A$199,'C Report Grouper'!$D21,'C Report'!V$100:V$199))</f>
        <v>0</v>
      </c>
      <c r="Y21" s="395">
        <f>IF($D$4="MAP+ADM Waivers",SUMIF('C Report'!$A$100:$A$199,'C Report Grouper'!$D21,'C Report'!W$100:W$199)+SUMIF('C Report'!$A$300:$A$399,'C Report Grouper'!$D21,'C Report'!W$300:W$399),SUMIF('C Report'!$A$100:$A$199,'C Report Grouper'!$D21,'C Report'!W$100:W$199))</f>
        <v>0</v>
      </c>
      <c r="Z21" s="395">
        <f>IF($D$4="MAP+ADM Waivers",SUMIF('C Report'!$A$100:$A$199,'C Report Grouper'!$D21,'C Report'!X$100:X$199)+SUMIF('C Report'!$A$300:$A$399,'C Report Grouper'!$D21,'C Report'!X$300:X$399),SUMIF('C Report'!$A$100:$A$199,'C Report Grouper'!$D21,'C Report'!X$100:X$199))</f>
        <v>0</v>
      </c>
      <c r="AA21" s="99">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3" hidden="1" customHeight="1" x14ac:dyDescent="0.3">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7">
        <f>IF($D$4="MAP+ADM Waivers",SUMIF('C Report'!$A$100:$A$199,'C Report Grouper'!$D22,'C Report'!T$100:T$199)+SUMIF('C Report'!$A$300:$A$399,'C Report Grouper'!$D22,'C Report'!T$300:T$399),SUMIF('C Report'!$A$100:$A$199,'C Report Grouper'!$D22,'C Report'!T$100:T$199))</f>
        <v>0</v>
      </c>
      <c r="W22" s="395">
        <f>IF($D$4="MAP+ADM Waivers",SUMIF('C Report'!$A$100:$A$199,'C Report Grouper'!$D22,'C Report'!U$100:U$199)+SUMIF('C Report'!$A$300:$A$399,'C Report Grouper'!$D22,'C Report'!U$300:U$399),SUMIF('C Report'!$A$100:$A$199,'C Report Grouper'!$D22,'C Report'!U$100:U$199))</f>
        <v>0</v>
      </c>
      <c r="X22" s="395">
        <f>IF($D$4="MAP+ADM Waivers",SUMIF('C Report'!$A$100:$A$199,'C Report Grouper'!$D22,'C Report'!V$100:V$199)+SUMIF('C Report'!$A$300:$A$399,'C Report Grouper'!$D22,'C Report'!V$300:V$399),SUMIF('C Report'!$A$100:$A$199,'C Report Grouper'!$D22,'C Report'!V$100:V$199))</f>
        <v>0</v>
      </c>
      <c r="Y22" s="395">
        <f>IF($D$4="MAP+ADM Waivers",SUMIF('C Report'!$A$100:$A$199,'C Report Grouper'!$D22,'C Report'!W$100:W$199)+SUMIF('C Report'!$A$300:$A$399,'C Report Grouper'!$D22,'C Report'!W$300:W$399),SUMIF('C Report'!$A$100:$A$199,'C Report Grouper'!$D22,'C Report'!W$100:W$199))</f>
        <v>0</v>
      </c>
      <c r="Z22" s="395">
        <f>IF($D$4="MAP+ADM Waivers",SUMIF('C Report'!$A$100:$A$199,'C Report Grouper'!$D22,'C Report'!X$100:X$199)+SUMIF('C Report'!$A$300:$A$399,'C Report Grouper'!$D22,'C Report'!X$300:X$399),SUMIF('C Report'!$A$100:$A$199,'C Report Grouper'!$D22,'C Report'!X$100:X$199))</f>
        <v>0</v>
      </c>
      <c r="AA22" s="99">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3" hidden="1" customHeight="1" x14ac:dyDescent="0.3">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7">
        <f>IF($D$4="MAP+ADM Waivers",SUMIF('C Report'!$A$100:$A$199,'C Report Grouper'!$D23,'C Report'!T$100:T$199)+SUMIF('C Report'!$A$300:$A$399,'C Report Grouper'!$D23,'C Report'!T$300:T$399),SUMIF('C Report'!$A$100:$A$199,'C Report Grouper'!$D23,'C Report'!T$100:T$199))</f>
        <v>0</v>
      </c>
      <c r="W23" s="395">
        <f>IF($D$4="MAP+ADM Waivers",SUMIF('C Report'!$A$100:$A$199,'C Report Grouper'!$D23,'C Report'!U$100:U$199)+SUMIF('C Report'!$A$300:$A$399,'C Report Grouper'!$D23,'C Report'!U$300:U$399),SUMIF('C Report'!$A$100:$A$199,'C Report Grouper'!$D23,'C Report'!U$100:U$199))</f>
        <v>0</v>
      </c>
      <c r="X23" s="395">
        <f>IF($D$4="MAP+ADM Waivers",SUMIF('C Report'!$A$100:$A$199,'C Report Grouper'!$D23,'C Report'!V$100:V$199)+SUMIF('C Report'!$A$300:$A$399,'C Report Grouper'!$D23,'C Report'!V$300:V$399),SUMIF('C Report'!$A$100:$A$199,'C Report Grouper'!$D23,'C Report'!V$100:V$199))</f>
        <v>0</v>
      </c>
      <c r="Y23" s="395">
        <f>IF($D$4="MAP+ADM Waivers",SUMIF('C Report'!$A$100:$A$199,'C Report Grouper'!$D23,'C Report'!W$100:W$199)+SUMIF('C Report'!$A$300:$A$399,'C Report Grouper'!$D23,'C Report'!W$300:W$399),SUMIF('C Report'!$A$100:$A$199,'C Report Grouper'!$D23,'C Report'!W$100:W$199))</f>
        <v>0</v>
      </c>
      <c r="Z23" s="395">
        <f>IF($D$4="MAP+ADM Waivers",SUMIF('C Report'!$A$100:$A$199,'C Report Grouper'!$D23,'C Report'!X$100:X$199)+SUMIF('C Report'!$A$300:$A$399,'C Report Grouper'!$D23,'C Report'!X$300:X$399),SUMIF('C Report'!$A$100:$A$199,'C Report Grouper'!$D23,'C Report'!X$100:X$199))</f>
        <v>0</v>
      </c>
      <c r="AA23" s="99">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3" hidden="1" customHeight="1" x14ac:dyDescent="0.3">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7">
        <f>IF($D$4="MAP+ADM Waivers",SUMIF('C Report'!$A$100:$A$199,'C Report Grouper'!$D24,'C Report'!T$100:T$199)+SUMIF('C Report'!$A$300:$A$399,'C Report Grouper'!$D24,'C Report'!T$300:T$399),SUMIF('C Report'!$A$100:$A$199,'C Report Grouper'!$D24,'C Report'!T$100:T$199))</f>
        <v>0</v>
      </c>
      <c r="W24" s="395">
        <f>IF($D$4="MAP+ADM Waivers",SUMIF('C Report'!$A$100:$A$199,'C Report Grouper'!$D24,'C Report'!U$100:U$199)+SUMIF('C Report'!$A$300:$A$399,'C Report Grouper'!$D24,'C Report'!U$300:U$399),SUMIF('C Report'!$A$100:$A$199,'C Report Grouper'!$D24,'C Report'!U$100:U$199))</f>
        <v>0</v>
      </c>
      <c r="X24" s="395">
        <f>IF($D$4="MAP+ADM Waivers",SUMIF('C Report'!$A$100:$A$199,'C Report Grouper'!$D24,'C Report'!V$100:V$199)+SUMIF('C Report'!$A$300:$A$399,'C Report Grouper'!$D24,'C Report'!V$300:V$399),SUMIF('C Report'!$A$100:$A$199,'C Report Grouper'!$D24,'C Report'!V$100:V$199))</f>
        <v>0</v>
      </c>
      <c r="Y24" s="395">
        <f>IF($D$4="MAP+ADM Waivers",SUMIF('C Report'!$A$100:$A$199,'C Report Grouper'!$D24,'C Report'!W$100:W$199)+SUMIF('C Report'!$A$300:$A$399,'C Report Grouper'!$D24,'C Report'!W$300:W$399),SUMIF('C Report'!$A$100:$A$199,'C Report Grouper'!$D24,'C Report'!W$100:W$199))</f>
        <v>0</v>
      </c>
      <c r="Z24" s="395">
        <f>IF($D$4="MAP+ADM Waivers",SUMIF('C Report'!$A$100:$A$199,'C Report Grouper'!$D24,'C Report'!X$100:X$199)+SUMIF('C Report'!$A$300:$A$399,'C Report Grouper'!$D24,'C Report'!X$300:X$399),SUMIF('C Report'!$A$100:$A$199,'C Report Grouper'!$D24,'C Report'!X$100:X$199))</f>
        <v>0</v>
      </c>
      <c r="AA24" s="99">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3" hidden="1" customHeight="1" x14ac:dyDescent="0.3">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7">
        <f>IF($D$4="MAP+ADM Waivers",SUMIF('C Report'!$A$100:$A$199,'C Report Grouper'!$D25,'C Report'!T$100:T$199)+SUMIF('C Report'!$A$300:$A$399,'C Report Grouper'!$D25,'C Report'!T$300:T$399),SUMIF('C Report'!$A$100:$A$199,'C Report Grouper'!$D25,'C Report'!T$100:T$199))</f>
        <v>0</v>
      </c>
      <c r="W25" s="395">
        <f>IF($D$4="MAP+ADM Waivers",SUMIF('C Report'!$A$100:$A$199,'C Report Grouper'!$D25,'C Report'!U$100:U$199)+SUMIF('C Report'!$A$300:$A$399,'C Report Grouper'!$D25,'C Report'!U$300:U$399),SUMIF('C Report'!$A$100:$A$199,'C Report Grouper'!$D25,'C Report'!U$100:U$199))</f>
        <v>0</v>
      </c>
      <c r="X25" s="395">
        <f>IF($D$4="MAP+ADM Waivers",SUMIF('C Report'!$A$100:$A$199,'C Report Grouper'!$D25,'C Report'!V$100:V$199)+SUMIF('C Report'!$A$300:$A$399,'C Report Grouper'!$D25,'C Report'!V$300:V$399),SUMIF('C Report'!$A$100:$A$199,'C Report Grouper'!$D25,'C Report'!V$100:V$199))</f>
        <v>0</v>
      </c>
      <c r="Y25" s="395">
        <f>IF($D$4="MAP+ADM Waivers",SUMIF('C Report'!$A$100:$A$199,'C Report Grouper'!$D25,'C Report'!W$100:W$199)+SUMIF('C Report'!$A$300:$A$399,'C Report Grouper'!$D25,'C Report'!W$300:W$399),SUMIF('C Report'!$A$100:$A$199,'C Report Grouper'!$D25,'C Report'!W$100:W$199))</f>
        <v>0</v>
      </c>
      <c r="Z25" s="395">
        <f>IF($D$4="MAP+ADM Waivers",SUMIF('C Report'!$A$100:$A$199,'C Report Grouper'!$D25,'C Report'!X$100:X$199)+SUMIF('C Report'!$A$300:$A$399,'C Report Grouper'!$D25,'C Report'!X$300:X$399),SUMIF('C Report'!$A$100:$A$199,'C Report Grouper'!$D25,'C Report'!X$100:X$199))</f>
        <v>0</v>
      </c>
      <c r="AA25" s="99">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3" hidden="1" customHeight="1" x14ac:dyDescent="0.3">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7">
        <f>IF($D$4="MAP+ADM Waivers",SUMIF('C Report'!$A$100:$A$199,'C Report Grouper'!$D26,'C Report'!T$100:T$199)+SUMIF('C Report'!$A$300:$A$399,'C Report Grouper'!$D26,'C Report'!T$300:T$399),SUMIF('C Report'!$A$100:$A$199,'C Report Grouper'!$D26,'C Report'!T$100:T$199))</f>
        <v>0</v>
      </c>
      <c r="W26" s="395">
        <f>IF($D$4="MAP+ADM Waivers",SUMIF('C Report'!$A$100:$A$199,'C Report Grouper'!$D26,'C Report'!U$100:U$199)+SUMIF('C Report'!$A$300:$A$399,'C Report Grouper'!$D26,'C Report'!U$300:U$399),SUMIF('C Report'!$A$100:$A$199,'C Report Grouper'!$D26,'C Report'!U$100:U$199))</f>
        <v>0</v>
      </c>
      <c r="X26" s="395">
        <f>IF($D$4="MAP+ADM Waivers",SUMIF('C Report'!$A$100:$A$199,'C Report Grouper'!$D26,'C Report'!V$100:V$199)+SUMIF('C Report'!$A$300:$A$399,'C Report Grouper'!$D26,'C Report'!V$300:V$399),SUMIF('C Report'!$A$100:$A$199,'C Report Grouper'!$D26,'C Report'!V$100:V$199))</f>
        <v>0</v>
      </c>
      <c r="Y26" s="395">
        <f>IF($D$4="MAP+ADM Waivers",SUMIF('C Report'!$A$100:$A$199,'C Report Grouper'!$D26,'C Report'!W$100:W$199)+SUMIF('C Report'!$A$300:$A$399,'C Report Grouper'!$D26,'C Report'!W$300:W$399),SUMIF('C Report'!$A$100:$A$199,'C Report Grouper'!$D26,'C Report'!W$100:W$199))</f>
        <v>0</v>
      </c>
      <c r="Z26" s="395">
        <f>IF($D$4="MAP+ADM Waivers",SUMIF('C Report'!$A$100:$A$199,'C Report Grouper'!$D26,'C Report'!X$100:X$199)+SUMIF('C Report'!$A$300:$A$399,'C Report Grouper'!$D26,'C Report'!X$300:X$399),SUMIF('C Report'!$A$100:$A$199,'C Report Grouper'!$D26,'C Report'!X$100:X$199))</f>
        <v>0</v>
      </c>
      <c r="AA26" s="99">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3" hidden="1" customHeight="1" x14ac:dyDescent="0.3">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7">
        <f>IF($D$4="MAP+ADM Waivers",SUMIF('C Report'!$A$100:$A$199,'C Report Grouper'!$D27,'C Report'!T$100:T$199)+SUMIF('C Report'!$A$300:$A$399,'C Report Grouper'!$D27,'C Report'!T$300:T$399),SUMIF('C Report'!$A$100:$A$199,'C Report Grouper'!$D27,'C Report'!T$100:T$199))</f>
        <v>0</v>
      </c>
      <c r="W27" s="395">
        <f>IF($D$4="MAP+ADM Waivers",SUMIF('C Report'!$A$100:$A$199,'C Report Grouper'!$D27,'C Report'!U$100:U$199)+SUMIF('C Report'!$A$300:$A$399,'C Report Grouper'!$D27,'C Report'!U$300:U$399),SUMIF('C Report'!$A$100:$A$199,'C Report Grouper'!$D27,'C Report'!U$100:U$199))</f>
        <v>0</v>
      </c>
      <c r="X27" s="395">
        <f>IF($D$4="MAP+ADM Waivers",SUMIF('C Report'!$A$100:$A$199,'C Report Grouper'!$D27,'C Report'!V$100:V$199)+SUMIF('C Report'!$A$300:$A$399,'C Report Grouper'!$D27,'C Report'!V$300:V$399),SUMIF('C Report'!$A$100:$A$199,'C Report Grouper'!$D27,'C Report'!V$100:V$199))</f>
        <v>0</v>
      </c>
      <c r="Y27" s="395">
        <f>IF($D$4="MAP+ADM Waivers",SUMIF('C Report'!$A$100:$A$199,'C Report Grouper'!$D27,'C Report'!W$100:W$199)+SUMIF('C Report'!$A$300:$A$399,'C Report Grouper'!$D27,'C Report'!W$300:W$399),SUMIF('C Report'!$A$100:$A$199,'C Report Grouper'!$D27,'C Report'!W$100:W$199))</f>
        <v>0</v>
      </c>
      <c r="Z27" s="395">
        <f>IF($D$4="MAP+ADM Waivers",SUMIF('C Report'!$A$100:$A$199,'C Report Grouper'!$D27,'C Report'!X$100:X$199)+SUMIF('C Report'!$A$300:$A$399,'C Report Grouper'!$D27,'C Report'!X$300:X$399),SUMIF('C Report'!$A$100:$A$199,'C Report Grouper'!$D27,'C Report'!X$100:X$199))</f>
        <v>0</v>
      </c>
      <c r="AA27" s="99">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3" hidden="1" customHeight="1" x14ac:dyDescent="0.3">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7">
        <f>IF($D$4="MAP+ADM Waivers",SUMIF('C Report'!$A$100:$A$199,'C Report Grouper'!$D28,'C Report'!T$100:T$199)+SUMIF('C Report'!$A$300:$A$399,'C Report Grouper'!$D28,'C Report'!T$300:T$399),SUMIF('C Report'!$A$100:$A$199,'C Report Grouper'!$D28,'C Report'!T$100:T$199))</f>
        <v>0</v>
      </c>
      <c r="W28" s="395">
        <f>IF($D$4="MAP+ADM Waivers",SUMIF('C Report'!$A$100:$A$199,'C Report Grouper'!$D28,'C Report'!U$100:U$199)+SUMIF('C Report'!$A$300:$A$399,'C Report Grouper'!$D28,'C Report'!U$300:U$399),SUMIF('C Report'!$A$100:$A$199,'C Report Grouper'!$D28,'C Report'!U$100:U$199))</f>
        <v>0</v>
      </c>
      <c r="X28" s="395">
        <f>IF($D$4="MAP+ADM Waivers",SUMIF('C Report'!$A$100:$A$199,'C Report Grouper'!$D28,'C Report'!V$100:V$199)+SUMIF('C Report'!$A$300:$A$399,'C Report Grouper'!$D28,'C Report'!V$300:V$399),SUMIF('C Report'!$A$100:$A$199,'C Report Grouper'!$D28,'C Report'!V$100:V$199))</f>
        <v>0</v>
      </c>
      <c r="Y28" s="395">
        <f>IF($D$4="MAP+ADM Waivers",SUMIF('C Report'!$A$100:$A$199,'C Report Grouper'!$D28,'C Report'!W$100:W$199)+SUMIF('C Report'!$A$300:$A$399,'C Report Grouper'!$D28,'C Report'!W$300:W$399),SUMIF('C Report'!$A$100:$A$199,'C Report Grouper'!$D28,'C Report'!W$100:W$199))</f>
        <v>0</v>
      </c>
      <c r="Z28" s="395">
        <f>IF($D$4="MAP+ADM Waivers",SUMIF('C Report'!$A$100:$A$199,'C Report Grouper'!$D28,'C Report'!X$100:X$199)+SUMIF('C Report'!$A$300:$A$399,'C Report Grouper'!$D28,'C Report'!X$300:X$399),SUMIF('C Report'!$A$100:$A$199,'C Report Grouper'!$D28,'C Report'!X$100:X$199))</f>
        <v>0</v>
      </c>
      <c r="AA28" s="99">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3" customHeight="1" x14ac:dyDescent="0.3">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809">
        <f>IF($D$4="MAP+ADM Waivers",SUMIF('C Report'!$A$100:$A$199,'C Report Grouper'!$D29,'C Report'!T$100:T$199)+SUMIF('C Report'!$A$300:$A$399,'C Report Grouper'!$D29,'C Report'!T$300:T$399),SUMIF('C Report'!$A$100:$A$199,'C Report Grouper'!$D29,'C Report'!T$100:T$199))</f>
        <v>0</v>
      </c>
      <c r="W29" s="810">
        <f>IF($D$4="MAP+ADM Waivers",SUMIF('C Report'!$A$100:$A$199,'C Report Grouper'!$D29,'C Report'!U$100:U$199)+SUMIF('C Report'!$A$300:$A$399,'C Report Grouper'!$D29,'C Report'!U$300:U$399),SUMIF('C Report'!$A$100:$A$199,'C Report Grouper'!$D29,'C Report'!U$100:U$199))</f>
        <v>0</v>
      </c>
      <c r="X29" s="810">
        <f>IF($D$4="MAP+ADM Waivers",SUMIF('C Report'!$A$100:$A$199,'C Report Grouper'!$D29,'C Report'!V$100:V$199)+SUMIF('C Report'!$A$300:$A$399,'C Report Grouper'!$D29,'C Report'!V$300:V$399),SUMIF('C Report'!$A$100:$A$199,'C Report Grouper'!$D29,'C Report'!V$100:V$199))</f>
        <v>0</v>
      </c>
      <c r="Y29" s="810">
        <f>IF($D$4="MAP+ADM Waivers",SUMIF('C Report'!$A$100:$A$199,'C Report Grouper'!$D29,'C Report'!W$100:W$199)+SUMIF('C Report'!$A$300:$A$399,'C Report Grouper'!$D29,'C Report'!W$300:W$399),SUMIF('C Report'!$A$100:$A$199,'C Report Grouper'!$D29,'C Report'!W$100:W$199))</f>
        <v>0</v>
      </c>
      <c r="Z29" s="810">
        <f>IF($D$4="MAP+ADM Waivers",SUMIF('C Report'!$A$100:$A$199,'C Report Grouper'!$D29,'C Report'!X$100:X$199)+SUMIF('C Report'!$A$300:$A$399,'C Report Grouper'!$D29,'C Report'!X$300:X$399),SUMIF('C Report'!$A$100:$A$199,'C Report Grouper'!$D29,'C Report'!X$100:X$199))</f>
        <v>0</v>
      </c>
      <c r="AA29" s="810">
        <f>IF($D$4="MAP+ADM Waivers",SUMIF('C Report'!$A$100:$A$199,'C Report Grouper'!$D29,'C Report'!Y$100:Y$199)+SUMIF('C Report'!$A$300:$A$399,'C Report Grouper'!$D29,'C Report'!Y$300:Y$399),SUMIF('C Report'!$A$100:$A$199,'C Report Grouper'!$D29,'C Report'!Y$100:Y$199))</f>
        <v>0</v>
      </c>
      <c r="AB29" s="810">
        <f>IF($D$4="MAP+ADM Waivers",SUMIF('C Report'!$A$100:$A$199,'C Report Grouper'!$D29,'C Report'!Z$100:Z$199)+SUMIF('C Report'!$A$300:$A$399,'C Report Grouper'!$D29,'C Report'!Z$300:Z$399),SUMIF('C Report'!$A$100:$A$199,'C Report Grouper'!$D29,'C Report'!Z$100:Z$199))</f>
        <v>0</v>
      </c>
      <c r="AC29" s="811">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3" x14ac:dyDescent="0.3">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7">
        <f>IF($D$4="MAP+ADM Waivers",SUMIF('C Report'!$A$100:$A$199,'C Report Grouper'!$D30,'C Report'!T$100:T$199)+SUMIF('C Report'!$A$300:$A$399,'C Report Grouper'!$D30,'C Report'!T$300:T$399),SUMIF('C Report'!$A$100:$A$199,'C Report Grouper'!$D30,'C Report'!T$100:T$199))</f>
        <v>0</v>
      </c>
      <c r="W30" s="395">
        <f>IF($D$4="MAP+ADM Waivers",SUMIF('C Report'!$A$100:$A$199,'C Report Grouper'!$D30,'C Report'!U$100:U$199)+SUMIF('C Report'!$A$300:$A$399,'C Report Grouper'!$D30,'C Report'!U$300:U$399),SUMIF('C Report'!$A$100:$A$199,'C Report Grouper'!$D30,'C Report'!U$100:U$199))</f>
        <v>0</v>
      </c>
      <c r="X30" s="395">
        <f>IF($D$4="MAP+ADM Waivers",SUMIF('C Report'!$A$100:$A$199,'C Report Grouper'!$D30,'C Report'!V$100:V$199)+SUMIF('C Report'!$A$300:$A$399,'C Report Grouper'!$D30,'C Report'!V$300:V$399),SUMIF('C Report'!$A$100:$A$199,'C Report Grouper'!$D30,'C Report'!V$100:V$199))</f>
        <v>0</v>
      </c>
      <c r="Y30" s="395">
        <f>IF($D$4="MAP+ADM Waivers",SUMIF('C Report'!$A$100:$A$199,'C Report Grouper'!$D30,'C Report'!W$100:W$199)+SUMIF('C Report'!$A$300:$A$399,'C Report Grouper'!$D30,'C Report'!W$300:W$399),SUMIF('C Report'!$A$100:$A$199,'C Report Grouper'!$D30,'C Report'!W$100:W$199))</f>
        <v>0</v>
      </c>
      <c r="Z30" s="395">
        <f>IF($D$4="MAP+ADM Waivers",SUMIF('C Report'!$A$100:$A$199,'C Report Grouper'!$D30,'C Report'!X$100:X$199)+SUMIF('C Report'!$A$300:$A$399,'C Report Grouper'!$D30,'C Report'!X$300:X$399),SUMIF('C Report'!$A$100:$A$199,'C Report Grouper'!$D30,'C Report'!X$100:X$199))</f>
        <v>0</v>
      </c>
      <c r="AA30" s="395">
        <f>IF($D$4="MAP+ADM Waivers",SUMIF('C Report'!$A$100:$A$199,'C Report Grouper'!$D30,'C Report'!Y$100:Y$199)+SUMIF('C Report'!$A$300:$A$399,'C Report Grouper'!$D30,'C Report'!Y$300:Y$399),SUMIF('C Report'!$A$100:$A$199,'C Report Grouper'!$D30,'C Report'!Y$100:Y$199))</f>
        <v>0</v>
      </c>
      <c r="AB30" s="395">
        <f>IF($D$4="MAP+ADM Waivers",SUMIF('C Report'!$A$100:$A$199,'C Report Grouper'!$D30,'C Report'!Z$100:Z$199)+SUMIF('C Report'!$A$300:$A$399,'C Report Grouper'!$D30,'C Report'!Z$300:Z$399),SUMIF('C Report'!$A$100:$A$199,'C Report Grouper'!$D30,'C Report'!Z$100:Z$199))</f>
        <v>0</v>
      </c>
      <c r="AC30" s="99">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ht="13" x14ac:dyDescent="0.3">
      <c r="B31" s="22" t="str">
        <f>IFERROR(VLOOKUP(C31,'MEG Def'!$A$42:$B$45,2),"")</f>
        <v>Family Planning</v>
      </c>
      <c r="C31" s="56">
        <v>1</v>
      </c>
      <c r="D31" s="282" t="s">
        <v>221</v>
      </c>
      <c r="E31" s="97">
        <f>IF($D$4="MAP+ADM Waivers",SUMIF('C Report'!$A$100:$A$199,'C Report Grouper'!$D31,'C Report'!C$100:C$199)+SUMIF('C Report'!$A$300:$A$399,'C Report Grouper'!$D31,'C Report'!C$300:C$399),SUMIF('C Report'!$A$100:$A$199,'C Report Grouper'!$D31,'C Report'!C$100:C$199))</f>
        <v>7804646</v>
      </c>
      <c r="F31" s="98">
        <f>IF($D$4="MAP+ADM Waivers",SUMIF('C Report'!$A$100:$A$199,'C Report Grouper'!$D31,'C Report'!D$100:D$199)+SUMIF('C Report'!$A$300:$A$399,'C Report Grouper'!$D31,'C Report'!D$300:D$399),SUMIF('C Report'!$A$100:$A$199,'C Report Grouper'!$D31,'C Report'!D$100:D$199))</f>
        <v>13927374</v>
      </c>
      <c r="G31" s="98">
        <f>IF($D$4="MAP+ADM Waivers",SUMIF('C Report'!$A$100:$A$199,'C Report Grouper'!$D31,'C Report'!E$100:E$199)+SUMIF('C Report'!$A$300:$A$399,'C Report Grouper'!$D31,'C Report'!E$300:E$399),SUMIF('C Report'!$A$100:$A$199,'C Report Grouper'!$D31,'C Report'!E$100:E$199))</f>
        <v>2473092</v>
      </c>
      <c r="H31" s="98">
        <f>IF($D$4="MAP+ADM Waivers",SUMIF('C Report'!$A$100:$A$199,'C Report Grouper'!$D31,'C Report'!F$100:F$199)+SUMIF('C Report'!$A$300:$A$399,'C Report Grouper'!$D31,'C Report'!F$300:F$399),SUMIF('C Report'!$A$100:$A$199,'C Report Grouper'!$D31,'C Report'!F$100:F$199))</f>
        <v>23670783</v>
      </c>
      <c r="I31" s="98">
        <f>IF($D$4="MAP+ADM Waivers",SUMIF('C Report'!$A$100:$A$199,'C Report Grouper'!$D31,'C Report'!G$100:G$199)+SUMIF('C Report'!$A$300:$A$399,'C Report Grouper'!$D31,'C Report'!G$300:G$399),SUMIF('C Report'!$A$100:$A$199,'C Report Grouper'!$D31,'C Report'!G$100:G$199))</f>
        <v>25950982</v>
      </c>
      <c r="J31" s="98">
        <f>IF($D$4="MAP+ADM Waivers",SUMIF('C Report'!$A$100:$A$199,'C Report Grouper'!$D31,'C Report'!H$100:H$199)+SUMIF('C Report'!$A$300:$A$399,'C Report Grouper'!$D31,'C Report'!H$300:H$399),SUMIF('C Report'!$A$100:$A$199,'C Report Grouper'!$D31,'C Report'!H$100:H$199))</f>
        <v>33169941</v>
      </c>
      <c r="K31" s="98">
        <f>IF($D$4="MAP+ADM Waivers",SUMIF('C Report'!$A$100:$A$199,'C Report Grouper'!$D31,'C Report'!I$100:I$199)+SUMIF('C Report'!$A$300:$A$399,'C Report Grouper'!$D31,'C Report'!I$300:I$399),SUMIF('C Report'!$A$100:$A$199,'C Report Grouper'!$D31,'C Report'!I$100:I$199))</f>
        <v>39300724</v>
      </c>
      <c r="L31" s="98">
        <f>IF($D$4="MAP+ADM Waivers",SUMIF('C Report'!$A$100:$A$199,'C Report Grouper'!$D31,'C Report'!J$100:J$199)+SUMIF('C Report'!$A$300:$A$399,'C Report Grouper'!$D31,'C Report'!J$300:J$399),SUMIF('C Report'!$A$100:$A$199,'C Report Grouper'!$D31,'C Report'!J$100:J$199))</f>
        <v>-36</v>
      </c>
      <c r="M31" s="98">
        <f>IF($D$4="MAP+ADM Waivers",SUMIF('C Report'!$A$100:$A$199,'C Report Grouper'!$D31,'C Report'!K$100:K$199)+SUMIF('C Report'!$A$300:$A$399,'C Report Grouper'!$D31,'C Report'!K$300:K$399),SUMIF('C Report'!$A$100:$A$199,'C Report Grouper'!$D31,'C Report'!K$100:K$199))</f>
        <v>15498566</v>
      </c>
      <c r="N31" s="98">
        <f>IF($D$4="MAP+ADM Waivers",SUMIF('C Report'!$A$100:$A$199,'C Report Grouper'!$D31,'C Report'!L$100:L$199)+SUMIF('C Report'!$A$300:$A$399,'C Report Grouper'!$D31,'C Report'!L$300:L$399),SUMIF('C Report'!$A$100:$A$199,'C Report Grouper'!$D31,'C Report'!L$100:L$199))</f>
        <v>74540666</v>
      </c>
      <c r="O31" s="98">
        <f>IF($D$4="MAP+ADM Waivers",SUMIF('C Report'!$A$100:$A$199,'C Report Grouper'!$D31,'C Report'!M$100:M$199)+SUMIF('C Report'!$A$300:$A$399,'C Report Grouper'!$D31,'C Report'!M$300:M$399),SUMIF('C Report'!$A$100:$A$199,'C Report Grouper'!$D31,'C Report'!M$100:M$199))</f>
        <v>-1</v>
      </c>
      <c r="P31" s="98">
        <f>IF($D$4="MAP+ADM Waivers",SUMIF('C Report'!$A$100:$A$199,'C Report Grouper'!$D31,'C Report'!N$100:N$199)+SUMIF('C Report'!$A$300:$A$399,'C Report Grouper'!$D31,'C Report'!N$300:N$399),SUMIF('C Report'!$A$100:$A$199,'C Report Grouper'!$D31,'C Report'!N$100:N$199))</f>
        <v>1692960</v>
      </c>
      <c r="Q31" s="98">
        <f>IF($D$4="MAP+ADM Waivers",SUMIF('C Report'!$A$100:$A$199,'C Report Grouper'!$D31,'C Report'!O$100:O$199)+SUMIF('C Report'!$A$300:$A$399,'C Report Grouper'!$D31,'C Report'!O$300:O$399),SUMIF('C Report'!$A$100:$A$199,'C Report Grouper'!$D31,'C Report'!O$100:O$199))</f>
        <v>20104273</v>
      </c>
      <c r="R31" s="98">
        <f>IF($D$4="MAP+ADM Waivers",SUMIF('C Report'!$A$100:$A$199,'C Report Grouper'!$D31,'C Report'!P$100:P$199)+SUMIF('C Report'!$A$300:$A$399,'C Report Grouper'!$D31,'C Report'!P$300:P$399),SUMIF('C Report'!$A$100:$A$199,'C Report Grouper'!$D31,'C Report'!P$100:P$199))</f>
        <v>20512347</v>
      </c>
      <c r="S31" s="98">
        <f>IF($D$4="MAP+ADM Waivers",SUMIF('C Report'!$A$100:$A$199,'C Report Grouper'!$D31,'C Report'!Q$100:Q$199)+SUMIF('C Report'!$A$300:$A$399,'C Report Grouper'!$D31,'C Report'!Q$300:Q$399),SUMIF('C Report'!$A$100:$A$199,'C Report Grouper'!$D31,'C Report'!Q$100:Q$199))</f>
        <v>19877729</v>
      </c>
      <c r="T31" s="98">
        <f>IF($D$4="MAP+ADM Waivers",SUMIF('C Report'!$A$100:$A$199,'C Report Grouper'!$D31,'C Report'!R$100:R$199)+SUMIF('C Report'!$A$300:$A$399,'C Report Grouper'!$D31,'C Report'!R$300:R$399),SUMIF('C Report'!$A$100:$A$199,'C Report Grouper'!$D31,'C Report'!R$100:R$199))</f>
        <v>12907314</v>
      </c>
      <c r="U31" s="98">
        <f>IF($D$4="MAP+ADM Waivers",SUMIF('C Report'!$A$100:$A$199,'C Report Grouper'!$D31,'C Report'!S$100:S$199)+SUMIF('C Report'!$A$300:$A$399,'C Report Grouper'!$D31,'C Report'!S$300:S$399),SUMIF('C Report'!$A$100:$A$199,'C Report Grouper'!$D31,'C Report'!S$100:S$199))</f>
        <v>2719100</v>
      </c>
      <c r="V31" s="97">
        <f>IF($D$4="MAP+ADM Waivers",SUMIF('C Report'!$A$100:$A$199,'C Report Grouper'!$D31,'C Report'!T$100:T$199)+SUMIF('C Report'!$A$300:$A$399,'C Report Grouper'!$D31,'C Report'!T$300:T$399),SUMIF('C Report'!$A$100:$A$199,'C Report Grouper'!$D31,'C Report'!T$100:T$199))</f>
        <v>11993021</v>
      </c>
      <c r="W31" s="395">
        <f>IF($D$4="MAP+ADM Waivers",SUMIF('C Report'!$A$100:$A$199,'C Report Grouper'!$D31,'C Report'!U$100:U$199)+SUMIF('C Report'!$A$300:$A$399,'C Report Grouper'!$D31,'C Report'!U$300:U$399),SUMIF('C Report'!$A$100:$A$199,'C Report Grouper'!$D31,'C Report'!U$100:U$199))</f>
        <v>8243971</v>
      </c>
      <c r="X31" s="395">
        <f>IF($D$4="MAP+ADM Waivers",SUMIF('C Report'!$A$100:$A$199,'C Report Grouper'!$D31,'C Report'!V$100:V$199)+SUMIF('C Report'!$A$300:$A$399,'C Report Grouper'!$D31,'C Report'!V$300:V$399),SUMIF('C Report'!$A$100:$A$199,'C Report Grouper'!$D31,'C Report'!V$100:V$199))</f>
        <v>8745890</v>
      </c>
      <c r="Y31" s="395">
        <f>IF($D$4="MAP+ADM Waivers",SUMIF('C Report'!$A$100:$A$199,'C Report Grouper'!$D31,'C Report'!W$100:W$199)+SUMIF('C Report'!$A$300:$A$399,'C Report Grouper'!$D31,'C Report'!W$300:W$399),SUMIF('C Report'!$A$100:$A$199,'C Report Grouper'!$D31,'C Report'!W$100:W$199))</f>
        <v>8229086</v>
      </c>
      <c r="Z31" s="395">
        <f>IF($D$4="MAP+ADM Waivers",SUMIF('C Report'!$A$100:$A$199,'C Report Grouper'!$D31,'C Report'!X$100:X$199)+SUMIF('C Report'!$A$300:$A$399,'C Report Grouper'!$D31,'C Report'!X$300:X$399),SUMIF('C Report'!$A$100:$A$199,'C Report Grouper'!$D31,'C Report'!X$100:X$199))</f>
        <v>6458762</v>
      </c>
      <c r="AA31" s="395">
        <f>IF($D$4="MAP+ADM Waivers",SUMIF('C Report'!$A$100:$A$199,'C Report Grouper'!$D31,'C Report'!Y$100:Y$199)+SUMIF('C Report'!$A$300:$A$399,'C Report Grouper'!$D31,'C Report'!Y$300:Y$399),SUMIF('C Report'!$A$100:$A$199,'C Report Grouper'!$D31,'C Report'!Y$100:Y$199))</f>
        <v>4159588</v>
      </c>
      <c r="AB31" s="395">
        <f>IF($D$4="MAP+ADM Waivers",SUMIF('C Report'!$A$100:$A$199,'C Report Grouper'!$D31,'C Report'!Z$100:Z$199)+SUMIF('C Report'!$A$300:$A$399,'C Report Grouper'!$D31,'C Report'!Z$300:Z$399),SUMIF('C Report'!$A$100:$A$199,'C Report Grouper'!$D31,'C Report'!Z$100:Z$199))</f>
        <v>3170466</v>
      </c>
      <c r="AC31" s="99">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ht="13" x14ac:dyDescent="0.3">
      <c r="B32" s="22" t="str">
        <f>IFERROR(VLOOKUP(C32,'MEG Def'!$A$42:$B$45,2),"")</f>
        <v>Family Planning</v>
      </c>
      <c r="C32" s="56">
        <v>1</v>
      </c>
      <c r="D32" s="282" t="s">
        <v>222</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15528113</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7">
        <f>IF($D$4="MAP+ADM Waivers",SUMIF('C Report'!$A$100:$A$199,'C Report Grouper'!$D32,'C Report'!T$100:T$199)+SUMIF('C Report'!$A$300:$A$399,'C Report Grouper'!$D32,'C Report'!T$300:T$399),SUMIF('C Report'!$A$100:$A$199,'C Report Grouper'!$D32,'C Report'!T$100:T$199))</f>
        <v>0</v>
      </c>
      <c r="W32" s="395">
        <f>IF($D$4="MAP+ADM Waivers",SUMIF('C Report'!$A$100:$A$199,'C Report Grouper'!$D32,'C Report'!U$100:U$199)+SUMIF('C Report'!$A$300:$A$399,'C Report Grouper'!$D32,'C Report'!U$300:U$399),SUMIF('C Report'!$A$100:$A$199,'C Report Grouper'!$D32,'C Report'!U$100:U$199))</f>
        <v>0</v>
      </c>
      <c r="X32" s="395">
        <f>IF($D$4="MAP+ADM Waivers",SUMIF('C Report'!$A$100:$A$199,'C Report Grouper'!$D32,'C Report'!V$100:V$199)+SUMIF('C Report'!$A$300:$A$399,'C Report Grouper'!$D32,'C Report'!V$300:V$399),SUMIF('C Report'!$A$100:$A$199,'C Report Grouper'!$D32,'C Report'!V$100:V$199))</f>
        <v>0</v>
      </c>
      <c r="Y32" s="395">
        <f>IF($D$4="MAP+ADM Waivers",SUMIF('C Report'!$A$100:$A$199,'C Report Grouper'!$D32,'C Report'!W$100:W$199)+SUMIF('C Report'!$A$300:$A$399,'C Report Grouper'!$D32,'C Report'!W$300:W$399),SUMIF('C Report'!$A$100:$A$199,'C Report Grouper'!$D32,'C Report'!W$100:W$199))</f>
        <v>0</v>
      </c>
      <c r="Z32" s="395">
        <f>IF($D$4="MAP+ADM Waivers",SUMIF('C Report'!$A$100:$A$199,'C Report Grouper'!$D32,'C Report'!X$100:X$199)+SUMIF('C Report'!$A$300:$A$399,'C Report Grouper'!$D32,'C Report'!X$300:X$399),SUMIF('C Report'!$A$100:$A$199,'C Report Grouper'!$D32,'C Report'!X$100:X$199))</f>
        <v>0</v>
      </c>
      <c r="AA32" s="395">
        <f>IF($D$4="MAP+ADM Waivers",SUMIF('C Report'!$A$100:$A$199,'C Report Grouper'!$D32,'C Report'!Y$100:Y$199)+SUMIF('C Report'!$A$300:$A$399,'C Report Grouper'!$D32,'C Report'!Y$300:Y$399),SUMIF('C Report'!$A$100:$A$199,'C Report Grouper'!$D32,'C Report'!Y$100:Y$199))</f>
        <v>0</v>
      </c>
      <c r="AB32" s="395">
        <f>IF($D$4="MAP+ADM Waivers",SUMIF('C Report'!$A$100:$A$199,'C Report Grouper'!$D32,'C Report'!Z$100:Z$199)+SUMIF('C Report'!$A$300:$A$399,'C Report Grouper'!$D32,'C Report'!Z$300:Z$399),SUMIF('C Report'!$A$100:$A$199,'C Report Grouper'!$D32,'C Report'!Z$100:Z$199))</f>
        <v>0</v>
      </c>
      <c r="AC32" s="99">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t="13" hidden="1" x14ac:dyDescent="0.3">
      <c r="B33" s="22" t="str">
        <f>IFERROR(VLOOKUP(C33,'MEG Def'!$A$42:$B$45,2),"")</f>
        <v/>
      </c>
      <c r="C33" s="56"/>
      <c r="D33" s="282"/>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7">
        <f>IF($D$4="MAP+ADM Waivers",SUMIF('C Report'!$A$100:$A$199,'C Report Grouper'!$D33,'C Report'!T$100:T$199)+SUMIF('C Report'!$A$300:$A$399,'C Report Grouper'!$D33,'C Report'!T$300:T$399),SUMIF('C Report'!$A$100:$A$199,'C Report Grouper'!$D33,'C Report'!T$100:T$199))</f>
        <v>0</v>
      </c>
      <c r="W33" s="395">
        <f>IF($D$4="MAP+ADM Waivers",SUMIF('C Report'!$A$100:$A$199,'C Report Grouper'!$D33,'C Report'!U$100:U$199)+SUMIF('C Report'!$A$300:$A$399,'C Report Grouper'!$D33,'C Report'!U$300:U$399),SUMIF('C Report'!$A$100:$A$199,'C Report Grouper'!$D33,'C Report'!U$100:U$199))</f>
        <v>0</v>
      </c>
      <c r="X33" s="395">
        <f>IF($D$4="MAP+ADM Waivers",SUMIF('C Report'!$A$100:$A$199,'C Report Grouper'!$D33,'C Report'!V$100:V$199)+SUMIF('C Report'!$A$300:$A$399,'C Report Grouper'!$D33,'C Report'!V$300:V$399),SUMIF('C Report'!$A$100:$A$199,'C Report Grouper'!$D33,'C Report'!V$100:V$199))</f>
        <v>0</v>
      </c>
      <c r="Y33" s="395">
        <f>IF($D$4="MAP+ADM Waivers",SUMIF('C Report'!$A$100:$A$199,'C Report Grouper'!$D33,'C Report'!W$100:W$199)+SUMIF('C Report'!$A$300:$A$399,'C Report Grouper'!$D33,'C Report'!W$300:W$399),SUMIF('C Report'!$A$100:$A$199,'C Report Grouper'!$D33,'C Report'!W$100:W$199))</f>
        <v>0</v>
      </c>
      <c r="Z33" s="395">
        <f>IF($D$4="MAP+ADM Waivers",SUMIF('C Report'!$A$100:$A$199,'C Report Grouper'!$D33,'C Report'!X$100:X$199)+SUMIF('C Report'!$A$300:$A$399,'C Report Grouper'!$D33,'C Report'!X$300:X$399),SUMIF('C Report'!$A$100:$A$199,'C Report Grouper'!$D33,'C Report'!X$100:X$199))</f>
        <v>0</v>
      </c>
      <c r="AA33" s="395">
        <f>IF($D$4="MAP+ADM Waivers",SUMIF('C Report'!$A$100:$A$199,'C Report Grouper'!$D33,'C Report'!Y$100:Y$199)+SUMIF('C Report'!$A$300:$A$399,'C Report Grouper'!$D33,'C Report'!Y$300:Y$399),SUMIF('C Report'!$A$100:$A$199,'C Report Grouper'!$D33,'C Report'!Y$100:Y$199))</f>
        <v>0</v>
      </c>
      <c r="AB33" s="395">
        <f>IF($D$4="MAP+ADM Waivers",SUMIF('C Report'!$A$100:$A$199,'C Report Grouper'!$D33,'C Report'!Z$100:Z$199)+SUMIF('C Report'!$A$300:$A$399,'C Report Grouper'!$D33,'C Report'!Z$300:Z$399),SUMIF('C Report'!$A$100:$A$199,'C Report Grouper'!$D33,'C Report'!Z$100:Z$199))</f>
        <v>0</v>
      </c>
      <c r="AC33" s="99">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t="13" hidden="1" x14ac:dyDescent="0.3">
      <c r="B34" s="24"/>
      <c r="C34" s="56"/>
      <c r="D34" s="282"/>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7">
        <f>IF($D$4="MAP+ADM Waivers",SUMIF('C Report'!$A$100:$A$199,'C Report Grouper'!$D34,'C Report'!T$100:T$199)+SUMIF('C Report'!$A$300:$A$399,'C Report Grouper'!$D34,'C Report'!T$300:T$399),SUMIF('C Report'!$A$100:$A$199,'C Report Grouper'!$D34,'C Report'!T$100:T$199))</f>
        <v>0</v>
      </c>
      <c r="W34" s="395">
        <f>IF($D$4="MAP+ADM Waivers",SUMIF('C Report'!$A$100:$A$199,'C Report Grouper'!$D34,'C Report'!U$100:U$199)+SUMIF('C Report'!$A$300:$A$399,'C Report Grouper'!$D34,'C Report'!U$300:U$399),SUMIF('C Report'!$A$100:$A$199,'C Report Grouper'!$D34,'C Report'!U$100:U$199))</f>
        <v>0</v>
      </c>
      <c r="X34" s="395">
        <f>IF($D$4="MAP+ADM Waivers",SUMIF('C Report'!$A$100:$A$199,'C Report Grouper'!$D34,'C Report'!V$100:V$199)+SUMIF('C Report'!$A$300:$A$399,'C Report Grouper'!$D34,'C Report'!V$300:V$399),SUMIF('C Report'!$A$100:$A$199,'C Report Grouper'!$D34,'C Report'!V$100:V$199))</f>
        <v>0</v>
      </c>
      <c r="Y34" s="395">
        <f>IF($D$4="MAP+ADM Waivers",SUMIF('C Report'!$A$100:$A$199,'C Report Grouper'!$D34,'C Report'!W$100:W$199)+SUMIF('C Report'!$A$300:$A$399,'C Report Grouper'!$D34,'C Report'!W$300:W$399),SUMIF('C Report'!$A$100:$A$199,'C Report Grouper'!$D34,'C Report'!W$100:W$199))</f>
        <v>0</v>
      </c>
      <c r="Z34" s="395">
        <f>IF($D$4="MAP+ADM Waivers",SUMIF('C Report'!$A$100:$A$199,'C Report Grouper'!$D34,'C Report'!X$100:X$199)+SUMIF('C Report'!$A$300:$A$399,'C Report Grouper'!$D34,'C Report'!X$300:X$399),SUMIF('C Report'!$A$100:$A$199,'C Report Grouper'!$D34,'C Report'!X$100:X$199))</f>
        <v>0</v>
      </c>
      <c r="AA34" s="395">
        <f>IF($D$4="MAP+ADM Waivers",SUMIF('C Report'!$A$100:$A$199,'C Report Grouper'!$D34,'C Report'!Y$100:Y$199)+SUMIF('C Report'!$A$300:$A$399,'C Report Grouper'!$D34,'C Report'!Y$300:Y$399),SUMIF('C Report'!$A$100:$A$199,'C Report Grouper'!$D34,'C Report'!Y$100:Y$199))</f>
        <v>0</v>
      </c>
      <c r="AB34" s="395">
        <f>IF($D$4="MAP+ADM Waivers",SUMIF('C Report'!$A$100:$A$199,'C Report Grouper'!$D34,'C Report'!Z$100:Z$199)+SUMIF('C Report'!$A$300:$A$399,'C Report Grouper'!$D34,'C Report'!Z$300:Z$399),SUMIF('C Report'!$A$100:$A$199,'C Report Grouper'!$D34,'C Report'!Z$100:Z$199))</f>
        <v>0</v>
      </c>
      <c r="AC34" s="99">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t="13" hidden="1" x14ac:dyDescent="0.3">
      <c r="B35" s="6" t="s">
        <v>42</v>
      </c>
      <c r="C35" s="56"/>
      <c r="D35" s="282"/>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7">
        <f>IF($D$4="MAP+ADM Waivers",SUMIF('C Report'!$A$100:$A$199,'C Report Grouper'!$D35,'C Report'!T$100:T$199)+SUMIF('C Report'!$A$300:$A$399,'C Report Grouper'!$D35,'C Report'!T$300:T$399),SUMIF('C Report'!$A$100:$A$199,'C Report Grouper'!$D35,'C Report'!T$100:T$199))</f>
        <v>0</v>
      </c>
      <c r="W35" s="395">
        <f>IF($D$4="MAP+ADM Waivers",SUMIF('C Report'!$A$100:$A$199,'C Report Grouper'!$D35,'C Report'!U$100:U$199)+SUMIF('C Report'!$A$300:$A$399,'C Report Grouper'!$D35,'C Report'!U$300:U$399),SUMIF('C Report'!$A$100:$A$199,'C Report Grouper'!$D35,'C Report'!U$100:U$199))</f>
        <v>0</v>
      </c>
      <c r="X35" s="395">
        <f>IF($D$4="MAP+ADM Waivers",SUMIF('C Report'!$A$100:$A$199,'C Report Grouper'!$D35,'C Report'!V$100:V$199)+SUMIF('C Report'!$A$300:$A$399,'C Report Grouper'!$D35,'C Report'!V$300:V$399),SUMIF('C Report'!$A$100:$A$199,'C Report Grouper'!$D35,'C Report'!V$100:V$199))</f>
        <v>0</v>
      </c>
      <c r="Y35" s="395">
        <f>IF($D$4="MAP+ADM Waivers",SUMIF('C Report'!$A$100:$A$199,'C Report Grouper'!$D35,'C Report'!W$100:W$199)+SUMIF('C Report'!$A$300:$A$399,'C Report Grouper'!$D35,'C Report'!W$300:W$399),SUMIF('C Report'!$A$100:$A$199,'C Report Grouper'!$D35,'C Report'!W$100:W$199))</f>
        <v>0</v>
      </c>
      <c r="Z35" s="395">
        <f>IF($D$4="MAP+ADM Waivers",SUMIF('C Report'!$A$100:$A$199,'C Report Grouper'!$D35,'C Report'!X$100:X$199)+SUMIF('C Report'!$A$300:$A$399,'C Report Grouper'!$D35,'C Report'!X$300:X$399),SUMIF('C Report'!$A$100:$A$199,'C Report Grouper'!$D35,'C Report'!X$100:X$199))</f>
        <v>0</v>
      </c>
      <c r="AA35" s="395">
        <f>IF($D$4="MAP+ADM Waivers",SUMIF('C Report'!$A$100:$A$199,'C Report Grouper'!$D35,'C Report'!Y$100:Y$199)+SUMIF('C Report'!$A$300:$A$399,'C Report Grouper'!$D35,'C Report'!Y$300:Y$399),SUMIF('C Report'!$A$100:$A$199,'C Report Grouper'!$D35,'C Report'!Y$100:Y$199))</f>
        <v>0</v>
      </c>
      <c r="AB35" s="395">
        <f>IF($D$4="MAP+ADM Waivers",SUMIF('C Report'!$A$100:$A$199,'C Report Grouper'!$D35,'C Report'!Z$100:Z$199)+SUMIF('C Report'!$A$300:$A$399,'C Report Grouper'!$D35,'C Report'!Z$300:Z$399),SUMIF('C Report'!$A$100:$A$199,'C Report Grouper'!$D35,'C Report'!Z$100:Z$199))</f>
        <v>0</v>
      </c>
      <c r="AC35" s="99">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t="13" hidden="1" x14ac:dyDescent="0.3">
      <c r="B36" s="22" t="str">
        <f>IFERROR(VLOOKUP(C36,'MEG Def'!$A$47:$B$50,2),"")</f>
        <v/>
      </c>
      <c r="C36" s="56"/>
      <c r="D36" s="282"/>
      <c r="E36" s="97">
        <f>IF($D$4="MAP+ADM Waivers",SUMIF('C Report'!$A$100:$A$199,'C Report Grouper'!$D36,'C Report'!C$100:C$199)+SUMIF('C Report'!$A$300:$A$399,'C Report Grouper'!$D36,'C Report'!C$300:C$399),SUMIF('C Report'!$A$100:$A$199,'C Report Grouper'!$D36,'C Report'!C$100:C$199))</f>
        <v>0</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7">
        <f>IF($D$4="MAP+ADM Waivers",SUMIF('C Report'!$A$100:$A$199,'C Report Grouper'!$D36,'C Report'!T$100:T$199)+SUMIF('C Report'!$A$300:$A$399,'C Report Grouper'!$D36,'C Report'!T$300:T$399),SUMIF('C Report'!$A$100:$A$199,'C Report Grouper'!$D36,'C Report'!T$100:T$199))</f>
        <v>0</v>
      </c>
      <c r="W36" s="395">
        <f>IF($D$4="MAP+ADM Waivers",SUMIF('C Report'!$A$100:$A$199,'C Report Grouper'!$D36,'C Report'!U$100:U$199)+SUMIF('C Report'!$A$300:$A$399,'C Report Grouper'!$D36,'C Report'!U$300:U$399),SUMIF('C Report'!$A$100:$A$199,'C Report Grouper'!$D36,'C Report'!U$100:U$199))</f>
        <v>0</v>
      </c>
      <c r="X36" s="395">
        <f>IF($D$4="MAP+ADM Waivers",SUMIF('C Report'!$A$100:$A$199,'C Report Grouper'!$D36,'C Report'!V$100:V$199)+SUMIF('C Report'!$A$300:$A$399,'C Report Grouper'!$D36,'C Report'!V$300:V$399),SUMIF('C Report'!$A$100:$A$199,'C Report Grouper'!$D36,'C Report'!V$100:V$199))</f>
        <v>0</v>
      </c>
      <c r="Y36" s="395">
        <f>IF($D$4="MAP+ADM Waivers",SUMIF('C Report'!$A$100:$A$199,'C Report Grouper'!$D36,'C Report'!W$100:W$199)+SUMIF('C Report'!$A$300:$A$399,'C Report Grouper'!$D36,'C Report'!W$300:W$399),SUMIF('C Report'!$A$100:$A$199,'C Report Grouper'!$D36,'C Report'!W$100:W$199))</f>
        <v>0</v>
      </c>
      <c r="Z36" s="395">
        <f>IF($D$4="MAP+ADM Waivers",SUMIF('C Report'!$A$100:$A$199,'C Report Grouper'!$D36,'C Report'!X$100:X$199)+SUMIF('C Report'!$A$300:$A$399,'C Report Grouper'!$D36,'C Report'!X$300:X$399),SUMIF('C Report'!$A$100:$A$199,'C Report Grouper'!$D36,'C Report'!X$100:X$199))</f>
        <v>0</v>
      </c>
      <c r="AA36" s="395">
        <f>IF($D$4="MAP+ADM Waivers",SUMIF('C Report'!$A$100:$A$199,'C Report Grouper'!$D36,'C Report'!Y$100:Y$199)+SUMIF('C Report'!$A$300:$A$399,'C Report Grouper'!$D36,'C Report'!Y$300:Y$399),SUMIF('C Report'!$A$100:$A$199,'C Report Grouper'!$D36,'C Report'!Y$100:Y$199))</f>
        <v>0</v>
      </c>
      <c r="AB36" s="395">
        <f>IF($D$4="MAP+ADM Waivers",SUMIF('C Report'!$A$100:$A$199,'C Report Grouper'!$D36,'C Report'!Z$100:Z$199)+SUMIF('C Report'!$A$300:$A$399,'C Report Grouper'!$D36,'C Report'!Z$300:Z$399),SUMIF('C Report'!$A$100:$A$199,'C Report Grouper'!$D36,'C Report'!Z$100:Z$199))</f>
        <v>0</v>
      </c>
      <c r="AC36" s="99">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t="13" hidden="1" x14ac:dyDescent="0.3">
      <c r="B37" s="22" t="str">
        <f>IFERROR(VLOOKUP(C37,'MEG Def'!$A$47:$B$50,2),"")</f>
        <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7">
        <f>IF($D$4="MAP+ADM Waivers",SUMIF('C Report'!$A$100:$A$199,'C Report Grouper'!$D37,'C Report'!T$100:T$199)+SUMIF('C Report'!$A$300:$A$399,'C Report Grouper'!$D37,'C Report'!T$300:T$399),SUMIF('C Report'!$A$100:$A$199,'C Report Grouper'!$D37,'C Report'!T$100:T$199))</f>
        <v>0</v>
      </c>
      <c r="W37" s="395">
        <f>IF($D$4="MAP+ADM Waivers",SUMIF('C Report'!$A$100:$A$199,'C Report Grouper'!$D37,'C Report'!U$100:U$199)+SUMIF('C Report'!$A$300:$A$399,'C Report Grouper'!$D37,'C Report'!U$300:U$399),SUMIF('C Report'!$A$100:$A$199,'C Report Grouper'!$D37,'C Report'!U$100:U$199))</f>
        <v>0</v>
      </c>
      <c r="X37" s="395">
        <f>IF($D$4="MAP+ADM Waivers",SUMIF('C Report'!$A$100:$A$199,'C Report Grouper'!$D37,'C Report'!V$100:V$199)+SUMIF('C Report'!$A$300:$A$399,'C Report Grouper'!$D37,'C Report'!V$300:V$399),SUMIF('C Report'!$A$100:$A$199,'C Report Grouper'!$D37,'C Report'!V$100:V$199))</f>
        <v>0</v>
      </c>
      <c r="Y37" s="395">
        <f>IF($D$4="MAP+ADM Waivers",SUMIF('C Report'!$A$100:$A$199,'C Report Grouper'!$D37,'C Report'!W$100:W$199)+SUMIF('C Report'!$A$300:$A$399,'C Report Grouper'!$D37,'C Report'!W$300:W$399),SUMIF('C Report'!$A$100:$A$199,'C Report Grouper'!$D37,'C Report'!W$100:W$199))</f>
        <v>0</v>
      </c>
      <c r="Z37" s="395">
        <f>IF($D$4="MAP+ADM Waivers",SUMIF('C Report'!$A$100:$A$199,'C Report Grouper'!$D37,'C Report'!X$100:X$199)+SUMIF('C Report'!$A$300:$A$399,'C Report Grouper'!$D37,'C Report'!X$300:X$399),SUMIF('C Report'!$A$100:$A$199,'C Report Grouper'!$D37,'C Report'!X$100:X$199))</f>
        <v>0</v>
      </c>
      <c r="AA37" s="395">
        <f>IF($D$4="MAP+ADM Waivers",SUMIF('C Report'!$A$100:$A$199,'C Report Grouper'!$D37,'C Report'!Y$100:Y$199)+SUMIF('C Report'!$A$300:$A$399,'C Report Grouper'!$D37,'C Report'!Y$300:Y$399),SUMIF('C Report'!$A$100:$A$199,'C Report Grouper'!$D37,'C Report'!Y$100:Y$199))</f>
        <v>0</v>
      </c>
      <c r="AB37" s="395">
        <f>IF($D$4="MAP+ADM Waivers",SUMIF('C Report'!$A$100:$A$199,'C Report Grouper'!$D37,'C Report'!Z$100:Z$199)+SUMIF('C Report'!$A$300:$A$399,'C Report Grouper'!$D37,'C Report'!Z$300:Z$399),SUMIF('C Report'!$A$100:$A$199,'C Report Grouper'!$D37,'C Report'!Z$100:Z$199))</f>
        <v>0</v>
      </c>
      <c r="AC37" s="99">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t="13" hidden="1" x14ac:dyDescent="0.3">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7">
        <f>IF($D$4="MAP+ADM Waivers",SUMIF('C Report'!$A$100:$A$199,'C Report Grouper'!$D38,'C Report'!T$100:T$199)+SUMIF('C Report'!$A$300:$A$399,'C Report Grouper'!$D38,'C Report'!T$300:T$399),SUMIF('C Report'!$A$100:$A$199,'C Report Grouper'!$D38,'C Report'!T$100:T$199))</f>
        <v>0</v>
      </c>
      <c r="W38" s="395">
        <f>IF($D$4="MAP+ADM Waivers",SUMIF('C Report'!$A$100:$A$199,'C Report Grouper'!$D38,'C Report'!U$100:U$199)+SUMIF('C Report'!$A$300:$A$399,'C Report Grouper'!$D38,'C Report'!U$300:U$399),SUMIF('C Report'!$A$100:$A$199,'C Report Grouper'!$D38,'C Report'!U$100:U$199))</f>
        <v>0</v>
      </c>
      <c r="X38" s="395">
        <f>IF($D$4="MAP+ADM Waivers",SUMIF('C Report'!$A$100:$A$199,'C Report Grouper'!$D38,'C Report'!V$100:V$199)+SUMIF('C Report'!$A$300:$A$399,'C Report Grouper'!$D38,'C Report'!V$300:V$399),SUMIF('C Report'!$A$100:$A$199,'C Report Grouper'!$D38,'C Report'!V$100:V$199))</f>
        <v>0</v>
      </c>
      <c r="Y38" s="395">
        <f>IF($D$4="MAP+ADM Waivers",SUMIF('C Report'!$A$100:$A$199,'C Report Grouper'!$D38,'C Report'!W$100:W$199)+SUMIF('C Report'!$A$300:$A$399,'C Report Grouper'!$D38,'C Report'!W$300:W$399),SUMIF('C Report'!$A$100:$A$199,'C Report Grouper'!$D38,'C Report'!W$100:W$199))</f>
        <v>0</v>
      </c>
      <c r="Z38" s="395">
        <f>IF($D$4="MAP+ADM Waivers",SUMIF('C Report'!$A$100:$A$199,'C Report Grouper'!$D38,'C Report'!X$100:X$199)+SUMIF('C Report'!$A$300:$A$399,'C Report Grouper'!$D38,'C Report'!X$300:X$399),SUMIF('C Report'!$A$100:$A$199,'C Report Grouper'!$D38,'C Report'!X$100:X$199))</f>
        <v>0</v>
      </c>
      <c r="AA38" s="395">
        <f>IF($D$4="MAP+ADM Waivers",SUMIF('C Report'!$A$100:$A$199,'C Report Grouper'!$D38,'C Report'!Y$100:Y$199)+SUMIF('C Report'!$A$300:$A$399,'C Report Grouper'!$D38,'C Report'!Y$300:Y$399),SUMIF('C Report'!$A$100:$A$199,'C Report Grouper'!$D38,'C Report'!Y$100:Y$199))</f>
        <v>0</v>
      </c>
      <c r="AB38" s="395">
        <f>IF($D$4="MAP+ADM Waivers",SUMIF('C Report'!$A$100:$A$199,'C Report Grouper'!$D38,'C Report'!Z$100:Z$199)+SUMIF('C Report'!$A$300:$A$399,'C Report Grouper'!$D38,'C Report'!Z$300:Z$399),SUMIF('C Report'!$A$100:$A$199,'C Report Grouper'!$D38,'C Report'!Z$100:Z$199))</f>
        <v>0</v>
      </c>
      <c r="AC38" s="99">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t="13" hidden="1" x14ac:dyDescent="0.3">
      <c r="B39" s="22"/>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7">
        <f>IF($D$4="MAP+ADM Waivers",SUMIF('C Report'!$A$100:$A$199,'C Report Grouper'!$D39,'C Report'!T$100:T$199)+SUMIF('C Report'!$A$300:$A$399,'C Report Grouper'!$D39,'C Report'!T$300:T$399),SUMIF('C Report'!$A$100:$A$199,'C Report Grouper'!$D39,'C Report'!T$100:T$199))</f>
        <v>0</v>
      </c>
      <c r="W39" s="395">
        <f>IF($D$4="MAP+ADM Waivers",SUMIF('C Report'!$A$100:$A$199,'C Report Grouper'!$D39,'C Report'!U$100:U$199)+SUMIF('C Report'!$A$300:$A$399,'C Report Grouper'!$D39,'C Report'!U$300:U$399),SUMIF('C Report'!$A$100:$A$199,'C Report Grouper'!$D39,'C Report'!U$100:U$199))</f>
        <v>0</v>
      </c>
      <c r="X39" s="395">
        <f>IF($D$4="MAP+ADM Waivers",SUMIF('C Report'!$A$100:$A$199,'C Report Grouper'!$D39,'C Report'!V$100:V$199)+SUMIF('C Report'!$A$300:$A$399,'C Report Grouper'!$D39,'C Report'!V$300:V$399),SUMIF('C Report'!$A$100:$A$199,'C Report Grouper'!$D39,'C Report'!V$100:V$199))</f>
        <v>0</v>
      </c>
      <c r="Y39" s="395">
        <f>IF($D$4="MAP+ADM Waivers",SUMIF('C Report'!$A$100:$A$199,'C Report Grouper'!$D39,'C Report'!W$100:W$199)+SUMIF('C Report'!$A$300:$A$399,'C Report Grouper'!$D39,'C Report'!W$300:W$399),SUMIF('C Report'!$A$100:$A$199,'C Report Grouper'!$D39,'C Report'!W$100:W$199))</f>
        <v>0</v>
      </c>
      <c r="Z39" s="395">
        <f>IF($D$4="MAP+ADM Waivers",SUMIF('C Report'!$A$100:$A$199,'C Report Grouper'!$D39,'C Report'!X$100:X$199)+SUMIF('C Report'!$A$300:$A$399,'C Report Grouper'!$D39,'C Report'!X$300:X$399),SUMIF('C Report'!$A$100:$A$199,'C Report Grouper'!$D39,'C Report'!X$100:X$199))</f>
        <v>0</v>
      </c>
      <c r="AA39" s="395">
        <f>IF($D$4="MAP+ADM Waivers",SUMIF('C Report'!$A$100:$A$199,'C Report Grouper'!$D39,'C Report'!Y$100:Y$199)+SUMIF('C Report'!$A$300:$A$399,'C Report Grouper'!$D39,'C Report'!Y$300:Y$399),SUMIF('C Report'!$A$100:$A$199,'C Report Grouper'!$D39,'C Report'!Y$100:Y$199))</f>
        <v>0</v>
      </c>
      <c r="AB39" s="395">
        <f>IF($D$4="MAP+ADM Waivers",SUMIF('C Report'!$A$100:$A$199,'C Report Grouper'!$D39,'C Report'!Z$100:Z$199)+SUMIF('C Report'!$A$300:$A$399,'C Report Grouper'!$D39,'C Report'!Z$300:Z$399),SUMIF('C Report'!$A$100:$A$199,'C Report Grouper'!$D39,'C Report'!Z$100:Z$199))</f>
        <v>0</v>
      </c>
      <c r="AC39" s="99">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t="13" hidden="1" x14ac:dyDescent="0.3">
      <c r="B40" s="6" t="s">
        <v>80</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7">
        <f>IF($D$4="MAP+ADM Waivers",SUMIF('C Report'!$A$100:$A$199,'C Report Grouper'!$D40,'C Report'!T$100:T$199)+SUMIF('C Report'!$A$300:$A$399,'C Report Grouper'!$D40,'C Report'!T$300:T$399),SUMIF('C Report'!$A$100:$A$199,'C Report Grouper'!$D40,'C Report'!T$100:T$199))</f>
        <v>0</v>
      </c>
      <c r="W40" s="395">
        <f>IF($D$4="MAP+ADM Waivers",SUMIF('C Report'!$A$100:$A$199,'C Report Grouper'!$D40,'C Report'!U$100:U$199)+SUMIF('C Report'!$A$300:$A$399,'C Report Grouper'!$D40,'C Report'!U$300:U$399),SUMIF('C Report'!$A$100:$A$199,'C Report Grouper'!$D40,'C Report'!U$100:U$199))</f>
        <v>0</v>
      </c>
      <c r="X40" s="395">
        <f>IF($D$4="MAP+ADM Waivers",SUMIF('C Report'!$A$100:$A$199,'C Report Grouper'!$D40,'C Report'!V$100:V$199)+SUMIF('C Report'!$A$300:$A$399,'C Report Grouper'!$D40,'C Report'!V$300:V$399),SUMIF('C Report'!$A$100:$A$199,'C Report Grouper'!$D40,'C Report'!V$100:V$199))</f>
        <v>0</v>
      </c>
      <c r="Y40" s="395">
        <f>IF($D$4="MAP+ADM Waivers",SUMIF('C Report'!$A$100:$A$199,'C Report Grouper'!$D40,'C Report'!W$100:W$199)+SUMIF('C Report'!$A$300:$A$399,'C Report Grouper'!$D40,'C Report'!W$300:W$399),SUMIF('C Report'!$A$100:$A$199,'C Report Grouper'!$D40,'C Report'!W$100:W$199))</f>
        <v>0</v>
      </c>
      <c r="Z40" s="395">
        <f>IF($D$4="MAP+ADM Waivers",SUMIF('C Report'!$A$100:$A$199,'C Report Grouper'!$D40,'C Report'!X$100:X$199)+SUMIF('C Report'!$A$300:$A$399,'C Report Grouper'!$D40,'C Report'!X$300:X$399),SUMIF('C Report'!$A$100:$A$199,'C Report Grouper'!$D40,'C Report'!X$100:X$199))</f>
        <v>0</v>
      </c>
      <c r="AA40" s="395">
        <f>IF($D$4="MAP+ADM Waivers",SUMIF('C Report'!$A$100:$A$199,'C Report Grouper'!$D40,'C Report'!Y$100:Y$199)+SUMIF('C Report'!$A$300:$A$399,'C Report Grouper'!$D40,'C Report'!Y$300:Y$399),SUMIF('C Report'!$A$100:$A$199,'C Report Grouper'!$D40,'C Report'!Y$100:Y$199))</f>
        <v>0</v>
      </c>
      <c r="AB40" s="395">
        <f>IF($D$4="MAP+ADM Waivers",SUMIF('C Report'!$A$100:$A$199,'C Report Grouper'!$D40,'C Report'!Z$100:Z$199)+SUMIF('C Report'!$A$300:$A$399,'C Report Grouper'!$D40,'C Report'!Z$300:Z$399),SUMIF('C Report'!$A$100:$A$199,'C Report Grouper'!$D40,'C Report'!Z$100:Z$199))</f>
        <v>0</v>
      </c>
      <c r="AC40" s="99">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t="13" hidden="1" x14ac:dyDescent="0.3">
      <c r="B41" s="22" t="str">
        <f>IFERROR(VLOOKUP(C41,'MEG Def'!$A$52:$B$55,2),"")</f>
        <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7">
        <f>IF($D$4="MAP+ADM Waivers",SUMIF('C Report'!$A$100:$A$199,'C Report Grouper'!$D41,'C Report'!T$100:T$199)+SUMIF('C Report'!$A$300:$A$399,'C Report Grouper'!$D41,'C Report'!T$300:T$399),SUMIF('C Report'!$A$100:$A$199,'C Report Grouper'!$D41,'C Report'!T$100:T$199))</f>
        <v>0</v>
      </c>
      <c r="W41" s="395">
        <f>IF($D$4="MAP+ADM Waivers",SUMIF('C Report'!$A$100:$A$199,'C Report Grouper'!$D41,'C Report'!U$100:U$199)+SUMIF('C Report'!$A$300:$A$399,'C Report Grouper'!$D41,'C Report'!U$300:U$399),SUMIF('C Report'!$A$100:$A$199,'C Report Grouper'!$D41,'C Report'!U$100:U$199))</f>
        <v>0</v>
      </c>
      <c r="X41" s="395">
        <f>IF($D$4="MAP+ADM Waivers",SUMIF('C Report'!$A$100:$A$199,'C Report Grouper'!$D41,'C Report'!V$100:V$199)+SUMIF('C Report'!$A$300:$A$399,'C Report Grouper'!$D41,'C Report'!V$300:V$399),SUMIF('C Report'!$A$100:$A$199,'C Report Grouper'!$D41,'C Report'!V$100:V$199))</f>
        <v>0</v>
      </c>
      <c r="Y41" s="395">
        <f>IF($D$4="MAP+ADM Waivers",SUMIF('C Report'!$A$100:$A$199,'C Report Grouper'!$D41,'C Report'!W$100:W$199)+SUMIF('C Report'!$A$300:$A$399,'C Report Grouper'!$D41,'C Report'!W$300:W$399),SUMIF('C Report'!$A$100:$A$199,'C Report Grouper'!$D41,'C Report'!W$100:W$199))</f>
        <v>0</v>
      </c>
      <c r="Z41" s="395">
        <f>IF($D$4="MAP+ADM Waivers",SUMIF('C Report'!$A$100:$A$199,'C Report Grouper'!$D41,'C Report'!X$100:X$199)+SUMIF('C Report'!$A$300:$A$399,'C Report Grouper'!$D41,'C Report'!X$300:X$399),SUMIF('C Report'!$A$100:$A$199,'C Report Grouper'!$D41,'C Report'!X$100:X$199))</f>
        <v>0</v>
      </c>
      <c r="AA41" s="395">
        <f>IF($D$4="MAP+ADM Waivers",SUMIF('C Report'!$A$100:$A$199,'C Report Grouper'!$D41,'C Report'!Y$100:Y$199)+SUMIF('C Report'!$A$300:$A$399,'C Report Grouper'!$D41,'C Report'!Y$300:Y$399),SUMIF('C Report'!$A$100:$A$199,'C Report Grouper'!$D41,'C Report'!Y$100:Y$199))</f>
        <v>0</v>
      </c>
      <c r="AB41" s="395">
        <f>IF($D$4="MAP+ADM Waivers",SUMIF('C Report'!$A$100:$A$199,'C Report Grouper'!$D41,'C Report'!Z$100:Z$199)+SUMIF('C Report'!$A$300:$A$399,'C Report Grouper'!$D41,'C Report'!Z$300:Z$399),SUMIF('C Report'!$A$100:$A$199,'C Report Grouper'!$D41,'C Report'!Z$100:Z$199))</f>
        <v>0</v>
      </c>
      <c r="AC41" s="99">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t="13" hidden="1" x14ac:dyDescent="0.3">
      <c r="B42" s="22" t="str">
        <f>IFERROR(VLOOKUP(C42,'MEG Def'!$A$52:$B$55,2),"")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7">
        <f>IF($D$4="MAP+ADM Waivers",SUMIF('C Report'!$A$100:$A$199,'C Report Grouper'!$D42,'C Report'!T$100:T$199)+SUMIF('C Report'!$A$300:$A$399,'C Report Grouper'!$D42,'C Report'!T$300:T$399),SUMIF('C Report'!$A$100:$A$199,'C Report Grouper'!$D42,'C Report'!T$100:T$199))</f>
        <v>0</v>
      </c>
      <c r="W42" s="395">
        <f>IF($D$4="MAP+ADM Waivers",SUMIF('C Report'!$A$100:$A$199,'C Report Grouper'!$D42,'C Report'!U$100:U$199)+SUMIF('C Report'!$A$300:$A$399,'C Report Grouper'!$D42,'C Report'!U$300:U$399),SUMIF('C Report'!$A$100:$A$199,'C Report Grouper'!$D42,'C Report'!U$100:U$199))</f>
        <v>0</v>
      </c>
      <c r="X42" s="395">
        <f>IF($D$4="MAP+ADM Waivers",SUMIF('C Report'!$A$100:$A$199,'C Report Grouper'!$D42,'C Report'!V$100:V$199)+SUMIF('C Report'!$A$300:$A$399,'C Report Grouper'!$D42,'C Report'!V$300:V$399),SUMIF('C Report'!$A$100:$A$199,'C Report Grouper'!$D42,'C Report'!V$100:V$199))</f>
        <v>0</v>
      </c>
      <c r="Y42" s="395">
        <f>IF($D$4="MAP+ADM Waivers",SUMIF('C Report'!$A$100:$A$199,'C Report Grouper'!$D42,'C Report'!W$100:W$199)+SUMIF('C Report'!$A$300:$A$399,'C Report Grouper'!$D42,'C Report'!W$300:W$399),SUMIF('C Report'!$A$100:$A$199,'C Report Grouper'!$D42,'C Report'!W$100:W$199))</f>
        <v>0</v>
      </c>
      <c r="Z42" s="395">
        <f>IF($D$4="MAP+ADM Waivers",SUMIF('C Report'!$A$100:$A$199,'C Report Grouper'!$D42,'C Report'!X$100:X$199)+SUMIF('C Report'!$A$300:$A$399,'C Report Grouper'!$D42,'C Report'!X$300:X$399),SUMIF('C Report'!$A$100:$A$199,'C Report Grouper'!$D42,'C Report'!X$100:X$199))</f>
        <v>0</v>
      </c>
      <c r="AA42" s="395">
        <f>IF($D$4="MAP+ADM Waivers",SUMIF('C Report'!$A$100:$A$199,'C Report Grouper'!$D42,'C Report'!Y$100:Y$199)+SUMIF('C Report'!$A$300:$A$399,'C Report Grouper'!$D42,'C Report'!Y$300:Y$399),SUMIF('C Report'!$A$100:$A$199,'C Report Grouper'!$D42,'C Report'!Y$100:Y$199))</f>
        <v>0</v>
      </c>
      <c r="AB42" s="395">
        <f>IF($D$4="MAP+ADM Waivers",SUMIF('C Report'!$A$100:$A$199,'C Report Grouper'!$D42,'C Report'!Z$100:Z$199)+SUMIF('C Report'!$A$300:$A$399,'C Report Grouper'!$D42,'C Report'!Z$300:Z$399),SUMIF('C Report'!$A$100:$A$199,'C Report Grouper'!$D42,'C Report'!Z$100:Z$199))</f>
        <v>0</v>
      </c>
      <c r="AC42" s="99">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t="13" hidden="1" x14ac:dyDescent="0.3">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7">
        <f>IF($D$4="MAP+ADM Waivers",SUMIF('C Report'!$A$100:$A$199,'C Report Grouper'!$D43,'C Report'!T$100:T$199)+SUMIF('C Report'!$A$300:$A$399,'C Report Grouper'!$D43,'C Report'!T$300:T$399),SUMIF('C Report'!$A$100:$A$199,'C Report Grouper'!$D43,'C Report'!T$100:T$199))</f>
        <v>0</v>
      </c>
      <c r="W43" s="395">
        <f>IF($D$4="MAP+ADM Waivers",SUMIF('C Report'!$A$100:$A$199,'C Report Grouper'!$D43,'C Report'!U$100:U$199)+SUMIF('C Report'!$A$300:$A$399,'C Report Grouper'!$D43,'C Report'!U$300:U$399),SUMIF('C Report'!$A$100:$A$199,'C Report Grouper'!$D43,'C Report'!U$100:U$199))</f>
        <v>0</v>
      </c>
      <c r="X43" s="395">
        <f>IF($D$4="MAP+ADM Waivers",SUMIF('C Report'!$A$100:$A$199,'C Report Grouper'!$D43,'C Report'!V$100:V$199)+SUMIF('C Report'!$A$300:$A$399,'C Report Grouper'!$D43,'C Report'!V$300:V$399),SUMIF('C Report'!$A$100:$A$199,'C Report Grouper'!$D43,'C Report'!V$100:V$199))</f>
        <v>0</v>
      </c>
      <c r="Y43" s="395">
        <f>IF($D$4="MAP+ADM Waivers",SUMIF('C Report'!$A$100:$A$199,'C Report Grouper'!$D43,'C Report'!W$100:W$199)+SUMIF('C Report'!$A$300:$A$399,'C Report Grouper'!$D43,'C Report'!W$300:W$399),SUMIF('C Report'!$A$100:$A$199,'C Report Grouper'!$D43,'C Report'!W$100:W$199))</f>
        <v>0</v>
      </c>
      <c r="Z43" s="395">
        <f>IF($D$4="MAP+ADM Waivers",SUMIF('C Report'!$A$100:$A$199,'C Report Grouper'!$D43,'C Report'!X$100:X$199)+SUMIF('C Report'!$A$300:$A$399,'C Report Grouper'!$D43,'C Report'!X$300:X$399),SUMIF('C Report'!$A$100:$A$199,'C Report Grouper'!$D43,'C Report'!X$100:X$199))</f>
        <v>0</v>
      </c>
      <c r="AA43" s="395">
        <f>IF($D$4="MAP+ADM Waivers",SUMIF('C Report'!$A$100:$A$199,'C Report Grouper'!$D43,'C Report'!Y$100:Y$199)+SUMIF('C Report'!$A$300:$A$399,'C Report Grouper'!$D43,'C Report'!Y$300:Y$399),SUMIF('C Report'!$A$100:$A$199,'C Report Grouper'!$D43,'C Report'!Y$100:Y$199))</f>
        <v>0</v>
      </c>
      <c r="AB43" s="395">
        <f>IF($D$4="MAP+ADM Waivers",SUMIF('C Report'!$A$100:$A$199,'C Report Grouper'!$D43,'C Report'!Z$100:Z$199)+SUMIF('C Report'!$A$300:$A$399,'C Report Grouper'!$D43,'C Report'!Z$300:Z$399),SUMIF('C Report'!$A$100:$A$199,'C Report Grouper'!$D43,'C Report'!Z$100:Z$199))</f>
        <v>0</v>
      </c>
      <c r="AC43" s="99">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t="13" hidden="1" x14ac:dyDescent="0.3">
      <c r="B44" s="22"/>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7">
        <f>IF($D$4="MAP+ADM Waivers",SUMIF('C Report'!$A$100:$A$199,'C Report Grouper'!$D44,'C Report'!T$100:T$199)+SUMIF('C Report'!$A$300:$A$399,'C Report Grouper'!$D44,'C Report'!T$300:T$399),SUMIF('C Report'!$A$100:$A$199,'C Report Grouper'!$D44,'C Report'!T$100:T$199))</f>
        <v>0</v>
      </c>
      <c r="W44" s="395">
        <f>IF($D$4="MAP+ADM Waivers",SUMIF('C Report'!$A$100:$A$199,'C Report Grouper'!$D44,'C Report'!U$100:U$199)+SUMIF('C Report'!$A$300:$A$399,'C Report Grouper'!$D44,'C Report'!U$300:U$399),SUMIF('C Report'!$A$100:$A$199,'C Report Grouper'!$D44,'C Report'!U$100:U$199))</f>
        <v>0</v>
      </c>
      <c r="X44" s="395">
        <f>IF($D$4="MAP+ADM Waivers",SUMIF('C Report'!$A$100:$A$199,'C Report Grouper'!$D44,'C Report'!V$100:V$199)+SUMIF('C Report'!$A$300:$A$399,'C Report Grouper'!$D44,'C Report'!V$300:V$399),SUMIF('C Report'!$A$100:$A$199,'C Report Grouper'!$D44,'C Report'!V$100:V$199))</f>
        <v>0</v>
      </c>
      <c r="Y44" s="395">
        <f>IF($D$4="MAP+ADM Waivers",SUMIF('C Report'!$A$100:$A$199,'C Report Grouper'!$D44,'C Report'!W$100:W$199)+SUMIF('C Report'!$A$300:$A$399,'C Report Grouper'!$D44,'C Report'!W$300:W$399),SUMIF('C Report'!$A$100:$A$199,'C Report Grouper'!$D44,'C Report'!W$100:W$199))</f>
        <v>0</v>
      </c>
      <c r="Z44" s="395">
        <f>IF($D$4="MAP+ADM Waivers",SUMIF('C Report'!$A$100:$A$199,'C Report Grouper'!$D44,'C Report'!X$100:X$199)+SUMIF('C Report'!$A$300:$A$399,'C Report Grouper'!$D44,'C Report'!X$300:X$399),SUMIF('C Report'!$A$100:$A$199,'C Report Grouper'!$D44,'C Report'!X$100:X$199))</f>
        <v>0</v>
      </c>
      <c r="AA44" s="395">
        <f>IF($D$4="MAP+ADM Waivers",SUMIF('C Report'!$A$100:$A$199,'C Report Grouper'!$D44,'C Report'!Y$100:Y$199)+SUMIF('C Report'!$A$300:$A$399,'C Report Grouper'!$D44,'C Report'!Y$300:Y$399),SUMIF('C Report'!$A$100:$A$199,'C Report Grouper'!$D44,'C Report'!Y$100:Y$199))</f>
        <v>0</v>
      </c>
      <c r="AB44" s="395">
        <f>IF($D$4="MAP+ADM Waivers",SUMIF('C Report'!$A$100:$A$199,'C Report Grouper'!$D44,'C Report'!Z$100:Z$199)+SUMIF('C Report'!$A$300:$A$399,'C Report Grouper'!$D44,'C Report'!Z$300:Z$399),SUMIF('C Report'!$A$100:$A$199,'C Report Grouper'!$D44,'C Report'!Z$100:Z$199))</f>
        <v>0</v>
      </c>
      <c r="AC44" s="99">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t="13" hidden="1" x14ac:dyDescent="0.3">
      <c r="B45" s="6" t="s">
        <v>81</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7">
        <f>IF($D$4="MAP+ADM Waivers",SUMIF('C Report'!$A$100:$A$199,'C Report Grouper'!$D45,'C Report'!T$100:T$199)+SUMIF('C Report'!$A$300:$A$399,'C Report Grouper'!$D45,'C Report'!T$300:T$399),SUMIF('C Report'!$A$100:$A$199,'C Report Grouper'!$D45,'C Report'!T$100:T$199))</f>
        <v>0</v>
      </c>
      <c r="W45" s="395">
        <f>IF($D$4="MAP+ADM Waivers",SUMIF('C Report'!$A$100:$A$199,'C Report Grouper'!$D45,'C Report'!U$100:U$199)+SUMIF('C Report'!$A$300:$A$399,'C Report Grouper'!$D45,'C Report'!U$300:U$399),SUMIF('C Report'!$A$100:$A$199,'C Report Grouper'!$D45,'C Report'!U$100:U$199))</f>
        <v>0</v>
      </c>
      <c r="X45" s="395">
        <f>IF($D$4="MAP+ADM Waivers",SUMIF('C Report'!$A$100:$A$199,'C Report Grouper'!$D45,'C Report'!V$100:V$199)+SUMIF('C Report'!$A$300:$A$399,'C Report Grouper'!$D45,'C Report'!V$300:V$399),SUMIF('C Report'!$A$100:$A$199,'C Report Grouper'!$D45,'C Report'!V$100:V$199))</f>
        <v>0</v>
      </c>
      <c r="Y45" s="395">
        <f>IF($D$4="MAP+ADM Waivers",SUMIF('C Report'!$A$100:$A$199,'C Report Grouper'!$D45,'C Report'!W$100:W$199)+SUMIF('C Report'!$A$300:$A$399,'C Report Grouper'!$D45,'C Report'!W$300:W$399),SUMIF('C Report'!$A$100:$A$199,'C Report Grouper'!$D45,'C Report'!W$100:W$199))</f>
        <v>0</v>
      </c>
      <c r="Z45" s="395">
        <f>IF($D$4="MAP+ADM Waivers",SUMIF('C Report'!$A$100:$A$199,'C Report Grouper'!$D45,'C Report'!X$100:X$199)+SUMIF('C Report'!$A$300:$A$399,'C Report Grouper'!$D45,'C Report'!X$300:X$399),SUMIF('C Report'!$A$100:$A$199,'C Report Grouper'!$D45,'C Report'!X$100:X$199))</f>
        <v>0</v>
      </c>
      <c r="AA45" s="395">
        <f>IF($D$4="MAP+ADM Waivers",SUMIF('C Report'!$A$100:$A$199,'C Report Grouper'!$D45,'C Report'!Y$100:Y$199)+SUMIF('C Report'!$A$300:$A$399,'C Report Grouper'!$D45,'C Report'!Y$300:Y$399),SUMIF('C Report'!$A$100:$A$199,'C Report Grouper'!$D45,'C Report'!Y$100:Y$199))</f>
        <v>0</v>
      </c>
      <c r="AB45" s="395">
        <f>IF($D$4="MAP+ADM Waivers",SUMIF('C Report'!$A$100:$A$199,'C Report Grouper'!$D45,'C Report'!Z$100:Z$199)+SUMIF('C Report'!$A$300:$A$399,'C Report Grouper'!$D45,'C Report'!Z$300:Z$399),SUMIF('C Report'!$A$100:$A$199,'C Report Grouper'!$D45,'C Report'!Z$100:Z$199))</f>
        <v>0</v>
      </c>
      <c r="AC45" s="99">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t="13" hidden="1" x14ac:dyDescent="0.3">
      <c r="B46" s="22" t="str">
        <f>IFERROR(VLOOKUP(C46,'MEG Def'!$A$57:$B$60,2),"")</f>
        <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7">
        <f>IF($D$4="MAP+ADM Waivers",SUMIF('C Report'!$A$100:$A$199,'C Report Grouper'!$D46,'C Report'!T$100:T$199)+SUMIF('C Report'!$A$300:$A$399,'C Report Grouper'!$D46,'C Report'!T$300:T$399),SUMIF('C Report'!$A$100:$A$199,'C Report Grouper'!$D46,'C Report'!T$100:T$199))</f>
        <v>0</v>
      </c>
      <c r="W46" s="395">
        <f>IF($D$4="MAP+ADM Waivers",SUMIF('C Report'!$A$100:$A$199,'C Report Grouper'!$D46,'C Report'!U$100:U$199)+SUMIF('C Report'!$A$300:$A$399,'C Report Grouper'!$D46,'C Report'!U$300:U$399),SUMIF('C Report'!$A$100:$A$199,'C Report Grouper'!$D46,'C Report'!U$100:U$199))</f>
        <v>0</v>
      </c>
      <c r="X46" s="395">
        <f>IF($D$4="MAP+ADM Waivers",SUMIF('C Report'!$A$100:$A$199,'C Report Grouper'!$D46,'C Report'!V$100:V$199)+SUMIF('C Report'!$A$300:$A$399,'C Report Grouper'!$D46,'C Report'!V$300:V$399),SUMIF('C Report'!$A$100:$A$199,'C Report Grouper'!$D46,'C Report'!V$100:V$199))</f>
        <v>0</v>
      </c>
      <c r="Y46" s="395">
        <f>IF($D$4="MAP+ADM Waivers",SUMIF('C Report'!$A$100:$A$199,'C Report Grouper'!$D46,'C Report'!W$100:W$199)+SUMIF('C Report'!$A$300:$A$399,'C Report Grouper'!$D46,'C Report'!W$300:W$399),SUMIF('C Report'!$A$100:$A$199,'C Report Grouper'!$D46,'C Report'!W$100:W$199))</f>
        <v>0</v>
      </c>
      <c r="Z46" s="395">
        <f>IF($D$4="MAP+ADM Waivers",SUMIF('C Report'!$A$100:$A$199,'C Report Grouper'!$D46,'C Report'!X$100:X$199)+SUMIF('C Report'!$A$300:$A$399,'C Report Grouper'!$D46,'C Report'!X$300:X$399),SUMIF('C Report'!$A$100:$A$199,'C Report Grouper'!$D46,'C Report'!X$100:X$199))</f>
        <v>0</v>
      </c>
      <c r="AA46" s="395">
        <f>IF($D$4="MAP+ADM Waivers",SUMIF('C Report'!$A$100:$A$199,'C Report Grouper'!$D46,'C Report'!Y$100:Y$199)+SUMIF('C Report'!$A$300:$A$399,'C Report Grouper'!$D46,'C Report'!Y$300:Y$399),SUMIF('C Report'!$A$100:$A$199,'C Report Grouper'!$D46,'C Report'!Y$100:Y$199))</f>
        <v>0</v>
      </c>
      <c r="AB46" s="395">
        <f>IF($D$4="MAP+ADM Waivers",SUMIF('C Report'!$A$100:$A$199,'C Report Grouper'!$D46,'C Report'!Z$100:Z$199)+SUMIF('C Report'!$A$300:$A$399,'C Report Grouper'!$D46,'C Report'!Z$300:Z$399),SUMIF('C Report'!$A$100:$A$199,'C Report Grouper'!$D46,'C Report'!Z$100:Z$199))</f>
        <v>0</v>
      </c>
      <c r="AC46" s="99">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t="13" hidden="1" x14ac:dyDescent="0.3">
      <c r="B47" s="22" t="str">
        <f>IFERROR(VLOOKUP(C47,'MEG Def'!$A$57:$B$60,2),"")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7">
        <f>IF($D$4="MAP+ADM Waivers",SUMIF('C Report'!$A$100:$A$199,'C Report Grouper'!$D47,'C Report'!T$100:T$199)+SUMIF('C Report'!$A$300:$A$399,'C Report Grouper'!$D47,'C Report'!T$300:T$399),SUMIF('C Report'!$A$100:$A$199,'C Report Grouper'!$D47,'C Report'!T$100:T$199))</f>
        <v>0</v>
      </c>
      <c r="W47" s="395">
        <f>IF($D$4="MAP+ADM Waivers",SUMIF('C Report'!$A$100:$A$199,'C Report Grouper'!$D47,'C Report'!U$100:U$199)+SUMIF('C Report'!$A$300:$A$399,'C Report Grouper'!$D47,'C Report'!U$300:U$399),SUMIF('C Report'!$A$100:$A$199,'C Report Grouper'!$D47,'C Report'!U$100:U$199))</f>
        <v>0</v>
      </c>
      <c r="X47" s="395">
        <f>IF($D$4="MAP+ADM Waivers",SUMIF('C Report'!$A$100:$A$199,'C Report Grouper'!$D47,'C Report'!V$100:V$199)+SUMIF('C Report'!$A$300:$A$399,'C Report Grouper'!$D47,'C Report'!V$300:V$399),SUMIF('C Report'!$A$100:$A$199,'C Report Grouper'!$D47,'C Report'!V$100:V$199))</f>
        <v>0</v>
      </c>
      <c r="Y47" s="395">
        <f>IF($D$4="MAP+ADM Waivers",SUMIF('C Report'!$A$100:$A$199,'C Report Grouper'!$D47,'C Report'!W$100:W$199)+SUMIF('C Report'!$A$300:$A$399,'C Report Grouper'!$D47,'C Report'!W$300:W$399),SUMIF('C Report'!$A$100:$A$199,'C Report Grouper'!$D47,'C Report'!W$100:W$199))</f>
        <v>0</v>
      </c>
      <c r="Z47" s="395">
        <f>IF($D$4="MAP+ADM Waivers",SUMIF('C Report'!$A$100:$A$199,'C Report Grouper'!$D47,'C Report'!X$100:X$199)+SUMIF('C Report'!$A$300:$A$399,'C Report Grouper'!$D47,'C Report'!X$300:X$399),SUMIF('C Report'!$A$100:$A$199,'C Report Grouper'!$D47,'C Report'!X$100:X$199))</f>
        <v>0</v>
      </c>
      <c r="AA47" s="395">
        <f>IF($D$4="MAP+ADM Waivers",SUMIF('C Report'!$A$100:$A$199,'C Report Grouper'!$D47,'C Report'!Y$100:Y$199)+SUMIF('C Report'!$A$300:$A$399,'C Report Grouper'!$D47,'C Report'!Y$300:Y$399),SUMIF('C Report'!$A$100:$A$199,'C Report Grouper'!$D47,'C Report'!Y$100:Y$199))</f>
        <v>0</v>
      </c>
      <c r="AB47" s="395">
        <f>IF($D$4="MAP+ADM Waivers",SUMIF('C Report'!$A$100:$A$199,'C Report Grouper'!$D47,'C Report'!Z$100:Z$199)+SUMIF('C Report'!$A$300:$A$399,'C Report Grouper'!$D47,'C Report'!Z$300:Z$399),SUMIF('C Report'!$A$100:$A$199,'C Report Grouper'!$D47,'C Report'!Z$100:Z$199))</f>
        <v>0</v>
      </c>
      <c r="AC47" s="99">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t="13" hidden="1" x14ac:dyDescent="0.3">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7">
        <f>IF($D$4="MAP+ADM Waivers",SUMIF('C Report'!$A$100:$A$199,'C Report Grouper'!$D48,'C Report'!T$100:T$199)+SUMIF('C Report'!$A$300:$A$399,'C Report Grouper'!$D48,'C Report'!T$300:T$399),SUMIF('C Report'!$A$100:$A$199,'C Report Grouper'!$D48,'C Report'!T$100:T$199))</f>
        <v>0</v>
      </c>
      <c r="W48" s="395">
        <f>IF($D$4="MAP+ADM Waivers",SUMIF('C Report'!$A$100:$A$199,'C Report Grouper'!$D48,'C Report'!U$100:U$199)+SUMIF('C Report'!$A$300:$A$399,'C Report Grouper'!$D48,'C Report'!U$300:U$399),SUMIF('C Report'!$A$100:$A$199,'C Report Grouper'!$D48,'C Report'!U$100:U$199))</f>
        <v>0</v>
      </c>
      <c r="X48" s="395">
        <f>IF($D$4="MAP+ADM Waivers",SUMIF('C Report'!$A$100:$A$199,'C Report Grouper'!$D48,'C Report'!V$100:V$199)+SUMIF('C Report'!$A$300:$A$399,'C Report Grouper'!$D48,'C Report'!V$300:V$399),SUMIF('C Report'!$A$100:$A$199,'C Report Grouper'!$D48,'C Report'!V$100:V$199))</f>
        <v>0</v>
      </c>
      <c r="Y48" s="395">
        <f>IF($D$4="MAP+ADM Waivers",SUMIF('C Report'!$A$100:$A$199,'C Report Grouper'!$D48,'C Report'!W$100:W$199)+SUMIF('C Report'!$A$300:$A$399,'C Report Grouper'!$D48,'C Report'!W$300:W$399),SUMIF('C Report'!$A$100:$A$199,'C Report Grouper'!$D48,'C Report'!W$100:W$199))</f>
        <v>0</v>
      </c>
      <c r="Z48" s="395">
        <f>IF($D$4="MAP+ADM Waivers",SUMIF('C Report'!$A$100:$A$199,'C Report Grouper'!$D48,'C Report'!X$100:X$199)+SUMIF('C Report'!$A$300:$A$399,'C Report Grouper'!$D48,'C Report'!X$300:X$399),SUMIF('C Report'!$A$100:$A$199,'C Report Grouper'!$D48,'C Report'!X$100:X$199))</f>
        <v>0</v>
      </c>
      <c r="AA48" s="395">
        <f>IF($D$4="MAP+ADM Waivers",SUMIF('C Report'!$A$100:$A$199,'C Report Grouper'!$D48,'C Report'!Y$100:Y$199)+SUMIF('C Report'!$A$300:$A$399,'C Report Grouper'!$D48,'C Report'!Y$300:Y$399),SUMIF('C Report'!$A$100:$A$199,'C Report Grouper'!$D48,'C Report'!Y$100:Y$199))</f>
        <v>0</v>
      </c>
      <c r="AB48" s="395">
        <f>IF($D$4="MAP+ADM Waivers",SUMIF('C Report'!$A$100:$A$199,'C Report Grouper'!$D48,'C Report'!Z$100:Z$199)+SUMIF('C Report'!$A$300:$A$399,'C Report Grouper'!$D48,'C Report'!Z$300:Z$399),SUMIF('C Report'!$A$100:$A$199,'C Report Grouper'!$D48,'C Report'!Z$100:Z$199))</f>
        <v>0</v>
      </c>
      <c r="AC48" s="99">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35">
      <c r="B49" s="22"/>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7">
        <f>IF($D$4="MAP+ADM Waivers",SUMIF('C Report'!$A$100:$A$199,'C Report Grouper'!$D49,'C Report'!T$100:T$199)+SUMIF('C Report'!$A$300:$A$399,'C Report Grouper'!$D49,'C Report'!T$300:T$399),SUMIF('C Report'!$A$100:$A$199,'C Report Grouper'!$D49,'C Report'!T$100:T$199))</f>
        <v>0</v>
      </c>
      <c r="W49" s="395">
        <f>IF($D$4="MAP+ADM Waivers",SUMIF('C Report'!$A$100:$A$199,'C Report Grouper'!$D49,'C Report'!U$100:U$199)+SUMIF('C Report'!$A$300:$A$399,'C Report Grouper'!$D49,'C Report'!U$300:U$399),SUMIF('C Report'!$A$100:$A$199,'C Report Grouper'!$D49,'C Report'!U$100:U$199))</f>
        <v>0</v>
      </c>
      <c r="X49" s="395">
        <f>IF($D$4="MAP+ADM Waivers",SUMIF('C Report'!$A$100:$A$199,'C Report Grouper'!$D49,'C Report'!V$100:V$199)+SUMIF('C Report'!$A$300:$A$399,'C Report Grouper'!$D49,'C Report'!V$300:V$399),SUMIF('C Report'!$A$100:$A$199,'C Report Grouper'!$D49,'C Report'!V$100:V$199))</f>
        <v>0</v>
      </c>
      <c r="Y49" s="395">
        <f>IF($D$4="MAP+ADM Waivers",SUMIF('C Report'!$A$100:$A$199,'C Report Grouper'!$D49,'C Report'!W$100:W$199)+SUMIF('C Report'!$A$300:$A$399,'C Report Grouper'!$D49,'C Report'!W$300:W$399),SUMIF('C Report'!$A$100:$A$199,'C Report Grouper'!$D49,'C Report'!W$100:W$199))</f>
        <v>0</v>
      </c>
      <c r="Z49" s="395">
        <f>IF($D$4="MAP+ADM Waivers",SUMIF('C Report'!$A$100:$A$199,'C Report Grouper'!$D49,'C Report'!X$100:X$199)+SUMIF('C Report'!$A$300:$A$399,'C Report Grouper'!$D49,'C Report'!X$300:X$399),SUMIF('C Report'!$A$100:$A$199,'C Report Grouper'!$D49,'C Report'!X$100:X$199))</f>
        <v>0</v>
      </c>
      <c r="AA49" s="395">
        <f>IF($D$4="MAP+ADM Waivers",SUMIF('C Report'!$A$100:$A$199,'C Report Grouper'!$D49,'C Report'!Y$100:Y$199)+SUMIF('C Report'!$A$300:$A$399,'C Report Grouper'!$D49,'C Report'!Y$300:Y$399),SUMIF('C Report'!$A$100:$A$199,'C Report Grouper'!$D49,'C Report'!Y$100:Y$199))</f>
        <v>0</v>
      </c>
      <c r="AB49" s="395">
        <f>IF($D$4="MAP+ADM Waivers",SUMIF('C Report'!$A$100:$A$199,'C Report Grouper'!$D49,'C Report'!Z$100:Z$199)+SUMIF('C Report'!$A$300:$A$399,'C Report Grouper'!$D49,'C Report'!Z$300:Z$399),SUMIF('C Report'!$A$100:$A$199,'C Report Grouper'!$D49,'C Report'!Z$100:Z$199))</f>
        <v>0</v>
      </c>
      <c r="AC49" s="99">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35">
      <c r="B50" s="40" t="s">
        <v>4</v>
      </c>
      <c r="C50" s="71"/>
      <c r="D50" s="209"/>
      <c r="E50" s="113">
        <f t="shared" ref="E50:AH50" si="0">SUM(E10:E49)</f>
        <v>7804646</v>
      </c>
      <c r="F50" s="110">
        <f t="shared" si="0"/>
        <v>13927374</v>
      </c>
      <c r="G50" s="110">
        <f t="shared" si="0"/>
        <v>18001205</v>
      </c>
      <c r="H50" s="110">
        <f t="shared" si="0"/>
        <v>23670783</v>
      </c>
      <c r="I50" s="110">
        <f t="shared" si="0"/>
        <v>25950982</v>
      </c>
      <c r="J50" s="110">
        <f t="shared" si="0"/>
        <v>33169941</v>
      </c>
      <c r="K50" s="110">
        <f t="shared" si="0"/>
        <v>39300724</v>
      </c>
      <c r="L50" s="110">
        <f t="shared" si="0"/>
        <v>-36</v>
      </c>
      <c r="M50" s="110">
        <f t="shared" si="0"/>
        <v>15498566</v>
      </c>
      <c r="N50" s="110">
        <f t="shared" si="0"/>
        <v>74540666</v>
      </c>
      <c r="O50" s="110">
        <f t="shared" si="0"/>
        <v>-1</v>
      </c>
      <c r="P50" s="110">
        <f t="shared" si="0"/>
        <v>1692960</v>
      </c>
      <c r="Q50" s="110">
        <f t="shared" si="0"/>
        <v>20104273</v>
      </c>
      <c r="R50" s="110">
        <f t="shared" si="0"/>
        <v>20512347</v>
      </c>
      <c r="S50" s="110">
        <f t="shared" si="0"/>
        <v>19877729</v>
      </c>
      <c r="T50" s="110">
        <f t="shared" si="0"/>
        <v>12907314</v>
      </c>
      <c r="U50" s="110">
        <f t="shared" si="0"/>
        <v>2719100</v>
      </c>
      <c r="V50" s="113">
        <f t="shared" si="0"/>
        <v>11993021</v>
      </c>
      <c r="W50" s="110">
        <f t="shared" si="0"/>
        <v>8243971</v>
      </c>
      <c r="X50" s="110">
        <f t="shared" si="0"/>
        <v>8745890</v>
      </c>
      <c r="Y50" s="110">
        <f t="shared" si="0"/>
        <v>8229086</v>
      </c>
      <c r="Z50" s="110">
        <f t="shared" si="0"/>
        <v>6458762</v>
      </c>
      <c r="AA50" s="110">
        <f t="shared" si="0"/>
        <v>4159588</v>
      </c>
      <c r="AB50" s="110">
        <f t="shared" si="0"/>
        <v>3170466</v>
      </c>
      <c r="AC50" s="114">
        <f t="shared" si="0"/>
        <v>0</v>
      </c>
      <c r="AD50" s="110">
        <f t="shared" si="0"/>
        <v>0</v>
      </c>
      <c r="AE50" s="110">
        <f t="shared" si="0"/>
        <v>0</v>
      </c>
      <c r="AF50" s="110">
        <f t="shared" si="0"/>
        <v>0</v>
      </c>
      <c r="AG50" s="110">
        <f t="shared" si="0"/>
        <v>0</v>
      </c>
      <c r="AH50" s="114">
        <f t="shared" si="0"/>
        <v>0</v>
      </c>
    </row>
    <row r="51" spans="2:34" ht="13" x14ac:dyDescent="0.3">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t="13" hidden="1" x14ac:dyDescent="0.3">
      <c r="B53" s="2" t="s">
        <v>17</v>
      </c>
      <c r="C53" s="4"/>
      <c r="D53" s="207"/>
    </row>
    <row r="54" spans="2:34" ht="13" hidden="1" thickBot="1" x14ac:dyDescent="0.3">
      <c r="D54" s="211"/>
    </row>
    <row r="55" spans="2:34" ht="13" hidden="1" x14ac:dyDescent="0.3">
      <c r="B55" s="121" t="s">
        <v>54</v>
      </c>
      <c r="C55" s="32"/>
      <c r="D55" s="307"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35">
      <c r="B56" s="29"/>
      <c r="C56" s="55"/>
      <c r="D56" s="282"/>
      <c r="E56" s="308">
        <f>'DY Def'!B$5</f>
        <v>1</v>
      </c>
      <c r="F56" s="309">
        <f>'DY Def'!C$5</f>
        <v>2</v>
      </c>
      <c r="G56" s="309">
        <f>'DY Def'!D$5</f>
        <v>3</v>
      </c>
      <c r="H56" s="309">
        <f>'DY Def'!E$5</f>
        <v>4</v>
      </c>
      <c r="I56" s="309">
        <f>'DY Def'!F$5</f>
        <v>5</v>
      </c>
      <c r="J56" s="309">
        <f>'DY Def'!G$5</f>
        <v>6</v>
      </c>
      <c r="K56" s="309">
        <f>'DY Def'!H$5</f>
        <v>7</v>
      </c>
      <c r="L56" s="309">
        <f>'DY Def'!I$5</f>
        <v>8</v>
      </c>
      <c r="M56" s="309">
        <f>'DY Def'!J$5</f>
        <v>9</v>
      </c>
      <c r="N56" s="309">
        <f>'DY Def'!K$5</f>
        <v>10</v>
      </c>
      <c r="O56" s="309">
        <f>'DY Def'!L$5</f>
        <v>11</v>
      </c>
      <c r="P56" s="309">
        <f>'DY Def'!M$5</f>
        <v>12</v>
      </c>
      <c r="Q56" s="309">
        <f>'DY Def'!N$5</f>
        <v>13</v>
      </c>
      <c r="R56" s="309">
        <f>'DY Def'!O$5</f>
        <v>14</v>
      </c>
      <c r="S56" s="309">
        <f>'DY Def'!P$5</f>
        <v>15</v>
      </c>
      <c r="T56" s="309">
        <f>'DY Def'!Q$5</f>
        <v>16</v>
      </c>
      <c r="U56" s="309">
        <f>'DY Def'!R$5</f>
        <v>17</v>
      </c>
      <c r="V56" s="309">
        <f>'DY Def'!S$5</f>
        <v>18</v>
      </c>
      <c r="W56" s="309">
        <f>'DY Def'!T$5</f>
        <v>19</v>
      </c>
      <c r="X56" s="309">
        <f>'DY Def'!U$5</f>
        <v>20</v>
      </c>
      <c r="Y56" s="309">
        <f>'DY Def'!V$5</f>
        <v>21</v>
      </c>
      <c r="Z56" s="309">
        <f>'DY Def'!W$5</f>
        <v>22</v>
      </c>
      <c r="AA56" s="309">
        <f>'DY Def'!X$5</f>
        <v>23</v>
      </c>
      <c r="AB56" s="309">
        <f>'DY Def'!Y$5</f>
        <v>24</v>
      </c>
      <c r="AC56" s="309">
        <f>'DY Def'!Z$5</f>
        <v>25</v>
      </c>
      <c r="AD56" s="309">
        <f>'DY Def'!AA$5</f>
        <v>26</v>
      </c>
      <c r="AE56" s="309">
        <f>'DY Def'!AB$5</f>
        <v>27</v>
      </c>
      <c r="AF56" s="309">
        <f>'DY Def'!AC$5</f>
        <v>28</v>
      </c>
      <c r="AG56" s="309">
        <f>'DY Def'!AD$5</f>
        <v>29</v>
      </c>
      <c r="AH56" s="310">
        <f>'DY Def'!AE$5</f>
        <v>30</v>
      </c>
    </row>
    <row r="57" spans="2:34" ht="13" hidden="1" x14ac:dyDescent="0.3">
      <c r="B57" s="39" t="s">
        <v>84</v>
      </c>
      <c r="C57" s="55"/>
      <c r="D57" s="282"/>
      <c r="E57" s="311"/>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row>
    <row r="58" spans="2:34" ht="13" hidden="1" x14ac:dyDescent="0.3">
      <c r="B58" s="22" t="str">
        <f>IFERROR(VLOOKUP(C58,'MEG Def'!$A$7:$B$12,2),"")</f>
        <v/>
      </c>
      <c r="C58" s="55"/>
      <c r="D58" s="282"/>
      <c r="E58" s="97">
        <f>IF($D$4="MAP+ADM Waivers",(SUMIF('C Report'!$A$200:$A$299,'C Report Grouper'!$D58,'C Report'!C$200:C$299)+SUMIF('C Report'!$A$400:$A$497,'C Report Grouper'!$D58,'C Report'!C$400:C$497)),SUMIF('C Report'!$A$200:$A$299,'C Report Grouper'!$D58,'C Report'!C$200:C$299))</f>
        <v>0</v>
      </c>
      <c r="F58" s="98">
        <f>IF($D$4="MAP+ADM Waivers",(SUMIF('C Report'!$A$200:$A$299,'C Report Grouper'!$D58,'C Report'!D$200:D$299)+SUMIF('C Report'!$A$400:$A$497,'C Report Grouper'!$D58,'C Report'!D$400:D$497)),SUMIF('C Report'!$A$200:$A$299,'C Report Grouper'!$D58,'C Report'!D$200:D$299))</f>
        <v>0</v>
      </c>
      <c r="G58" s="98">
        <f>IF($D$4="MAP+ADM Waivers",(SUMIF('C Report'!$A$200:$A$299,'C Report Grouper'!$D58,'C Report'!E$200:E$299)+SUMIF('C Report'!$A$400:$A$497,'C Report Grouper'!$D58,'C Report'!E$400:E$497)),SUMIF('C Report'!$A$200:$A$299,'C Report Grouper'!$D58,'C Report'!E$200:E$299))</f>
        <v>0</v>
      </c>
      <c r="H58" s="98">
        <f>IF($D$4="MAP+ADM Waivers",(SUMIF('C Report'!$A$200:$A$299,'C Report Grouper'!$D58,'C Report'!F$200:F$299)+SUMIF('C Report'!$A$400:$A$497,'C Report Grouper'!$D58,'C Report'!F$400:F$497)),SUMIF('C Report'!$A$200:$A$299,'C Report Grouper'!$D58,'C Report'!F$200:F$299))</f>
        <v>0</v>
      </c>
      <c r="I58" s="98">
        <f>IF($D$4="MAP+ADM Waivers",(SUMIF('C Report'!$A$200:$A$299,'C Report Grouper'!$D58,'C Report'!G$200:G$299)+SUMIF('C Report'!$A$400:$A$497,'C Report Grouper'!$D58,'C Report'!G$400:G$497)),SUMIF('C Report'!$A$200:$A$299,'C Report Grouper'!$D58,'C Report'!G$200:G$299))</f>
        <v>0</v>
      </c>
      <c r="J58" s="98">
        <f>IF($D$4="MAP+ADM Waivers",(SUMIF('C Report'!$A$200:$A$299,'C Report Grouper'!$D58,'C Report'!H$200:H$299)+SUMIF('C Report'!$A$400:$A$497,'C Report Grouper'!$D58,'C Report'!H$400:H$497)),SUMIF('C Report'!$A$200:$A$299,'C Report Grouper'!$D58,'C Report'!H$200:H$299))</f>
        <v>0</v>
      </c>
      <c r="K58" s="98">
        <f>IF($D$4="MAP+ADM Waivers",(SUMIF('C Report'!$A$200:$A$299,'C Report Grouper'!$D58,'C Report'!I$200:I$299)+SUMIF('C Report'!$A$400:$A$497,'C Report Grouper'!$D58,'C Report'!I$400:I$497)),SUMIF('C Report'!$A$200:$A$299,'C Report Grouper'!$D58,'C Report'!I$200:I$299))</f>
        <v>0</v>
      </c>
      <c r="L58" s="98">
        <f>IF($D$4="MAP+ADM Waivers",(SUMIF('C Report'!$A$200:$A$299,'C Report Grouper'!$D58,'C Report'!J$200:J$299)+SUMIF('C Report'!$A$400:$A$497,'C Report Grouper'!$D58,'C Report'!J$400:J$497)),SUMIF('C Report'!$A$200:$A$299,'C Report Grouper'!$D58,'C Report'!J$200:J$299))</f>
        <v>0</v>
      </c>
      <c r="M58" s="98">
        <f>IF($D$4="MAP+ADM Waivers",(SUMIF('C Report'!$A$200:$A$299,'C Report Grouper'!$D58,'C Report'!K$200:K$299)+SUMIF('C Report'!$A$400:$A$497,'C Report Grouper'!$D58,'C Report'!K$400:K$497)),SUMIF('C Report'!$A$200:$A$299,'C Report Grouper'!$D58,'C Report'!K$200:K$299))</f>
        <v>0</v>
      </c>
      <c r="N58" s="98">
        <f>IF($D$4="MAP+ADM Waivers",(SUMIF('C Report'!$A$200:$A$299,'C Report Grouper'!$D58,'C Report'!L$200:L$299)+SUMIF('C Report'!$A$400:$A$497,'C Report Grouper'!$D58,'C Report'!L$400:L$497)),SUMIF('C Report'!$A$200:$A$299,'C Report Grouper'!$D58,'C Report'!L$200:L$299))</f>
        <v>0</v>
      </c>
      <c r="O58" s="98">
        <f>IF($D$4="MAP+ADM Waivers",(SUMIF('C Report'!$A$200:$A$299,'C Report Grouper'!$D58,'C Report'!M$200:M$299)+SUMIF('C Report'!$A$400:$A$497,'C Report Grouper'!$D58,'C Report'!M$400:M$497)),SUMIF('C Report'!$A$200:$A$299,'C Report Grouper'!$D58,'C Report'!M$200:M$299))</f>
        <v>0</v>
      </c>
      <c r="P58" s="98">
        <f>IF($D$4="MAP+ADM Waivers",(SUMIF('C Report'!$A$200:$A$299,'C Report Grouper'!$D58,'C Report'!N$200:N$299)+SUMIF('C Report'!$A$400:$A$497,'C Report Grouper'!$D58,'C Report'!N$400:N$497)),SUMIF('C Report'!$A$200:$A$299,'C Report Grouper'!$D58,'C Report'!N$200:N$299))</f>
        <v>0</v>
      </c>
      <c r="Q58" s="98">
        <f>IF($D$4="MAP+ADM Waivers",(SUMIF('C Report'!$A$200:$A$299,'C Report Grouper'!$D58,'C Report'!O$200:O$299)+SUMIF('C Report'!$A$400:$A$497,'C Report Grouper'!$D58,'C Report'!O$400:O$497)),SUMIF('C Report'!$A$200:$A$299,'C Report Grouper'!$D58,'C Report'!O$200:O$299))</f>
        <v>0</v>
      </c>
      <c r="R58" s="98">
        <f>IF($D$4="MAP+ADM Waivers",(SUMIF('C Report'!$A$200:$A$299,'C Report Grouper'!$D58,'C Report'!P$200:P$299)+SUMIF('C Report'!$A$400:$A$497,'C Report Grouper'!$D58,'C Report'!P$400:P$497)),SUMIF('C Report'!$A$200:$A$299,'C Report Grouper'!$D58,'C Report'!P$200:P$299))</f>
        <v>0</v>
      </c>
      <c r="S58" s="98">
        <f>IF($D$4="MAP+ADM Waivers",(SUMIF('C Report'!$A$200:$A$299,'C Report Grouper'!$D58,'C Report'!Q$200:Q$299)+SUMIF('C Report'!$A$400:$A$497,'C Report Grouper'!$D58,'C Report'!Q$400:Q$497)),SUMIF('C Report'!$A$200:$A$299,'C Report Grouper'!$D58,'C Report'!Q$200:Q$299))</f>
        <v>0</v>
      </c>
      <c r="T58" s="98">
        <f>IF($D$4="MAP+ADM Waivers",(SUMIF('C Report'!$A$200:$A$299,'C Report Grouper'!$D58,'C Report'!R$200:R$299)+SUMIF('C Report'!$A$400:$A$497,'C Report Grouper'!$D58,'C Report'!R$400:R$497)),SUMIF('C Report'!$A$200:$A$299,'C Report Grouper'!$D58,'C Report'!R$200:R$299))</f>
        <v>0</v>
      </c>
      <c r="U58" s="98">
        <f>IF($D$4="MAP+ADM Waivers",(SUMIF('C Report'!$A$200:$A$299,'C Report Grouper'!$D58,'C Report'!S$200:S$299)+SUMIF('C Report'!$A$400:$A$497,'C Report Grouper'!$D58,'C Report'!S$400:S$497)),SUMIF('C Report'!$A$200:$A$299,'C Report Grouper'!$D58,'C Report'!S$200:S$299))</f>
        <v>0</v>
      </c>
      <c r="V58" s="98">
        <f>IF($D$4="MAP+ADM Waivers",(SUMIF('C Report'!$A$200:$A$299,'C Report Grouper'!$D58,'C Report'!T$200:T$299)+SUMIF('C Report'!$A$400:$A$497,'C Report Grouper'!$D58,'C Report'!T$400:T$497)),SUMIF('C Report'!$A$200:$A$299,'C Report Grouper'!$D58,'C Report'!T$200:T$299))</f>
        <v>0</v>
      </c>
      <c r="W58" s="98">
        <f>IF($D$4="MAP+ADM Waivers",(SUMIF('C Report'!$A$200:$A$299,'C Report Grouper'!$D58,'C Report'!U$200:U$299)+SUMIF('C Report'!$A$400:$A$497,'C Report Grouper'!$D58,'C Report'!U$400:U$497)),SUMIF('C Report'!$A$200:$A$299,'C Report Grouper'!$D58,'C Report'!U$200:U$299))</f>
        <v>0</v>
      </c>
      <c r="X58" s="98">
        <f>IF($D$4="MAP+ADM Waivers",(SUMIF('C Report'!$A$200:$A$299,'C Report Grouper'!$D58,'C Report'!V$200:V$299)+SUMIF('C Report'!$A$400:$A$497,'C Report Grouper'!$D58,'C Report'!V$400:V$497)),SUMIF('C Report'!$A$200:$A$299,'C Report Grouper'!$D58,'C Report'!V$200:V$299))</f>
        <v>0</v>
      </c>
      <c r="Y58" s="98">
        <f>IF($D$4="MAP+ADM Waivers",(SUMIF('C Report'!$A$200:$A$299,'C Report Grouper'!$D58,'C Report'!W$200:W$299)+SUMIF('C Report'!$A$400:$A$497,'C Report Grouper'!$D58,'C Report'!W$400:W$497)),SUMIF('C Report'!$A$200:$A$299,'C Report Grouper'!$D58,'C Report'!W$200:W$299))</f>
        <v>0</v>
      </c>
      <c r="Z58" s="98">
        <f>IF($D$4="MAP+ADM Waivers",(SUMIF('C Report'!$A$200:$A$299,'C Report Grouper'!$D58,'C Report'!X$200:X$299)+SUMIF('C Report'!$A$400:$A$497,'C Report Grouper'!$D58,'C Report'!X$400:X$497)),SUMIF('C Report'!$A$200:$A$299,'C Report Grouper'!$D58,'C Report'!X$200:X$299))</f>
        <v>0</v>
      </c>
      <c r="AA58" s="98">
        <f>IF($D$4="MAP+ADM Waivers",(SUMIF('C Report'!$A$200:$A$299,'C Report Grouper'!$D58,'C Report'!Y$200:Y$299)+SUMIF('C Report'!$A$400:$A$497,'C Report Grouper'!$D58,'C Report'!Y$400:Y$497)),SUMIF('C Report'!$A$200:$A$299,'C Report Grouper'!$D58,'C Report'!Y$200:Y$299))</f>
        <v>0</v>
      </c>
      <c r="AB58" s="98">
        <f>IF($D$4="MAP+ADM Waivers",(SUMIF('C Report'!$A$200:$A$299,'C Report Grouper'!$D58,'C Report'!Z$200:Z$299)+SUMIF('C Report'!$A$400:$A$497,'C Report Grouper'!$D58,'C Report'!Z$400:Z$497)),SUMIF('C Report'!$A$200:$A$299,'C Report Grouper'!$D58,'C Report'!Z$200:Z$299))</f>
        <v>0</v>
      </c>
      <c r="AC58" s="98">
        <f>IF($D$4="MAP+ADM Waivers",(SUMIF('C Report'!$A$200:$A$299,'C Report Grouper'!$D58,'C Report'!AA$200:AA$299)+SUMIF('C Report'!$A$400:$A$497,'C Report Grouper'!$D58,'C Report'!AA$400:AA$497)),SUMIF('C Report'!$A$200:$A$299,'C Report Grouper'!$D58,'C Report'!AA$200:AA$299))</f>
        <v>0</v>
      </c>
      <c r="AD58" s="98">
        <f>IF($D$4="MAP+ADM Waivers",(SUMIF('C Report'!$A$200:$A$299,'C Report Grouper'!$D58,'C Report'!AB$200:AB$299)+SUMIF('C Report'!$A$400:$A$497,'C Report Grouper'!$D58,'C Report'!AB$400:AB$497)),SUMIF('C Report'!$A$200:$A$299,'C Report Grouper'!$D58,'C Report'!AB$200:AB$299))</f>
        <v>0</v>
      </c>
      <c r="AE58" s="98">
        <f>IF($D$4="MAP+ADM Waivers",(SUMIF('C Report'!$A$200:$A$299,'C Report Grouper'!$D58,'C Report'!AC$200:AC$299)+SUMIF('C Report'!$A$400:$A$497,'C Report Grouper'!$D58,'C Report'!AC$400:AC$497)),SUMIF('C Report'!$A$200:$A$299,'C Report Grouper'!$D58,'C Report'!AC$200:AC$299))</f>
        <v>0</v>
      </c>
      <c r="AF58" s="98">
        <f>IF($D$4="MAP+ADM Waivers",(SUMIF('C Report'!$A$200:$A$299,'C Report Grouper'!$D58,'C Report'!AD$200:AD$299)+SUMIF('C Report'!$A$400:$A$497,'C Report Grouper'!$D58,'C Report'!AD$400:AD$497)),SUMIF('C Report'!$A$200:$A$299,'C Report Grouper'!$D58,'C Report'!AD$200:AD$299))</f>
        <v>0</v>
      </c>
      <c r="AG58" s="98">
        <f>IF($D$4="MAP+ADM Waivers",(SUMIF('C Report'!$A$200:$A$299,'C Report Grouper'!$D58,'C Report'!AE$200:AE$299)+SUMIF('C Report'!$A$400:$A$497,'C Report Grouper'!$D58,'C Report'!AE$400:AE$497)),SUMIF('C Report'!$A$200:$A$299,'C Report Grouper'!$D58,'C Report'!AE$200:AE$299))</f>
        <v>0</v>
      </c>
      <c r="AH58" s="99">
        <f>IF($D$4="MAP+ADM Waivers",(SUMIF('C Report'!$A$200:$A$299,'C Report Grouper'!$D58,'C Report'!AF$200:AF$299)+SUMIF('C Report'!$A$400:$A$497,'C Report Grouper'!$D58,'C Report'!AF$400:AF$497)),SUMIF('C Report'!$A$200:$A$299,'C Report Grouper'!$D58,'C Report'!AF$200:AF$299))</f>
        <v>0</v>
      </c>
    </row>
    <row r="59" spans="2:34" ht="13" hidden="1" x14ac:dyDescent="0.3">
      <c r="B59" s="22" t="str">
        <f>IFERROR(VLOOKUP(C59,'MEG Def'!$A$7:$B$12,2),"")</f>
        <v/>
      </c>
      <c r="C59" s="55"/>
      <c r="D59" s="282"/>
      <c r="E59" s="97">
        <f>IF($D$4="MAP+ADM Waivers",(SUMIF('C Report'!$A$200:$A$299,'C Report Grouper'!$D59,'C Report'!C$200:C$299)+SUMIF('C Report'!$A$400:$A$497,'C Report Grouper'!$D59,'C Report'!C$400:C$497)),SUMIF('C Report'!$A$200:$A$299,'C Report Grouper'!$D59,'C Report'!C$200:C$299))</f>
        <v>0</v>
      </c>
      <c r="F59" s="98">
        <f>IF($D$4="MAP+ADM Waivers",(SUMIF('C Report'!$A$200:$A$299,'C Report Grouper'!$D59,'C Report'!D$200:D$299)+SUMIF('C Report'!$A$400:$A$497,'C Report Grouper'!$D59,'C Report'!D$400:D$497)),SUMIF('C Report'!$A$200:$A$299,'C Report Grouper'!$D59,'C Report'!D$200:D$299))</f>
        <v>0</v>
      </c>
      <c r="G59" s="98">
        <f>IF($D$4="MAP+ADM Waivers",(SUMIF('C Report'!$A$200:$A$299,'C Report Grouper'!$D59,'C Report'!E$200:E$299)+SUMIF('C Report'!$A$400:$A$497,'C Report Grouper'!$D59,'C Report'!E$400:E$497)),SUMIF('C Report'!$A$200:$A$299,'C Report Grouper'!$D59,'C Report'!E$200:E$299))</f>
        <v>0</v>
      </c>
      <c r="H59" s="98">
        <f>IF($D$4="MAP+ADM Waivers",(SUMIF('C Report'!$A$200:$A$299,'C Report Grouper'!$D59,'C Report'!F$200:F$299)+SUMIF('C Report'!$A$400:$A$497,'C Report Grouper'!$D59,'C Report'!F$400:F$497)),SUMIF('C Report'!$A$200:$A$299,'C Report Grouper'!$D59,'C Report'!F$200:F$299))</f>
        <v>0</v>
      </c>
      <c r="I59" s="98">
        <f>IF($D$4="MAP+ADM Waivers",(SUMIF('C Report'!$A$200:$A$299,'C Report Grouper'!$D59,'C Report'!G$200:G$299)+SUMIF('C Report'!$A$400:$A$497,'C Report Grouper'!$D59,'C Report'!G$400:G$497)),SUMIF('C Report'!$A$200:$A$299,'C Report Grouper'!$D59,'C Report'!G$200:G$299))</f>
        <v>0</v>
      </c>
      <c r="J59" s="98">
        <f>IF($D$4="MAP+ADM Waivers",(SUMIF('C Report'!$A$200:$A$299,'C Report Grouper'!$D59,'C Report'!H$200:H$299)+SUMIF('C Report'!$A$400:$A$497,'C Report Grouper'!$D59,'C Report'!H$400:H$497)),SUMIF('C Report'!$A$200:$A$299,'C Report Grouper'!$D59,'C Report'!H$200:H$299))</f>
        <v>0</v>
      </c>
      <c r="K59" s="98">
        <f>IF($D$4="MAP+ADM Waivers",(SUMIF('C Report'!$A$200:$A$299,'C Report Grouper'!$D59,'C Report'!I$200:I$299)+SUMIF('C Report'!$A$400:$A$497,'C Report Grouper'!$D59,'C Report'!I$400:I$497)),SUMIF('C Report'!$A$200:$A$299,'C Report Grouper'!$D59,'C Report'!I$200:I$299))</f>
        <v>0</v>
      </c>
      <c r="L59" s="98">
        <f>IF($D$4="MAP+ADM Waivers",(SUMIF('C Report'!$A$200:$A$299,'C Report Grouper'!$D59,'C Report'!J$200:J$299)+SUMIF('C Report'!$A$400:$A$497,'C Report Grouper'!$D59,'C Report'!J$400:J$497)),SUMIF('C Report'!$A$200:$A$299,'C Report Grouper'!$D59,'C Report'!J$200:J$299))</f>
        <v>0</v>
      </c>
      <c r="M59" s="98">
        <f>IF($D$4="MAP+ADM Waivers",(SUMIF('C Report'!$A$200:$A$299,'C Report Grouper'!$D59,'C Report'!K$200:K$299)+SUMIF('C Report'!$A$400:$A$497,'C Report Grouper'!$D59,'C Report'!K$400:K$497)),SUMIF('C Report'!$A$200:$A$299,'C Report Grouper'!$D59,'C Report'!K$200:K$299))</f>
        <v>0</v>
      </c>
      <c r="N59" s="98">
        <f>IF($D$4="MAP+ADM Waivers",(SUMIF('C Report'!$A$200:$A$299,'C Report Grouper'!$D59,'C Report'!L$200:L$299)+SUMIF('C Report'!$A$400:$A$497,'C Report Grouper'!$D59,'C Report'!L$400:L$497)),SUMIF('C Report'!$A$200:$A$299,'C Report Grouper'!$D59,'C Report'!L$200:L$299))</f>
        <v>0</v>
      </c>
      <c r="O59" s="98">
        <f>IF($D$4="MAP+ADM Waivers",(SUMIF('C Report'!$A$200:$A$299,'C Report Grouper'!$D59,'C Report'!M$200:M$299)+SUMIF('C Report'!$A$400:$A$497,'C Report Grouper'!$D59,'C Report'!M$400:M$497)),SUMIF('C Report'!$A$200:$A$299,'C Report Grouper'!$D59,'C Report'!M$200:M$299))</f>
        <v>0</v>
      </c>
      <c r="P59" s="98">
        <f>IF($D$4="MAP+ADM Waivers",(SUMIF('C Report'!$A$200:$A$299,'C Report Grouper'!$D59,'C Report'!N$200:N$299)+SUMIF('C Report'!$A$400:$A$497,'C Report Grouper'!$D59,'C Report'!N$400:N$497)),SUMIF('C Report'!$A$200:$A$299,'C Report Grouper'!$D59,'C Report'!N$200:N$299))</f>
        <v>0</v>
      </c>
      <c r="Q59" s="98">
        <f>IF($D$4="MAP+ADM Waivers",(SUMIF('C Report'!$A$200:$A$299,'C Report Grouper'!$D59,'C Report'!O$200:O$299)+SUMIF('C Report'!$A$400:$A$497,'C Report Grouper'!$D59,'C Report'!O$400:O$497)),SUMIF('C Report'!$A$200:$A$299,'C Report Grouper'!$D59,'C Report'!O$200:O$299))</f>
        <v>0</v>
      </c>
      <c r="R59" s="98">
        <f>IF($D$4="MAP+ADM Waivers",(SUMIF('C Report'!$A$200:$A$299,'C Report Grouper'!$D59,'C Report'!P$200:P$299)+SUMIF('C Report'!$A$400:$A$497,'C Report Grouper'!$D59,'C Report'!P$400:P$497)),SUMIF('C Report'!$A$200:$A$299,'C Report Grouper'!$D59,'C Report'!P$200:P$299))</f>
        <v>0</v>
      </c>
      <c r="S59" s="98">
        <f>IF($D$4="MAP+ADM Waivers",(SUMIF('C Report'!$A$200:$A$299,'C Report Grouper'!$D59,'C Report'!Q$200:Q$299)+SUMIF('C Report'!$A$400:$A$497,'C Report Grouper'!$D59,'C Report'!Q$400:Q$497)),SUMIF('C Report'!$A$200:$A$299,'C Report Grouper'!$D59,'C Report'!Q$200:Q$299))</f>
        <v>0</v>
      </c>
      <c r="T59" s="98">
        <f>IF($D$4="MAP+ADM Waivers",(SUMIF('C Report'!$A$200:$A$299,'C Report Grouper'!$D59,'C Report'!R$200:R$299)+SUMIF('C Report'!$A$400:$A$497,'C Report Grouper'!$D59,'C Report'!R$400:R$497)),SUMIF('C Report'!$A$200:$A$299,'C Report Grouper'!$D59,'C Report'!R$200:R$299))</f>
        <v>0</v>
      </c>
      <c r="U59" s="98">
        <f>IF($D$4="MAP+ADM Waivers",(SUMIF('C Report'!$A$200:$A$299,'C Report Grouper'!$D59,'C Report'!S$200:S$299)+SUMIF('C Report'!$A$400:$A$497,'C Report Grouper'!$D59,'C Report'!S$400:S$497)),SUMIF('C Report'!$A$200:$A$299,'C Report Grouper'!$D59,'C Report'!S$200:S$299))</f>
        <v>0</v>
      </c>
      <c r="V59" s="98">
        <f>IF($D$4="MAP+ADM Waivers",(SUMIF('C Report'!$A$200:$A$299,'C Report Grouper'!$D59,'C Report'!T$200:T$299)+SUMIF('C Report'!$A$400:$A$497,'C Report Grouper'!$D59,'C Report'!T$400:T$497)),SUMIF('C Report'!$A$200:$A$299,'C Report Grouper'!$D59,'C Report'!T$200:T$299))</f>
        <v>0</v>
      </c>
      <c r="W59" s="98">
        <f>IF($D$4="MAP+ADM Waivers",(SUMIF('C Report'!$A$200:$A$299,'C Report Grouper'!$D59,'C Report'!U$200:U$299)+SUMIF('C Report'!$A$400:$A$497,'C Report Grouper'!$D59,'C Report'!U$400:U$497)),SUMIF('C Report'!$A$200:$A$299,'C Report Grouper'!$D59,'C Report'!U$200:U$299))</f>
        <v>0</v>
      </c>
      <c r="X59" s="98">
        <f>IF($D$4="MAP+ADM Waivers",(SUMIF('C Report'!$A$200:$A$299,'C Report Grouper'!$D59,'C Report'!V$200:V$299)+SUMIF('C Report'!$A$400:$A$497,'C Report Grouper'!$D59,'C Report'!V$400:V$497)),SUMIF('C Report'!$A$200:$A$299,'C Report Grouper'!$D59,'C Report'!V$200:V$299))</f>
        <v>0</v>
      </c>
      <c r="Y59" s="98">
        <f>IF($D$4="MAP+ADM Waivers",(SUMIF('C Report'!$A$200:$A$299,'C Report Grouper'!$D59,'C Report'!W$200:W$299)+SUMIF('C Report'!$A$400:$A$497,'C Report Grouper'!$D59,'C Report'!W$400:W$497)),SUMIF('C Report'!$A$200:$A$299,'C Report Grouper'!$D59,'C Report'!W$200:W$299))</f>
        <v>0</v>
      </c>
      <c r="Z59" s="98">
        <f>IF($D$4="MAP+ADM Waivers",(SUMIF('C Report'!$A$200:$A$299,'C Report Grouper'!$D59,'C Report'!X$200:X$299)+SUMIF('C Report'!$A$400:$A$497,'C Report Grouper'!$D59,'C Report'!X$400:X$497)),SUMIF('C Report'!$A$200:$A$299,'C Report Grouper'!$D59,'C Report'!X$200:X$299))</f>
        <v>0</v>
      </c>
      <c r="AA59" s="98">
        <f>IF($D$4="MAP+ADM Waivers",(SUMIF('C Report'!$A$200:$A$299,'C Report Grouper'!$D59,'C Report'!Y$200:Y$299)+SUMIF('C Report'!$A$400:$A$497,'C Report Grouper'!$D59,'C Report'!Y$400:Y$497)),SUMIF('C Report'!$A$200:$A$299,'C Report Grouper'!$D59,'C Report'!Y$200:Y$299))</f>
        <v>0</v>
      </c>
      <c r="AB59" s="98">
        <f>IF($D$4="MAP+ADM Waivers",(SUMIF('C Report'!$A$200:$A$299,'C Report Grouper'!$D59,'C Report'!Z$200:Z$299)+SUMIF('C Report'!$A$400:$A$497,'C Report Grouper'!$D59,'C Report'!Z$400:Z$497)),SUMIF('C Report'!$A$200:$A$299,'C Report Grouper'!$D59,'C Report'!Z$200:Z$299))</f>
        <v>0</v>
      </c>
      <c r="AC59" s="98">
        <f>IF($D$4="MAP+ADM Waivers",(SUMIF('C Report'!$A$200:$A$299,'C Report Grouper'!$D59,'C Report'!AA$200:AA$299)+SUMIF('C Report'!$A$400:$A$497,'C Report Grouper'!$D59,'C Report'!AA$400:AA$497)),SUMIF('C Report'!$A$200:$A$299,'C Report Grouper'!$D59,'C Report'!AA$200:AA$299))</f>
        <v>0</v>
      </c>
      <c r="AD59" s="98">
        <f>IF($D$4="MAP+ADM Waivers",(SUMIF('C Report'!$A$200:$A$299,'C Report Grouper'!$D59,'C Report'!AB$200:AB$299)+SUMIF('C Report'!$A$400:$A$497,'C Report Grouper'!$D59,'C Report'!AB$400:AB$497)),SUMIF('C Report'!$A$200:$A$299,'C Report Grouper'!$D59,'C Report'!AB$200:AB$299))</f>
        <v>0</v>
      </c>
      <c r="AE59" s="98">
        <f>IF($D$4="MAP+ADM Waivers",(SUMIF('C Report'!$A$200:$A$299,'C Report Grouper'!$D59,'C Report'!AC$200:AC$299)+SUMIF('C Report'!$A$400:$A$497,'C Report Grouper'!$D59,'C Report'!AC$400:AC$497)),SUMIF('C Report'!$A$200:$A$299,'C Report Grouper'!$D59,'C Report'!AC$200:AC$299))</f>
        <v>0</v>
      </c>
      <c r="AF59" s="98">
        <f>IF($D$4="MAP+ADM Waivers",(SUMIF('C Report'!$A$200:$A$299,'C Report Grouper'!$D59,'C Report'!AD$200:AD$299)+SUMIF('C Report'!$A$400:$A$497,'C Report Grouper'!$D59,'C Report'!AD$400:AD$497)),SUMIF('C Report'!$A$200:$A$299,'C Report Grouper'!$D59,'C Report'!AD$200:AD$299))</f>
        <v>0</v>
      </c>
      <c r="AG59" s="98">
        <f>IF($D$4="MAP+ADM Waivers",(SUMIF('C Report'!$A$200:$A$299,'C Report Grouper'!$D59,'C Report'!AE$200:AE$299)+SUMIF('C Report'!$A$400:$A$497,'C Report Grouper'!$D59,'C Report'!AE$400:AE$497)),SUMIF('C Report'!$A$200:$A$299,'C Report Grouper'!$D59,'C Report'!AE$200:AE$299))</f>
        <v>0</v>
      </c>
      <c r="AH59" s="99">
        <f>IF($D$4="MAP+ADM Waivers",(SUMIF('C Report'!$A$200:$A$299,'C Report Grouper'!$D59,'C Report'!AF$200:AF$299)+SUMIF('C Report'!$A$400:$A$497,'C Report Grouper'!$D59,'C Report'!AF$400:AF$497)),SUMIF('C Report'!$A$200:$A$299,'C Report Grouper'!$D59,'C Report'!AF$200:AF$299))</f>
        <v>0</v>
      </c>
    </row>
    <row r="60" spans="2:34" ht="13" hidden="1" x14ac:dyDescent="0.3">
      <c r="B60" s="22" t="str">
        <f>IFERROR(VLOOKUP(C60,'MEG Def'!$A$7:$B$12,2),"")</f>
        <v/>
      </c>
      <c r="C60" s="55"/>
      <c r="D60" s="282"/>
      <c r="E60" s="97">
        <f>IF($D$4="MAP+ADM Waivers",(SUMIF('C Report'!$A$200:$A$299,'C Report Grouper'!$D60,'C Report'!C$200:C$299)+SUMIF('C Report'!$A$400:$A$497,'C Report Grouper'!$D60,'C Report'!C$400:C$497)),SUMIF('C Report'!$A$200:$A$299,'C Report Grouper'!$D60,'C Report'!C$200:C$299))</f>
        <v>0</v>
      </c>
      <c r="F60" s="98">
        <f>IF($D$4="MAP+ADM Waivers",(SUMIF('C Report'!$A$200:$A$299,'C Report Grouper'!$D60,'C Report'!D$200:D$299)+SUMIF('C Report'!$A$400:$A$497,'C Report Grouper'!$D60,'C Report'!D$400:D$497)),SUMIF('C Report'!$A$200:$A$299,'C Report Grouper'!$D60,'C Report'!D$200:D$299))</f>
        <v>0</v>
      </c>
      <c r="G60" s="98">
        <f>IF($D$4="MAP+ADM Waivers",(SUMIF('C Report'!$A$200:$A$299,'C Report Grouper'!$D60,'C Report'!E$200:E$299)+SUMIF('C Report'!$A$400:$A$497,'C Report Grouper'!$D60,'C Report'!E$400:E$497)),SUMIF('C Report'!$A$200:$A$299,'C Report Grouper'!$D60,'C Report'!E$200:E$299))</f>
        <v>0</v>
      </c>
      <c r="H60" s="98">
        <f>IF($D$4="MAP+ADM Waivers",(SUMIF('C Report'!$A$200:$A$299,'C Report Grouper'!$D60,'C Report'!F$200:F$299)+SUMIF('C Report'!$A$400:$A$497,'C Report Grouper'!$D60,'C Report'!F$400:F$497)),SUMIF('C Report'!$A$200:$A$299,'C Report Grouper'!$D60,'C Report'!F$200:F$299))</f>
        <v>0</v>
      </c>
      <c r="I60" s="98">
        <f>IF($D$4="MAP+ADM Waivers",(SUMIF('C Report'!$A$200:$A$299,'C Report Grouper'!$D60,'C Report'!G$200:G$299)+SUMIF('C Report'!$A$400:$A$497,'C Report Grouper'!$D60,'C Report'!G$400:G$497)),SUMIF('C Report'!$A$200:$A$299,'C Report Grouper'!$D60,'C Report'!G$200:G$299))</f>
        <v>0</v>
      </c>
      <c r="J60" s="98">
        <f>IF($D$4="MAP+ADM Waivers",(SUMIF('C Report'!$A$200:$A$299,'C Report Grouper'!$D60,'C Report'!H$200:H$299)+SUMIF('C Report'!$A$400:$A$497,'C Report Grouper'!$D60,'C Report'!H$400:H$497)),SUMIF('C Report'!$A$200:$A$299,'C Report Grouper'!$D60,'C Report'!H$200:H$299))</f>
        <v>0</v>
      </c>
      <c r="K60" s="98">
        <f>IF($D$4="MAP+ADM Waivers",(SUMIF('C Report'!$A$200:$A$299,'C Report Grouper'!$D60,'C Report'!I$200:I$299)+SUMIF('C Report'!$A$400:$A$497,'C Report Grouper'!$D60,'C Report'!I$400:I$497)),SUMIF('C Report'!$A$200:$A$299,'C Report Grouper'!$D60,'C Report'!I$200:I$299))</f>
        <v>0</v>
      </c>
      <c r="L60" s="98">
        <f>IF($D$4="MAP+ADM Waivers",(SUMIF('C Report'!$A$200:$A$299,'C Report Grouper'!$D60,'C Report'!J$200:J$299)+SUMIF('C Report'!$A$400:$A$497,'C Report Grouper'!$D60,'C Report'!J$400:J$497)),SUMIF('C Report'!$A$200:$A$299,'C Report Grouper'!$D60,'C Report'!J$200:J$299))</f>
        <v>0</v>
      </c>
      <c r="M60" s="98">
        <f>IF($D$4="MAP+ADM Waivers",(SUMIF('C Report'!$A$200:$A$299,'C Report Grouper'!$D60,'C Report'!K$200:K$299)+SUMIF('C Report'!$A$400:$A$497,'C Report Grouper'!$D60,'C Report'!K$400:K$497)),SUMIF('C Report'!$A$200:$A$299,'C Report Grouper'!$D60,'C Report'!K$200:K$299))</f>
        <v>0</v>
      </c>
      <c r="N60" s="98">
        <f>IF($D$4="MAP+ADM Waivers",(SUMIF('C Report'!$A$200:$A$299,'C Report Grouper'!$D60,'C Report'!L$200:L$299)+SUMIF('C Report'!$A$400:$A$497,'C Report Grouper'!$D60,'C Report'!L$400:L$497)),SUMIF('C Report'!$A$200:$A$299,'C Report Grouper'!$D60,'C Report'!L$200:L$299))</f>
        <v>0</v>
      </c>
      <c r="O60" s="98">
        <f>IF($D$4="MAP+ADM Waivers",(SUMIF('C Report'!$A$200:$A$299,'C Report Grouper'!$D60,'C Report'!M$200:M$299)+SUMIF('C Report'!$A$400:$A$497,'C Report Grouper'!$D60,'C Report'!M$400:M$497)),SUMIF('C Report'!$A$200:$A$299,'C Report Grouper'!$D60,'C Report'!M$200:M$299))</f>
        <v>0</v>
      </c>
      <c r="P60" s="98">
        <f>IF($D$4="MAP+ADM Waivers",(SUMIF('C Report'!$A$200:$A$299,'C Report Grouper'!$D60,'C Report'!N$200:N$299)+SUMIF('C Report'!$A$400:$A$497,'C Report Grouper'!$D60,'C Report'!N$400:N$497)),SUMIF('C Report'!$A$200:$A$299,'C Report Grouper'!$D60,'C Report'!N$200:N$299))</f>
        <v>0</v>
      </c>
      <c r="Q60" s="98">
        <f>IF($D$4="MAP+ADM Waivers",(SUMIF('C Report'!$A$200:$A$299,'C Report Grouper'!$D60,'C Report'!O$200:O$299)+SUMIF('C Report'!$A$400:$A$497,'C Report Grouper'!$D60,'C Report'!O$400:O$497)),SUMIF('C Report'!$A$200:$A$299,'C Report Grouper'!$D60,'C Report'!O$200:O$299))</f>
        <v>0</v>
      </c>
      <c r="R60" s="98">
        <f>IF($D$4="MAP+ADM Waivers",(SUMIF('C Report'!$A$200:$A$299,'C Report Grouper'!$D60,'C Report'!P$200:P$299)+SUMIF('C Report'!$A$400:$A$497,'C Report Grouper'!$D60,'C Report'!P$400:P$497)),SUMIF('C Report'!$A$200:$A$299,'C Report Grouper'!$D60,'C Report'!P$200:P$299))</f>
        <v>0</v>
      </c>
      <c r="S60" s="98">
        <f>IF($D$4="MAP+ADM Waivers",(SUMIF('C Report'!$A$200:$A$299,'C Report Grouper'!$D60,'C Report'!Q$200:Q$299)+SUMIF('C Report'!$A$400:$A$497,'C Report Grouper'!$D60,'C Report'!Q$400:Q$497)),SUMIF('C Report'!$A$200:$A$299,'C Report Grouper'!$D60,'C Report'!Q$200:Q$299))</f>
        <v>0</v>
      </c>
      <c r="T60" s="98">
        <f>IF($D$4="MAP+ADM Waivers",(SUMIF('C Report'!$A$200:$A$299,'C Report Grouper'!$D60,'C Report'!R$200:R$299)+SUMIF('C Report'!$A$400:$A$497,'C Report Grouper'!$D60,'C Report'!R$400:R$497)),SUMIF('C Report'!$A$200:$A$299,'C Report Grouper'!$D60,'C Report'!R$200:R$299))</f>
        <v>0</v>
      </c>
      <c r="U60" s="98">
        <f>IF($D$4="MAP+ADM Waivers",(SUMIF('C Report'!$A$200:$A$299,'C Report Grouper'!$D60,'C Report'!S$200:S$299)+SUMIF('C Report'!$A$400:$A$497,'C Report Grouper'!$D60,'C Report'!S$400:S$497)),SUMIF('C Report'!$A$200:$A$299,'C Report Grouper'!$D60,'C Report'!S$200:S$299))</f>
        <v>0</v>
      </c>
      <c r="V60" s="98">
        <f>IF($D$4="MAP+ADM Waivers",(SUMIF('C Report'!$A$200:$A$299,'C Report Grouper'!$D60,'C Report'!T$200:T$299)+SUMIF('C Report'!$A$400:$A$497,'C Report Grouper'!$D60,'C Report'!T$400:T$497)),SUMIF('C Report'!$A$200:$A$299,'C Report Grouper'!$D60,'C Report'!T$200:T$299))</f>
        <v>0</v>
      </c>
      <c r="W60" s="98">
        <f>IF($D$4="MAP+ADM Waivers",(SUMIF('C Report'!$A$200:$A$299,'C Report Grouper'!$D60,'C Report'!U$200:U$299)+SUMIF('C Report'!$A$400:$A$497,'C Report Grouper'!$D60,'C Report'!U$400:U$497)),SUMIF('C Report'!$A$200:$A$299,'C Report Grouper'!$D60,'C Report'!U$200:U$299))</f>
        <v>0</v>
      </c>
      <c r="X60" s="98">
        <f>IF($D$4="MAP+ADM Waivers",(SUMIF('C Report'!$A$200:$A$299,'C Report Grouper'!$D60,'C Report'!V$200:V$299)+SUMIF('C Report'!$A$400:$A$497,'C Report Grouper'!$D60,'C Report'!V$400:V$497)),SUMIF('C Report'!$A$200:$A$299,'C Report Grouper'!$D60,'C Report'!V$200:V$299))</f>
        <v>0</v>
      </c>
      <c r="Y60" s="98">
        <f>IF($D$4="MAP+ADM Waivers",(SUMIF('C Report'!$A$200:$A$299,'C Report Grouper'!$D60,'C Report'!W$200:W$299)+SUMIF('C Report'!$A$400:$A$497,'C Report Grouper'!$D60,'C Report'!W$400:W$497)),SUMIF('C Report'!$A$200:$A$299,'C Report Grouper'!$D60,'C Report'!W$200:W$299))</f>
        <v>0</v>
      </c>
      <c r="Z60" s="98">
        <f>IF($D$4="MAP+ADM Waivers",(SUMIF('C Report'!$A$200:$A$299,'C Report Grouper'!$D60,'C Report'!X$200:X$299)+SUMIF('C Report'!$A$400:$A$497,'C Report Grouper'!$D60,'C Report'!X$400:X$497)),SUMIF('C Report'!$A$200:$A$299,'C Report Grouper'!$D60,'C Report'!X$200:X$299))</f>
        <v>0</v>
      </c>
      <c r="AA60" s="98">
        <f>IF($D$4="MAP+ADM Waivers",(SUMIF('C Report'!$A$200:$A$299,'C Report Grouper'!$D60,'C Report'!Y$200:Y$299)+SUMIF('C Report'!$A$400:$A$497,'C Report Grouper'!$D60,'C Report'!Y$400:Y$497)),SUMIF('C Report'!$A$200:$A$299,'C Report Grouper'!$D60,'C Report'!Y$200:Y$299))</f>
        <v>0</v>
      </c>
      <c r="AB60" s="98">
        <f>IF($D$4="MAP+ADM Waivers",(SUMIF('C Report'!$A$200:$A$299,'C Report Grouper'!$D60,'C Report'!Z$200:Z$299)+SUMIF('C Report'!$A$400:$A$497,'C Report Grouper'!$D60,'C Report'!Z$400:Z$497)),SUMIF('C Report'!$A$200:$A$299,'C Report Grouper'!$D60,'C Report'!Z$200:Z$299))</f>
        <v>0</v>
      </c>
      <c r="AC60" s="98">
        <f>IF($D$4="MAP+ADM Waivers",(SUMIF('C Report'!$A$200:$A$299,'C Report Grouper'!$D60,'C Report'!AA$200:AA$299)+SUMIF('C Report'!$A$400:$A$497,'C Report Grouper'!$D60,'C Report'!AA$400:AA$497)),SUMIF('C Report'!$A$200:$A$299,'C Report Grouper'!$D60,'C Report'!AA$200:AA$299))</f>
        <v>0</v>
      </c>
      <c r="AD60" s="98">
        <f>IF($D$4="MAP+ADM Waivers",(SUMIF('C Report'!$A$200:$A$299,'C Report Grouper'!$D60,'C Report'!AB$200:AB$299)+SUMIF('C Report'!$A$400:$A$497,'C Report Grouper'!$D60,'C Report'!AB$400:AB$497)),SUMIF('C Report'!$A$200:$A$299,'C Report Grouper'!$D60,'C Report'!AB$200:AB$299))</f>
        <v>0</v>
      </c>
      <c r="AE60" s="98">
        <f>IF($D$4="MAP+ADM Waivers",(SUMIF('C Report'!$A$200:$A$299,'C Report Grouper'!$D60,'C Report'!AC$200:AC$299)+SUMIF('C Report'!$A$400:$A$497,'C Report Grouper'!$D60,'C Report'!AC$400:AC$497)),SUMIF('C Report'!$A$200:$A$299,'C Report Grouper'!$D60,'C Report'!AC$200:AC$299))</f>
        <v>0</v>
      </c>
      <c r="AF60" s="98">
        <f>IF($D$4="MAP+ADM Waivers",(SUMIF('C Report'!$A$200:$A$299,'C Report Grouper'!$D60,'C Report'!AD$200:AD$299)+SUMIF('C Report'!$A$400:$A$497,'C Report Grouper'!$D60,'C Report'!AD$400:AD$497)),SUMIF('C Report'!$A$200:$A$299,'C Report Grouper'!$D60,'C Report'!AD$200:AD$299))</f>
        <v>0</v>
      </c>
      <c r="AG60" s="98">
        <f>IF($D$4="MAP+ADM Waivers",(SUMIF('C Report'!$A$200:$A$299,'C Report Grouper'!$D60,'C Report'!AE$200:AE$299)+SUMIF('C Report'!$A$400:$A$497,'C Report Grouper'!$D60,'C Report'!AE$400:AE$497)),SUMIF('C Report'!$A$200:$A$299,'C Report Grouper'!$D60,'C Report'!AE$200:AE$299))</f>
        <v>0</v>
      </c>
      <c r="AH60" s="99">
        <f>IF($D$4="MAP+ADM Waivers",(SUMIF('C Report'!$A$200:$A$299,'C Report Grouper'!$D60,'C Report'!AF$200:AF$299)+SUMIF('C Report'!$A$400:$A$497,'C Report Grouper'!$D60,'C Report'!AF$400:AF$497)),SUMIF('C Report'!$A$200:$A$299,'C Report Grouper'!$D60,'C Report'!AF$200:AF$299))</f>
        <v>0</v>
      </c>
    </row>
    <row r="61" spans="2:34" ht="13" hidden="1" x14ac:dyDescent="0.3">
      <c r="B61" s="22" t="str">
        <f>IFERROR(VLOOKUP(C61,'MEG Def'!$A$7:$B$12,2),"")</f>
        <v/>
      </c>
      <c r="C61" s="55"/>
      <c r="D61" s="282"/>
      <c r="E61" s="97">
        <f>IF($D$4="MAP+ADM Waivers",(SUMIF('C Report'!$A$200:$A$299,'C Report Grouper'!$D61,'C Report'!C$200:C$299)+SUMIF('C Report'!$A$400:$A$497,'C Report Grouper'!$D61,'C Report'!C$400:C$497)),SUMIF('C Report'!$A$200:$A$299,'C Report Grouper'!$D61,'C Report'!C$200:C$299))</f>
        <v>0</v>
      </c>
      <c r="F61" s="98">
        <f>IF($D$4="MAP+ADM Waivers",(SUMIF('C Report'!$A$200:$A$299,'C Report Grouper'!$D61,'C Report'!D$200:D$299)+SUMIF('C Report'!$A$400:$A$497,'C Report Grouper'!$D61,'C Report'!D$400:D$497)),SUMIF('C Report'!$A$200:$A$299,'C Report Grouper'!$D61,'C Report'!D$200:D$299))</f>
        <v>0</v>
      </c>
      <c r="G61" s="98">
        <f>IF($D$4="MAP+ADM Waivers",(SUMIF('C Report'!$A$200:$A$299,'C Report Grouper'!$D61,'C Report'!E$200:E$299)+SUMIF('C Report'!$A$400:$A$497,'C Report Grouper'!$D61,'C Report'!E$400:E$497)),SUMIF('C Report'!$A$200:$A$299,'C Report Grouper'!$D61,'C Report'!E$200:E$299))</f>
        <v>0</v>
      </c>
      <c r="H61" s="98">
        <f>IF($D$4="MAP+ADM Waivers",(SUMIF('C Report'!$A$200:$A$299,'C Report Grouper'!$D61,'C Report'!F$200:F$299)+SUMIF('C Report'!$A$400:$A$497,'C Report Grouper'!$D61,'C Report'!F$400:F$497)),SUMIF('C Report'!$A$200:$A$299,'C Report Grouper'!$D61,'C Report'!F$200:F$299))</f>
        <v>0</v>
      </c>
      <c r="I61" s="98">
        <f>IF($D$4="MAP+ADM Waivers",(SUMIF('C Report'!$A$200:$A$299,'C Report Grouper'!$D61,'C Report'!G$200:G$299)+SUMIF('C Report'!$A$400:$A$497,'C Report Grouper'!$D61,'C Report'!G$400:G$497)),SUMIF('C Report'!$A$200:$A$299,'C Report Grouper'!$D61,'C Report'!G$200:G$299))</f>
        <v>0</v>
      </c>
      <c r="J61" s="98">
        <f>IF($D$4="MAP+ADM Waivers",(SUMIF('C Report'!$A$200:$A$299,'C Report Grouper'!$D61,'C Report'!H$200:H$299)+SUMIF('C Report'!$A$400:$A$497,'C Report Grouper'!$D61,'C Report'!H$400:H$497)),SUMIF('C Report'!$A$200:$A$299,'C Report Grouper'!$D61,'C Report'!H$200:H$299))</f>
        <v>0</v>
      </c>
      <c r="K61" s="98">
        <f>IF($D$4="MAP+ADM Waivers",(SUMIF('C Report'!$A$200:$A$299,'C Report Grouper'!$D61,'C Report'!I$200:I$299)+SUMIF('C Report'!$A$400:$A$497,'C Report Grouper'!$D61,'C Report'!I$400:I$497)),SUMIF('C Report'!$A$200:$A$299,'C Report Grouper'!$D61,'C Report'!I$200:I$299))</f>
        <v>0</v>
      </c>
      <c r="L61" s="98">
        <f>IF($D$4="MAP+ADM Waivers",(SUMIF('C Report'!$A$200:$A$299,'C Report Grouper'!$D61,'C Report'!J$200:J$299)+SUMIF('C Report'!$A$400:$A$497,'C Report Grouper'!$D61,'C Report'!J$400:J$497)),SUMIF('C Report'!$A$200:$A$299,'C Report Grouper'!$D61,'C Report'!J$200:J$299))</f>
        <v>0</v>
      </c>
      <c r="M61" s="98">
        <f>IF($D$4="MAP+ADM Waivers",(SUMIF('C Report'!$A$200:$A$299,'C Report Grouper'!$D61,'C Report'!K$200:K$299)+SUMIF('C Report'!$A$400:$A$497,'C Report Grouper'!$D61,'C Report'!K$400:K$497)),SUMIF('C Report'!$A$200:$A$299,'C Report Grouper'!$D61,'C Report'!K$200:K$299))</f>
        <v>0</v>
      </c>
      <c r="N61" s="98">
        <f>IF($D$4="MAP+ADM Waivers",(SUMIF('C Report'!$A$200:$A$299,'C Report Grouper'!$D61,'C Report'!L$200:L$299)+SUMIF('C Report'!$A$400:$A$497,'C Report Grouper'!$D61,'C Report'!L$400:L$497)),SUMIF('C Report'!$A$200:$A$299,'C Report Grouper'!$D61,'C Report'!L$200:L$299))</f>
        <v>0</v>
      </c>
      <c r="O61" s="98">
        <f>IF($D$4="MAP+ADM Waivers",(SUMIF('C Report'!$A$200:$A$299,'C Report Grouper'!$D61,'C Report'!M$200:M$299)+SUMIF('C Report'!$A$400:$A$497,'C Report Grouper'!$D61,'C Report'!M$400:M$497)),SUMIF('C Report'!$A$200:$A$299,'C Report Grouper'!$D61,'C Report'!M$200:M$299))</f>
        <v>0</v>
      </c>
      <c r="P61" s="98">
        <f>IF($D$4="MAP+ADM Waivers",(SUMIF('C Report'!$A$200:$A$299,'C Report Grouper'!$D61,'C Report'!N$200:N$299)+SUMIF('C Report'!$A$400:$A$497,'C Report Grouper'!$D61,'C Report'!N$400:N$497)),SUMIF('C Report'!$A$200:$A$299,'C Report Grouper'!$D61,'C Report'!N$200:N$299))</f>
        <v>0</v>
      </c>
      <c r="Q61" s="98">
        <f>IF($D$4="MAP+ADM Waivers",(SUMIF('C Report'!$A$200:$A$299,'C Report Grouper'!$D61,'C Report'!O$200:O$299)+SUMIF('C Report'!$A$400:$A$497,'C Report Grouper'!$D61,'C Report'!O$400:O$497)),SUMIF('C Report'!$A$200:$A$299,'C Report Grouper'!$D61,'C Report'!O$200:O$299))</f>
        <v>0</v>
      </c>
      <c r="R61" s="98">
        <f>IF($D$4="MAP+ADM Waivers",(SUMIF('C Report'!$A$200:$A$299,'C Report Grouper'!$D61,'C Report'!P$200:P$299)+SUMIF('C Report'!$A$400:$A$497,'C Report Grouper'!$D61,'C Report'!P$400:P$497)),SUMIF('C Report'!$A$200:$A$299,'C Report Grouper'!$D61,'C Report'!P$200:P$299))</f>
        <v>0</v>
      </c>
      <c r="S61" s="98">
        <f>IF($D$4="MAP+ADM Waivers",(SUMIF('C Report'!$A$200:$A$299,'C Report Grouper'!$D61,'C Report'!Q$200:Q$299)+SUMIF('C Report'!$A$400:$A$497,'C Report Grouper'!$D61,'C Report'!Q$400:Q$497)),SUMIF('C Report'!$A$200:$A$299,'C Report Grouper'!$D61,'C Report'!Q$200:Q$299))</f>
        <v>0</v>
      </c>
      <c r="T61" s="98">
        <f>IF($D$4="MAP+ADM Waivers",(SUMIF('C Report'!$A$200:$A$299,'C Report Grouper'!$D61,'C Report'!R$200:R$299)+SUMIF('C Report'!$A$400:$A$497,'C Report Grouper'!$D61,'C Report'!R$400:R$497)),SUMIF('C Report'!$A$200:$A$299,'C Report Grouper'!$D61,'C Report'!R$200:R$299))</f>
        <v>0</v>
      </c>
      <c r="U61" s="98">
        <f>IF($D$4="MAP+ADM Waivers",(SUMIF('C Report'!$A$200:$A$299,'C Report Grouper'!$D61,'C Report'!S$200:S$299)+SUMIF('C Report'!$A$400:$A$497,'C Report Grouper'!$D61,'C Report'!S$400:S$497)),SUMIF('C Report'!$A$200:$A$299,'C Report Grouper'!$D61,'C Report'!S$200:S$299))</f>
        <v>0</v>
      </c>
      <c r="V61" s="98">
        <f>IF($D$4="MAP+ADM Waivers",(SUMIF('C Report'!$A$200:$A$299,'C Report Grouper'!$D61,'C Report'!T$200:T$299)+SUMIF('C Report'!$A$400:$A$497,'C Report Grouper'!$D61,'C Report'!T$400:T$497)),SUMIF('C Report'!$A$200:$A$299,'C Report Grouper'!$D61,'C Report'!T$200:T$299))</f>
        <v>0</v>
      </c>
      <c r="W61" s="98">
        <f>IF($D$4="MAP+ADM Waivers",(SUMIF('C Report'!$A$200:$A$299,'C Report Grouper'!$D61,'C Report'!U$200:U$299)+SUMIF('C Report'!$A$400:$A$497,'C Report Grouper'!$D61,'C Report'!U$400:U$497)),SUMIF('C Report'!$A$200:$A$299,'C Report Grouper'!$D61,'C Report'!U$200:U$299))</f>
        <v>0</v>
      </c>
      <c r="X61" s="98">
        <f>IF($D$4="MAP+ADM Waivers",(SUMIF('C Report'!$A$200:$A$299,'C Report Grouper'!$D61,'C Report'!V$200:V$299)+SUMIF('C Report'!$A$400:$A$497,'C Report Grouper'!$D61,'C Report'!V$400:V$497)),SUMIF('C Report'!$A$200:$A$299,'C Report Grouper'!$D61,'C Report'!V$200:V$299))</f>
        <v>0</v>
      </c>
      <c r="Y61" s="98">
        <f>IF($D$4="MAP+ADM Waivers",(SUMIF('C Report'!$A$200:$A$299,'C Report Grouper'!$D61,'C Report'!W$200:W$299)+SUMIF('C Report'!$A$400:$A$497,'C Report Grouper'!$D61,'C Report'!W$400:W$497)),SUMIF('C Report'!$A$200:$A$299,'C Report Grouper'!$D61,'C Report'!W$200:W$299))</f>
        <v>0</v>
      </c>
      <c r="Z61" s="98">
        <f>IF($D$4="MAP+ADM Waivers",(SUMIF('C Report'!$A$200:$A$299,'C Report Grouper'!$D61,'C Report'!X$200:X$299)+SUMIF('C Report'!$A$400:$A$497,'C Report Grouper'!$D61,'C Report'!X$400:X$497)),SUMIF('C Report'!$A$200:$A$299,'C Report Grouper'!$D61,'C Report'!X$200:X$299))</f>
        <v>0</v>
      </c>
      <c r="AA61" s="98">
        <f>IF($D$4="MAP+ADM Waivers",(SUMIF('C Report'!$A$200:$A$299,'C Report Grouper'!$D61,'C Report'!Y$200:Y$299)+SUMIF('C Report'!$A$400:$A$497,'C Report Grouper'!$D61,'C Report'!Y$400:Y$497)),SUMIF('C Report'!$A$200:$A$299,'C Report Grouper'!$D61,'C Report'!Y$200:Y$299))</f>
        <v>0</v>
      </c>
      <c r="AB61" s="98">
        <f>IF($D$4="MAP+ADM Waivers",(SUMIF('C Report'!$A$200:$A$299,'C Report Grouper'!$D61,'C Report'!Z$200:Z$299)+SUMIF('C Report'!$A$400:$A$497,'C Report Grouper'!$D61,'C Report'!Z$400:Z$497)),SUMIF('C Report'!$A$200:$A$299,'C Report Grouper'!$D61,'C Report'!Z$200:Z$299))</f>
        <v>0</v>
      </c>
      <c r="AC61" s="98">
        <f>IF($D$4="MAP+ADM Waivers",(SUMIF('C Report'!$A$200:$A$299,'C Report Grouper'!$D61,'C Report'!AA$200:AA$299)+SUMIF('C Report'!$A$400:$A$497,'C Report Grouper'!$D61,'C Report'!AA$400:AA$497)),SUMIF('C Report'!$A$200:$A$299,'C Report Grouper'!$D61,'C Report'!AA$200:AA$299))</f>
        <v>0</v>
      </c>
      <c r="AD61" s="98">
        <f>IF($D$4="MAP+ADM Waivers",(SUMIF('C Report'!$A$200:$A$299,'C Report Grouper'!$D61,'C Report'!AB$200:AB$299)+SUMIF('C Report'!$A$400:$A$497,'C Report Grouper'!$D61,'C Report'!AB$400:AB$497)),SUMIF('C Report'!$A$200:$A$299,'C Report Grouper'!$D61,'C Report'!AB$200:AB$299))</f>
        <v>0</v>
      </c>
      <c r="AE61" s="98">
        <f>IF($D$4="MAP+ADM Waivers",(SUMIF('C Report'!$A$200:$A$299,'C Report Grouper'!$D61,'C Report'!AC$200:AC$299)+SUMIF('C Report'!$A$400:$A$497,'C Report Grouper'!$D61,'C Report'!AC$400:AC$497)),SUMIF('C Report'!$A$200:$A$299,'C Report Grouper'!$D61,'C Report'!AC$200:AC$299))</f>
        <v>0</v>
      </c>
      <c r="AF61" s="98">
        <f>IF($D$4="MAP+ADM Waivers",(SUMIF('C Report'!$A$200:$A$299,'C Report Grouper'!$D61,'C Report'!AD$200:AD$299)+SUMIF('C Report'!$A$400:$A$497,'C Report Grouper'!$D61,'C Report'!AD$400:AD$497)),SUMIF('C Report'!$A$200:$A$299,'C Report Grouper'!$D61,'C Report'!AD$200:AD$299))</f>
        <v>0</v>
      </c>
      <c r="AG61" s="98">
        <f>IF($D$4="MAP+ADM Waivers",(SUMIF('C Report'!$A$200:$A$299,'C Report Grouper'!$D61,'C Report'!AE$200:AE$299)+SUMIF('C Report'!$A$400:$A$497,'C Report Grouper'!$D61,'C Report'!AE$400:AE$497)),SUMIF('C Report'!$A$200:$A$299,'C Report Grouper'!$D61,'C Report'!AE$200:AE$299))</f>
        <v>0</v>
      </c>
      <c r="AH61" s="99">
        <f>IF($D$4="MAP+ADM Waivers",(SUMIF('C Report'!$A$200:$A$299,'C Report Grouper'!$D61,'C Report'!AF$200:AF$299)+SUMIF('C Report'!$A$400:$A$497,'C Report Grouper'!$D61,'C Report'!AF$400:AF$497)),SUMIF('C Report'!$A$200:$A$299,'C Report Grouper'!$D61,'C Report'!AF$200:AF$299))</f>
        <v>0</v>
      </c>
    </row>
    <row r="62" spans="2:34" ht="13" hidden="1" x14ac:dyDescent="0.3">
      <c r="B62" s="22" t="str">
        <f>IFERROR(VLOOKUP(C62,'MEG Def'!$A$7:$B$12,2),"")</f>
        <v/>
      </c>
      <c r="C62" s="55"/>
      <c r="D62" s="282"/>
      <c r="E62" s="97">
        <f>IF($D$4="MAP+ADM Waivers",(SUMIF('C Report'!$A$200:$A$299,'C Report Grouper'!$D62,'C Report'!C$200:C$299)+SUMIF('C Report'!$A$400:$A$497,'C Report Grouper'!$D62,'C Report'!C$400:C$497)),SUMIF('C Report'!$A$200:$A$299,'C Report Grouper'!$D62,'C Report'!C$200:C$299))</f>
        <v>0</v>
      </c>
      <c r="F62" s="98">
        <f>IF($D$4="MAP+ADM Waivers",(SUMIF('C Report'!$A$200:$A$299,'C Report Grouper'!$D62,'C Report'!D$200:D$299)+SUMIF('C Report'!$A$400:$A$497,'C Report Grouper'!$D62,'C Report'!D$400:D$497)),SUMIF('C Report'!$A$200:$A$299,'C Report Grouper'!$D62,'C Report'!D$200:D$299))</f>
        <v>0</v>
      </c>
      <c r="G62" s="98">
        <f>IF($D$4="MAP+ADM Waivers",(SUMIF('C Report'!$A$200:$A$299,'C Report Grouper'!$D62,'C Report'!E$200:E$299)+SUMIF('C Report'!$A$400:$A$497,'C Report Grouper'!$D62,'C Report'!E$400:E$497)),SUMIF('C Report'!$A$200:$A$299,'C Report Grouper'!$D62,'C Report'!E$200:E$299))</f>
        <v>0</v>
      </c>
      <c r="H62" s="98">
        <f>IF($D$4="MAP+ADM Waivers",(SUMIF('C Report'!$A$200:$A$299,'C Report Grouper'!$D62,'C Report'!F$200:F$299)+SUMIF('C Report'!$A$400:$A$497,'C Report Grouper'!$D62,'C Report'!F$400:F$497)),SUMIF('C Report'!$A$200:$A$299,'C Report Grouper'!$D62,'C Report'!F$200:F$299))</f>
        <v>0</v>
      </c>
      <c r="I62" s="98">
        <f>IF($D$4="MAP+ADM Waivers",(SUMIF('C Report'!$A$200:$A$299,'C Report Grouper'!$D62,'C Report'!G$200:G$299)+SUMIF('C Report'!$A$400:$A$497,'C Report Grouper'!$D62,'C Report'!G$400:G$497)),SUMIF('C Report'!$A$200:$A$299,'C Report Grouper'!$D62,'C Report'!G$200:G$299))</f>
        <v>0</v>
      </c>
      <c r="J62" s="98">
        <f>IF($D$4="MAP+ADM Waivers",(SUMIF('C Report'!$A$200:$A$299,'C Report Grouper'!$D62,'C Report'!H$200:H$299)+SUMIF('C Report'!$A$400:$A$497,'C Report Grouper'!$D62,'C Report'!H$400:H$497)),SUMIF('C Report'!$A$200:$A$299,'C Report Grouper'!$D62,'C Report'!H$200:H$299))</f>
        <v>0</v>
      </c>
      <c r="K62" s="98">
        <f>IF($D$4="MAP+ADM Waivers",(SUMIF('C Report'!$A$200:$A$299,'C Report Grouper'!$D62,'C Report'!I$200:I$299)+SUMIF('C Report'!$A$400:$A$497,'C Report Grouper'!$D62,'C Report'!I$400:I$497)),SUMIF('C Report'!$A$200:$A$299,'C Report Grouper'!$D62,'C Report'!I$200:I$299))</f>
        <v>0</v>
      </c>
      <c r="L62" s="98">
        <f>IF($D$4="MAP+ADM Waivers",(SUMIF('C Report'!$A$200:$A$299,'C Report Grouper'!$D62,'C Report'!J$200:J$299)+SUMIF('C Report'!$A$400:$A$497,'C Report Grouper'!$D62,'C Report'!J$400:J$497)),SUMIF('C Report'!$A$200:$A$299,'C Report Grouper'!$D62,'C Report'!J$200:J$299))</f>
        <v>0</v>
      </c>
      <c r="M62" s="98">
        <f>IF($D$4="MAP+ADM Waivers",(SUMIF('C Report'!$A$200:$A$299,'C Report Grouper'!$D62,'C Report'!K$200:K$299)+SUMIF('C Report'!$A$400:$A$497,'C Report Grouper'!$D62,'C Report'!K$400:K$497)),SUMIF('C Report'!$A$200:$A$299,'C Report Grouper'!$D62,'C Report'!K$200:K$299))</f>
        <v>0</v>
      </c>
      <c r="N62" s="98">
        <f>IF($D$4="MAP+ADM Waivers",(SUMIF('C Report'!$A$200:$A$299,'C Report Grouper'!$D62,'C Report'!L$200:L$299)+SUMIF('C Report'!$A$400:$A$497,'C Report Grouper'!$D62,'C Report'!L$400:L$497)),SUMIF('C Report'!$A$200:$A$299,'C Report Grouper'!$D62,'C Report'!L$200:L$299))</f>
        <v>0</v>
      </c>
      <c r="O62" s="98">
        <f>IF($D$4="MAP+ADM Waivers",(SUMIF('C Report'!$A$200:$A$299,'C Report Grouper'!$D62,'C Report'!M$200:M$299)+SUMIF('C Report'!$A$400:$A$497,'C Report Grouper'!$D62,'C Report'!M$400:M$497)),SUMIF('C Report'!$A$200:$A$299,'C Report Grouper'!$D62,'C Report'!M$200:M$299))</f>
        <v>0</v>
      </c>
      <c r="P62" s="98">
        <f>IF($D$4="MAP+ADM Waivers",(SUMIF('C Report'!$A$200:$A$299,'C Report Grouper'!$D62,'C Report'!N$200:N$299)+SUMIF('C Report'!$A$400:$A$497,'C Report Grouper'!$D62,'C Report'!N$400:N$497)),SUMIF('C Report'!$A$200:$A$299,'C Report Grouper'!$D62,'C Report'!N$200:N$299))</f>
        <v>0</v>
      </c>
      <c r="Q62" s="98">
        <f>IF($D$4="MAP+ADM Waivers",(SUMIF('C Report'!$A$200:$A$299,'C Report Grouper'!$D62,'C Report'!O$200:O$299)+SUMIF('C Report'!$A$400:$A$497,'C Report Grouper'!$D62,'C Report'!O$400:O$497)),SUMIF('C Report'!$A$200:$A$299,'C Report Grouper'!$D62,'C Report'!O$200:O$299))</f>
        <v>0</v>
      </c>
      <c r="R62" s="98">
        <f>IF($D$4="MAP+ADM Waivers",(SUMIF('C Report'!$A$200:$A$299,'C Report Grouper'!$D62,'C Report'!P$200:P$299)+SUMIF('C Report'!$A$400:$A$497,'C Report Grouper'!$D62,'C Report'!P$400:P$497)),SUMIF('C Report'!$A$200:$A$299,'C Report Grouper'!$D62,'C Report'!P$200:P$299))</f>
        <v>0</v>
      </c>
      <c r="S62" s="98">
        <f>IF($D$4="MAP+ADM Waivers",(SUMIF('C Report'!$A$200:$A$299,'C Report Grouper'!$D62,'C Report'!Q$200:Q$299)+SUMIF('C Report'!$A$400:$A$497,'C Report Grouper'!$D62,'C Report'!Q$400:Q$497)),SUMIF('C Report'!$A$200:$A$299,'C Report Grouper'!$D62,'C Report'!Q$200:Q$299))</f>
        <v>0</v>
      </c>
      <c r="T62" s="98">
        <f>IF($D$4="MAP+ADM Waivers",(SUMIF('C Report'!$A$200:$A$299,'C Report Grouper'!$D62,'C Report'!R$200:R$299)+SUMIF('C Report'!$A$400:$A$497,'C Report Grouper'!$D62,'C Report'!R$400:R$497)),SUMIF('C Report'!$A$200:$A$299,'C Report Grouper'!$D62,'C Report'!R$200:R$299))</f>
        <v>0</v>
      </c>
      <c r="U62" s="98">
        <f>IF($D$4="MAP+ADM Waivers",(SUMIF('C Report'!$A$200:$A$299,'C Report Grouper'!$D62,'C Report'!S$200:S$299)+SUMIF('C Report'!$A$400:$A$497,'C Report Grouper'!$D62,'C Report'!S$400:S$497)),SUMIF('C Report'!$A$200:$A$299,'C Report Grouper'!$D62,'C Report'!S$200:S$299))</f>
        <v>0</v>
      </c>
      <c r="V62" s="98">
        <f>IF($D$4="MAP+ADM Waivers",(SUMIF('C Report'!$A$200:$A$299,'C Report Grouper'!$D62,'C Report'!T$200:T$299)+SUMIF('C Report'!$A$400:$A$497,'C Report Grouper'!$D62,'C Report'!T$400:T$497)),SUMIF('C Report'!$A$200:$A$299,'C Report Grouper'!$D62,'C Report'!T$200:T$299))</f>
        <v>0</v>
      </c>
      <c r="W62" s="98">
        <f>IF($D$4="MAP+ADM Waivers",(SUMIF('C Report'!$A$200:$A$299,'C Report Grouper'!$D62,'C Report'!U$200:U$299)+SUMIF('C Report'!$A$400:$A$497,'C Report Grouper'!$D62,'C Report'!U$400:U$497)),SUMIF('C Report'!$A$200:$A$299,'C Report Grouper'!$D62,'C Report'!U$200:U$299))</f>
        <v>0</v>
      </c>
      <c r="X62" s="98">
        <f>IF($D$4="MAP+ADM Waivers",(SUMIF('C Report'!$A$200:$A$299,'C Report Grouper'!$D62,'C Report'!V$200:V$299)+SUMIF('C Report'!$A$400:$A$497,'C Report Grouper'!$D62,'C Report'!V$400:V$497)),SUMIF('C Report'!$A$200:$A$299,'C Report Grouper'!$D62,'C Report'!V$200:V$299))</f>
        <v>0</v>
      </c>
      <c r="Y62" s="98">
        <f>IF($D$4="MAP+ADM Waivers",(SUMIF('C Report'!$A$200:$A$299,'C Report Grouper'!$D62,'C Report'!W$200:W$299)+SUMIF('C Report'!$A$400:$A$497,'C Report Grouper'!$D62,'C Report'!W$400:W$497)),SUMIF('C Report'!$A$200:$A$299,'C Report Grouper'!$D62,'C Report'!W$200:W$299))</f>
        <v>0</v>
      </c>
      <c r="Z62" s="98">
        <f>IF($D$4="MAP+ADM Waivers",(SUMIF('C Report'!$A$200:$A$299,'C Report Grouper'!$D62,'C Report'!X$200:X$299)+SUMIF('C Report'!$A$400:$A$497,'C Report Grouper'!$D62,'C Report'!X$400:X$497)),SUMIF('C Report'!$A$200:$A$299,'C Report Grouper'!$D62,'C Report'!X$200:X$299))</f>
        <v>0</v>
      </c>
      <c r="AA62" s="98">
        <f>IF($D$4="MAP+ADM Waivers",(SUMIF('C Report'!$A$200:$A$299,'C Report Grouper'!$D62,'C Report'!Y$200:Y$299)+SUMIF('C Report'!$A$400:$A$497,'C Report Grouper'!$D62,'C Report'!Y$400:Y$497)),SUMIF('C Report'!$A$200:$A$299,'C Report Grouper'!$D62,'C Report'!Y$200:Y$299))</f>
        <v>0</v>
      </c>
      <c r="AB62" s="98">
        <f>IF($D$4="MAP+ADM Waivers",(SUMIF('C Report'!$A$200:$A$299,'C Report Grouper'!$D62,'C Report'!Z$200:Z$299)+SUMIF('C Report'!$A$400:$A$497,'C Report Grouper'!$D62,'C Report'!Z$400:Z$497)),SUMIF('C Report'!$A$200:$A$299,'C Report Grouper'!$D62,'C Report'!Z$200:Z$299))</f>
        <v>0</v>
      </c>
      <c r="AC62" s="98">
        <f>IF($D$4="MAP+ADM Waivers",(SUMIF('C Report'!$A$200:$A$299,'C Report Grouper'!$D62,'C Report'!AA$200:AA$299)+SUMIF('C Report'!$A$400:$A$497,'C Report Grouper'!$D62,'C Report'!AA$400:AA$497)),SUMIF('C Report'!$A$200:$A$299,'C Report Grouper'!$D62,'C Report'!AA$200:AA$299))</f>
        <v>0</v>
      </c>
      <c r="AD62" s="98">
        <f>IF($D$4="MAP+ADM Waivers",(SUMIF('C Report'!$A$200:$A$299,'C Report Grouper'!$D62,'C Report'!AB$200:AB$299)+SUMIF('C Report'!$A$400:$A$497,'C Report Grouper'!$D62,'C Report'!AB$400:AB$497)),SUMIF('C Report'!$A$200:$A$299,'C Report Grouper'!$D62,'C Report'!AB$200:AB$299))</f>
        <v>0</v>
      </c>
      <c r="AE62" s="98">
        <f>IF($D$4="MAP+ADM Waivers",(SUMIF('C Report'!$A$200:$A$299,'C Report Grouper'!$D62,'C Report'!AC$200:AC$299)+SUMIF('C Report'!$A$400:$A$497,'C Report Grouper'!$D62,'C Report'!AC$400:AC$497)),SUMIF('C Report'!$A$200:$A$299,'C Report Grouper'!$D62,'C Report'!AC$200:AC$299))</f>
        <v>0</v>
      </c>
      <c r="AF62" s="98">
        <f>IF($D$4="MAP+ADM Waivers",(SUMIF('C Report'!$A$200:$A$299,'C Report Grouper'!$D62,'C Report'!AD$200:AD$299)+SUMIF('C Report'!$A$400:$A$497,'C Report Grouper'!$D62,'C Report'!AD$400:AD$497)),SUMIF('C Report'!$A$200:$A$299,'C Report Grouper'!$D62,'C Report'!AD$200:AD$299))</f>
        <v>0</v>
      </c>
      <c r="AG62" s="98">
        <f>IF($D$4="MAP+ADM Waivers",(SUMIF('C Report'!$A$200:$A$299,'C Report Grouper'!$D62,'C Report'!AE$200:AE$299)+SUMIF('C Report'!$A$400:$A$497,'C Report Grouper'!$D62,'C Report'!AE$400:AE$497)),SUMIF('C Report'!$A$200:$A$299,'C Report Grouper'!$D62,'C Report'!AE$200:AE$299))</f>
        <v>0</v>
      </c>
      <c r="AH62" s="99">
        <f>IF($D$4="MAP+ADM Waivers",(SUMIF('C Report'!$A$200:$A$299,'C Report Grouper'!$D62,'C Report'!AF$200:AF$299)+SUMIF('C Report'!$A$400:$A$497,'C Report Grouper'!$D62,'C Report'!AF$400:AF$497)),SUMIF('C Report'!$A$200:$A$299,'C Report Grouper'!$D62,'C Report'!AF$200:AF$299))</f>
        <v>0</v>
      </c>
    </row>
    <row r="63" spans="2:34" ht="13" hidden="1" x14ac:dyDescent="0.3">
      <c r="B63" s="22"/>
      <c r="C63" s="55"/>
      <c r="D63" s="282"/>
      <c r="E63" s="97">
        <f>IF($D$4="MAP+ADM Waivers",(SUMIF('C Report'!$A$200:$A$299,'C Report Grouper'!$D63,'C Report'!C$200:C$299)+SUMIF('C Report'!$A$400:$A$497,'C Report Grouper'!$D63,'C Report'!C$400:C$497)),SUMIF('C Report'!$A$200:$A$299,'C Report Grouper'!$D63,'C Report'!C$200:C$299))</f>
        <v>0</v>
      </c>
      <c r="F63" s="98">
        <f>IF($D$4="MAP+ADM Waivers",(SUMIF('C Report'!$A$200:$A$299,'C Report Grouper'!$D63,'C Report'!D$200:D$299)+SUMIF('C Report'!$A$400:$A$497,'C Report Grouper'!$D63,'C Report'!D$400:D$497)),SUMIF('C Report'!$A$200:$A$299,'C Report Grouper'!$D63,'C Report'!D$200:D$299))</f>
        <v>0</v>
      </c>
      <c r="G63" s="98">
        <f>IF($D$4="MAP+ADM Waivers",(SUMIF('C Report'!$A$200:$A$299,'C Report Grouper'!$D63,'C Report'!E$200:E$299)+SUMIF('C Report'!$A$400:$A$497,'C Report Grouper'!$D63,'C Report'!E$400:E$497)),SUMIF('C Report'!$A$200:$A$299,'C Report Grouper'!$D63,'C Report'!E$200:E$299))</f>
        <v>0</v>
      </c>
      <c r="H63" s="98">
        <f>IF($D$4="MAP+ADM Waivers",(SUMIF('C Report'!$A$200:$A$299,'C Report Grouper'!$D63,'C Report'!F$200:F$299)+SUMIF('C Report'!$A$400:$A$497,'C Report Grouper'!$D63,'C Report'!F$400:F$497)),SUMIF('C Report'!$A$200:$A$299,'C Report Grouper'!$D63,'C Report'!F$200:F$299))</f>
        <v>0</v>
      </c>
      <c r="I63" s="98">
        <f>IF($D$4="MAP+ADM Waivers",(SUMIF('C Report'!$A$200:$A$299,'C Report Grouper'!$D63,'C Report'!G$200:G$299)+SUMIF('C Report'!$A$400:$A$497,'C Report Grouper'!$D63,'C Report'!G$400:G$497)),SUMIF('C Report'!$A$200:$A$299,'C Report Grouper'!$D63,'C Report'!G$200:G$299))</f>
        <v>0</v>
      </c>
      <c r="J63" s="98">
        <f>IF($D$4="MAP+ADM Waivers",(SUMIF('C Report'!$A$200:$A$299,'C Report Grouper'!$D63,'C Report'!H$200:H$299)+SUMIF('C Report'!$A$400:$A$497,'C Report Grouper'!$D63,'C Report'!H$400:H$497)),SUMIF('C Report'!$A$200:$A$299,'C Report Grouper'!$D63,'C Report'!H$200:H$299))</f>
        <v>0</v>
      </c>
      <c r="K63" s="98">
        <f>IF($D$4="MAP+ADM Waivers",(SUMIF('C Report'!$A$200:$A$299,'C Report Grouper'!$D63,'C Report'!I$200:I$299)+SUMIF('C Report'!$A$400:$A$497,'C Report Grouper'!$D63,'C Report'!I$400:I$497)),SUMIF('C Report'!$A$200:$A$299,'C Report Grouper'!$D63,'C Report'!I$200:I$299))</f>
        <v>0</v>
      </c>
      <c r="L63" s="98">
        <f>IF($D$4="MAP+ADM Waivers",(SUMIF('C Report'!$A$200:$A$299,'C Report Grouper'!$D63,'C Report'!J$200:J$299)+SUMIF('C Report'!$A$400:$A$497,'C Report Grouper'!$D63,'C Report'!J$400:J$497)),SUMIF('C Report'!$A$200:$A$299,'C Report Grouper'!$D63,'C Report'!J$200:J$299))</f>
        <v>0</v>
      </c>
      <c r="M63" s="98">
        <f>IF($D$4="MAP+ADM Waivers",(SUMIF('C Report'!$A$200:$A$299,'C Report Grouper'!$D63,'C Report'!K$200:K$299)+SUMIF('C Report'!$A$400:$A$497,'C Report Grouper'!$D63,'C Report'!K$400:K$497)),SUMIF('C Report'!$A$200:$A$299,'C Report Grouper'!$D63,'C Report'!K$200:K$299))</f>
        <v>0</v>
      </c>
      <c r="N63" s="98">
        <f>IF($D$4="MAP+ADM Waivers",(SUMIF('C Report'!$A$200:$A$299,'C Report Grouper'!$D63,'C Report'!L$200:L$299)+SUMIF('C Report'!$A$400:$A$497,'C Report Grouper'!$D63,'C Report'!L$400:L$497)),SUMIF('C Report'!$A$200:$A$299,'C Report Grouper'!$D63,'C Report'!L$200:L$299))</f>
        <v>0</v>
      </c>
      <c r="O63" s="98">
        <f>IF($D$4="MAP+ADM Waivers",(SUMIF('C Report'!$A$200:$A$299,'C Report Grouper'!$D63,'C Report'!M$200:M$299)+SUMIF('C Report'!$A$400:$A$497,'C Report Grouper'!$D63,'C Report'!M$400:M$497)),SUMIF('C Report'!$A$200:$A$299,'C Report Grouper'!$D63,'C Report'!M$200:M$299))</f>
        <v>0</v>
      </c>
      <c r="P63" s="98">
        <f>IF($D$4="MAP+ADM Waivers",(SUMIF('C Report'!$A$200:$A$299,'C Report Grouper'!$D63,'C Report'!N$200:N$299)+SUMIF('C Report'!$A$400:$A$497,'C Report Grouper'!$D63,'C Report'!N$400:N$497)),SUMIF('C Report'!$A$200:$A$299,'C Report Grouper'!$D63,'C Report'!N$200:N$299))</f>
        <v>0</v>
      </c>
      <c r="Q63" s="98">
        <f>IF($D$4="MAP+ADM Waivers",(SUMIF('C Report'!$A$200:$A$299,'C Report Grouper'!$D63,'C Report'!O$200:O$299)+SUMIF('C Report'!$A$400:$A$497,'C Report Grouper'!$D63,'C Report'!O$400:O$497)),SUMIF('C Report'!$A$200:$A$299,'C Report Grouper'!$D63,'C Report'!O$200:O$299))</f>
        <v>0</v>
      </c>
      <c r="R63" s="98">
        <f>IF($D$4="MAP+ADM Waivers",(SUMIF('C Report'!$A$200:$A$299,'C Report Grouper'!$D63,'C Report'!P$200:P$299)+SUMIF('C Report'!$A$400:$A$497,'C Report Grouper'!$D63,'C Report'!P$400:P$497)),SUMIF('C Report'!$A$200:$A$299,'C Report Grouper'!$D63,'C Report'!P$200:P$299))</f>
        <v>0</v>
      </c>
      <c r="S63" s="98">
        <f>IF($D$4="MAP+ADM Waivers",(SUMIF('C Report'!$A$200:$A$299,'C Report Grouper'!$D63,'C Report'!Q$200:Q$299)+SUMIF('C Report'!$A$400:$A$497,'C Report Grouper'!$D63,'C Report'!Q$400:Q$497)),SUMIF('C Report'!$A$200:$A$299,'C Report Grouper'!$D63,'C Report'!Q$200:Q$299))</f>
        <v>0</v>
      </c>
      <c r="T63" s="98">
        <f>IF($D$4="MAP+ADM Waivers",(SUMIF('C Report'!$A$200:$A$299,'C Report Grouper'!$D63,'C Report'!R$200:R$299)+SUMIF('C Report'!$A$400:$A$497,'C Report Grouper'!$D63,'C Report'!R$400:R$497)),SUMIF('C Report'!$A$200:$A$299,'C Report Grouper'!$D63,'C Report'!R$200:R$299))</f>
        <v>0</v>
      </c>
      <c r="U63" s="98">
        <f>IF($D$4="MAP+ADM Waivers",(SUMIF('C Report'!$A$200:$A$299,'C Report Grouper'!$D63,'C Report'!S$200:S$299)+SUMIF('C Report'!$A$400:$A$497,'C Report Grouper'!$D63,'C Report'!S$400:S$497)),SUMIF('C Report'!$A$200:$A$299,'C Report Grouper'!$D63,'C Report'!S$200:S$299))</f>
        <v>0</v>
      </c>
      <c r="V63" s="98">
        <f>IF($D$4="MAP+ADM Waivers",(SUMIF('C Report'!$A$200:$A$299,'C Report Grouper'!$D63,'C Report'!T$200:T$299)+SUMIF('C Report'!$A$400:$A$497,'C Report Grouper'!$D63,'C Report'!T$400:T$497)),SUMIF('C Report'!$A$200:$A$299,'C Report Grouper'!$D63,'C Report'!T$200:T$299))</f>
        <v>0</v>
      </c>
      <c r="W63" s="98">
        <f>IF($D$4="MAP+ADM Waivers",(SUMIF('C Report'!$A$200:$A$299,'C Report Grouper'!$D63,'C Report'!U$200:U$299)+SUMIF('C Report'!$A$400:$A$497,'C Report Grouper'!$D63,'C Report'!U$400:U$497)),SUMIF('C Report'!$A$200:$A$299,'C Report Grouper'!$D63,'C Report'!U$200:U$299))</f>
        <v>0</v>
      </c>
      <c r="X63" s="98">
        <f>IF($D$4="MAP+ADM Waivers",(SUMIF('C Report'!$A$200:$A$299,'C Report Grouper'!$D63,'C Report'!V$200:V$299)+SUMIF('C Report'!$A$400:$A$497,'C Report Grouper'!$D63,'C Report'!V$400:V$497)),SUMIF('C Report'!$A$200:$A$299,'C Report Grouper'!$D63,'C Report'!V$200:V$299))</f>
        <v>0</v>
      </c>
      <c r="Y63" s="98">
        <f>IF($D$4="MAP+ADM Waivers",(SUMIF('C Report'!$A$200:$A$299,'C Report Grouper'!$D63,'C Report'!W$200:W$299)+SUMIF('C Report'!$A$400:$A$497,'C Report Grouper'!$D63,'C Report'!W$400:W$497)),SUMIF('C Report'!$A$200:$A$299,'C Report Grouper'!$D63,'C Report'!W$200:W$299))</f>
        <v>0</v>
      </c>
      <c r="Z63" s="98">
        <f>IF($D$4="MAP+ADM Waivers",(SUMIF('C Report'!$A$200:$A$299,'C Report Grouper'!$D63,'C Report'!X$200:X$299)+SUMIF('C Report'!$A$400:$A$497,'C Report Grouper'!$D63,'C Report'!X$400:X$497)),SUMIF('C Report'!$A$200:$A$299,'C Report Grouper'!$D63,'C Report'!X$200:X$299))</f>
        <v>0</v>
      </c>
      <c r="AA63" s="98">
        <f>IF($D$4="MAP+ADM Waivers",(SUMIF('C Report'!$A$200:$A$299,'C Report Grouper'!$D63,'C Report'!Y$200:Y$299)+SUMIF('C Report'!$A$400:$A$497,'C Report Grouper'!$D63,'C Report'!Y$400:Y$497)),SUMIF('C Report'!$A$200:$A$299,'C Report Grouper'!$D63,'C Report'!Y$200:Y$299))</f>
        <v>0</v>
      </c>
      <c r="AB63" s="98">
        <f>IF($D$4="MAP+ADM Waivers",(SUMIF('C Report'!$A$200:$A$299,'C Report Grouper'!$D63,'C Report'!Z$200:Z$299)+SUMIF('C Report'!$A$400:$A$497,'C Report Grouper'!$D63,'C Report'!Z$400:Z$497)),SUMIF('C Report'!$A$200:$A$299,'C Report Grouper'!$D63,'C Report'!Z$200:Z$299))</f>
        <v>0</v>
      </c>
      <c r="AC63" s="98">
        <f>IF($D$4="MAP+ADM Waivers",(SUMIF('C Report'!$A$200:$A$299,'C Report Grouper'!$D63,'C Report'!AA$200:AA$299)+SUMIF('C Report'!$A$400:$A$497,'C Report Grouper'!$D63,'C Report'!AA$400:AA$497)),SUMIF('C Report'!$A$200:$A$299,'C Report Grouper'!$D63,'C Report'!AA$200:AA$299))</f>
        <v>0</v>
      </c>
      <c r="AD63" s="98">
        <f>IF($D$4="MAP+ADM Waivers",(SUMIF('C Report'!$A$200:$A$299,'C Report Grouper'!$D63,'C Report'!AB$200:AB$299)+SUMIF('C Report'!$A$400:$A$497,'C Report Grouper'!$D63,'C Report'!AB$400:AB$497)),SUMIF('C Report'!$A$200:$A$299,'C Report Grouper'!$D63,'C Report'!AB$200:AB$299))</f>
        <v>0</v>
      </c>
      <c r="AE63" s="98">
        <f>IF($D$4="MAP+ADM Waivers",(SUMIF('C Report'!$A$200:$A$299,'C Report Grouper'!$D63,'C Report'!AC$200:AC$299)+SUMIF('C Report'!$A$400:$A$497,'C Report Grouper'!$D63,'C Report'!AC$400:AC$497)),SUMIF('C Report'!$A$200:$A$299,'C Report Grouper'!$D63,'C Report'!AC$200:AC$299))</f>
        <v>0</v>
      </c>
      <c r="AF63" s="98">
        <f>IF($D$4="MAP+ADM Waivers",(SUMIF('C Report'!$A$200:$A$299,'C Report Grouper'!$D63,'C Report'!AD$200:AD$299)+SUMIF('C Report'!$A$400:$A$497,'C Report Grouper'!$D63,'C Report'!AD$400:AD$497)),SUMIF('C Report'!$A$200:$A$299,'C Report Grouper'!$D63,'C Report'!AD$200:AD$299))</f>
        <v>0</v>
      </c>
      <c r="AG63" s="98">
        <f>IF($D$4="MAP+ADM Waivers",(SUMIF('C Report'!$A$200:$A$299,'C Report Grouper'!$D63,'C Report'!AE$200:AE$299)+SUMIF('C Report'!$A$400:$A$497,'C Report Grouper'!$D63,'C Report'!AE$400:AE$497)),SUMIF('C Report'!$A$200:$A$299,'C Report Grouper'!$D63,'C Report'!AE$200:AE$299))</f>
        <v>0</v>
      </c>
      <c r="AH63" s="99">
        <f>IF($D$4="MAP+ADM Waivers",(SUMIF('C Report'!$A$200:$A$299,'C Report Grouper'!$D63,'C Report'!AF$200:AF$299)+SUMIF('C Report'!$A$400:$A$497,'C Report Grouper'!$D63,'C Report'!AF$400:AF$497)),SUMIF('C Report'!$A$200:$A$299,'C Report Grouper'!$D63,'C Report'!AF$200:AF$299))</f>
        <v>0</v>
      </c>
    </row>
    <row r="64" spans="2:34" ht="13" hidden="1" x14ac:dyDescent="0.3">
      <c r="B64" s="30" t="s">
        <v>86</v>
      </c>
      <c r="C64" s="56"/>
      <c r="D64" s="282"/>
      <c r="E64" s="97">
        <f>IF($D$4="MAP+ADM Waivers",(SUMIF('C Report'!$A$200:$A$299,'C Report Grouper'!$D64,'C Report'!C$200:C$299)+SUMIF('C Report'!$A$400:$A$497,'C Report Grouper'!$D64,'C Report'!C$400:C$497)),SUMIF('C Report'!$A$200:$A$299,'C Report Grouper'!$D64,'C Report'!C$200:C$299))</f>
        <v>0</v>
      </c>
      <c r="F64" s="98">
        <f>IF($D$4="MAP+ADM Waivers",(SUMIF('C Report'!$A$200:$A$299,'C Report Grouper'!$D64,'C Report'!D$200:D$299)+SUMIF('C Report'!$A$400:$A$497,'C Report Grouper'!$D64,'C Report'!D$400:D$497)),SUMIF('C Report'!$A$200:$A$299,'C Report Grouper'!$D64,'C Report'!D$200:D$299))</f>
        <v>0</v>
      </c>
      <c r="G64" s="98">
        <f>IF($D$4="MAP+ADM Waivers",(SUMIF('C Report'!$A$200:$A$299,'C Report Grouper'!$D64,'C Report'!E$200:E$299)+SUMIF('C Report'!$A$400:$A$497,'C Report Grouper'!$D64,'C Report'!E$400:E$497)),SUMIF('C Report'!$A$200:$A$299,'C Report Grouper'!$D64,'C Report'!E$200:E$299))</f>
        <v>0</v>
      </c>
      <c r="H64" s="98">
        <f>IF($D$4="MAP+ADM Waivers",(SUMIF('C Report'!$A$200:$A$299,'C Report Grouper'!$D64,'C Report'!F$200:F$299)+SUMIF('C Report'!$A$400:$A$497,'C Report Grouper'!$D64,'C Report'!F$400:F$497)),SUMIF('C Report'!$A$200:$A$299,'C Report Grouper'!$D64,'C Report'!F$200:F$299))</f>
        <v>0</v>
      </c>
      <c r="I64" s="98">
        <f>IF($D$4="MAP+ADM Waivers",(SUMIF('C Report'!$A$200:$A$299,'C Report Grouper'!$D64,'C Report'!G$200:G$299)+SUMIF('C Report'!$A$400:$A$497,'C Report Grouper'!$D64,'C Report'!G$400:G$497)),SUMIF('C Report'!$A$200:$A$299,'C Report Grouper'!$D64,'C Report'!G$200:G$299))</f>
        <v>0</v>
      </c>
      <c r="J64" s="98">
        <f>IF($D$4="MAP+ADM Waivers",(SUMIF('C Report'!$A$200:$A$299,'C Report Grouper'!$D64,'C Report'!H$200:H$299)+SUMIF('C Report'!$A$400:$A$497,'C Report Grouper'!$D64,'C Report'!H$400:H$497)),SUMIF('C Report'!$A$200:$A$299,'C Report Grouper'!$D64,'C Report'!H$200:H$299))</f>
        <v>0</v>
      </c>
      <c r="K64" s="98">
        <f>IF($D$4="MAP+ADM Waivers",(SUMIF('C Report'!$A$200:$A$299,'C Report Grouper'!$D64,'C Report'!I$200:I$299)+SUMIF('C Report'!$A$400:$A$497,'C Report Grouper'!$D64,'C Report'!I$400:I$497)),SUMIF('C Report'!$A$200:$A$299,'C Report Grouper'!$D64,'C Report'!I$200:I$299))</f>
        <v>0</v>
      </c>
      <c r="L64" s="98">
        <f>IF($D$4="MAP+ADM Waivers",(SUMIF('C Report'!$A$200:$A$299,'C Report Grouper'!$D64,'C Report'!J$200:J$299)+SUMIF('C Report'!$A$400:$A$497,'C Report Grouper'!$D64,'C Report'!J$400:J$497)),SUMIF('C Report'!$A$200:$A$299,'C Report Grouper'!$D64,'C Report'!J$200:J$299))</f>
        <v>0</v>
      </c>
      <c r="M64" s="98">
        <f>IF($D$4="MAP+ADM Waivers",(SUMIF('C Report'!$A$200:$A$299,'C Report Grouper'!$D64,'C Report'!K$200:K$299)+SUMIF('C Report'!$A$400:$A$497,'C Report Grouper'!$D64,'C Report'!K$400:K$497)),SUMIF('C Report'!$A$200:$A$299,'C Report Grouper'!$D64,'C Report'!K$200:K$299))</f>
        <v>0</v>
      </c>
      <c r="N64" s="98">
        <f>IF($D$4="MAP+ADM Waivers",(SUMIF('C Report'!$A$200:$A$299,'C Report Grouper'!$D64,'C Report'!L$200:L$299)+SUMIF('C Report'!$A$400:$A$497,'C Report Grouper'!$D64,'C Report'!L$400:L$497)),SUMIF('C Report'!$A$200:$A$299,'C Report Grouper'!$D64,'C Report'!L$200:L$299))</f>
        <v>0</v>
      </c>
      <c r="O64" s="98">
        <f>IF($D$4="MAP+ADM Waivers",(SUMIF('C Report'!$A$200:$A$299,'C Report Grouper'!$D64,'C Report'!M$200:M$299)+SUMIF('C Report'!$A$400:$A$497,'C Report Grouper'!$D64,'C Report'!M$400:M$497)),SUMIF('C Report'!$A$200:$A$299,'C Report Grouper'!$D64,'C Report'!M$200:M$299))</f>
        <v>0</v>
      </c>
      <c r="P64" s="98">
        <f>IF($D$4="MAP+ADM Waivers",(SUMIF('C Report'!$A$200:$A$299,'C Report Grouper'!$D64,'C Report'!N$200:N$299)+SUMIF('C Report'!$A$400:$A$497,'C Report Grouper'!$D64,'C Report'!N$400:N$497)),SUMIF('C Report'!$A$200:$A$299,'C Report Grouper'!$D64,'C Report'!N$200:N$299))</f>
        <v>0</v>
      </c>
      <c r="Q64" s="98">
        <f>IF($D$4="MAP+ADM Waivers",(SUMIF('C Report'!$A$200:$A$299,'C Report Grouper'!$D64,'C Report'!O$200:O$299)+SUMIF('C Report'!$A$400:$A$497,'C Report Grouper'!$D64,'C Report'!O$400:O$497)),SUMIF('C Report'!$A$200:$A$299,'C Report Grouper'!$D64,'C Report'!O$200:O$299))</f>
        <v>0</v>
      </c>
      <c r="R64" s="98">
        <f>IF($D$4="MAP+ADM Waivers",(SUMIF('C Report'!$A$200:$A$299,'C Report Grouper'!$D64,'C Report'!P$200:P$299)+SUMIF('C Report'!$A$400:$A$497,'C Report Grouper'!$D64,'C Report'!P$400:P$497)),SUMIF('C Report'!$A$200:$A$299,'C Report Grouper'!$D64,'C Report'!P$200:P$299))</f>
        <v>0</v>
      </c>
      <c r="S64" s="98">
        <f>IF($D$4="MAP+ADM Waivers",(SUMIF('C Report'!$A$200:$A$299,'C Report Grouper'!$D64,'C Report'!Q$200:Q$299)+SUMIF('C Report'!$A$400:$A$497,'C Report Grouper'!$D64,'C Report'!Q$400:Q$497)),SUMIF('C Report'!$A$200:$A$299,'C Report Grouper'!$D64,'C Report'!Q$200:Q$299))</f>
        <v>0</v>
      </c>
      <c r="T64" s="98">
        <f>IF($D$4="MAP+ADM Waivers",(SUMIF('C Report'!$A$200:$A$299,'C Report Grouper'!$D64,'C Report'!R$200:R$299)+SUMIF('C Report'!$A$400:$A$497,'C Report Grouper'!$D64,'C Report'!R$400:R$497)),SUMIF('C Report'!$A$200:$A$299,'C Report Grouper'!$D64,'C Report'!R$200:R$299))</f>
        <v>0</v>
      </c>
      <c r="U64" s="98">
        <f>IF($D$4="MAP+ADM Waivers",(SUMIF('C Report'!$A$200:$A$299,'C Report Grouper'!$D64,'C Report'!S$200:S$299)+SUMIF('C Report'!$A$400:$A$497,'C Report Grouper'!$D64,'C Report'!S$400:S$497)),SUMIF('C Report'!$A$200:$A$299,'C Report Grouper'!$D64,'C Report'!S$200:S$299))</f>
        <v>0</v>
      </c>
      <c r="V64" s="98">
        <f>IF($D$4="MAP+ADM Waivers",(SUMIF('C Report'!$A$200:$A$299,'C Report Grouper'!$D64,'C Report'!T$200:T$299)+SUMIF('C Report'!$A$400:$A$497,'C Report Grouper'!$D64,'C Report'!T$400:T$497)),SUMIF('C Report'!$A$200:$A$299,'C Report Grouper'!$D64,'C Report'!T$200:T$299))</f>
        <v>0</v>
      </c>
      <c r="W64" s="98">
        <f>IF($D$4="MAP+ADM Waivers",(SUMIF('C Report'!$A$200:$A$299,'C Report Grouper'!$D64,'C Report'!U$200:U$299)+SUMIF('C Report'!$A$400:$A$497,'C Report Grouper'!$D64,'C Report'!U$400:U$497)),SUMIF('C Report'!$A$200:$A$299,'C Report Grouper'!$D64,'C Report'!U$200:U$299))</f>
        <v>0</v>
      </c>
      <c r="X64" s="98">
        <f>IF($D$4="MAP+ADM Waivers",(SUMIF('C Report'!$A$200:$A$299,'C Report Grouper'!$D64,'C Report'!V$200:V$299)+SUMIF('C Report'!$A$400:$A$497,'C Report Grouper'!$D64,'C Report'!V$400:V$497)),SUMIF('C Report'!$A$200:$A$299,'C Report Grouper'!$D64,'C Report'!V$200:V$299))</f>
        <v>0</v>
      </c>
      <c r="Y64" s="98">
        <f>IF($D$4="MAP+ADM Waivers",(SUMIF('C Report'!$A$200:$A$299,'C Report Grouper'!$D64,'C Report'!W$200:W$299)+SUMIF('C Report'!$A$400:$A$497,'C Report Grouper'!$D64,'C Report'!W$400:W$497)),SUMIF('C Report'!$A$200:$A$299,'C Report Grouper'!$D64,'C Report'!W$200:W$299))</f>
        <v>0</v>
      </c>
      <c r="Z64" s="98">
        <f>IF($D$4="MAP+ADM Waivers",(SUMIF('C Report'!$A$200:$A$299,'C Report Grouper'!$D64,'C Report'!X$200:X$299)+SUMIF('C Report'!$A$400:$A$497,'C Report Grouper'!$D64,'C Report'!X$400:X$497)),SUMIF('C Report'!$A$200:$A$299,'C Report Grouper'!$D64,'C Report'!X$200:X$299))</f>
        <v>0</v>
      </c>
      <c r="AA64" s="98">
        <f>IF($D$4="MAP+ADM Waivers",(SUMIF('C Report'!$A$200:$A$299,'C Report Grouper'!$D64,'C Report'!Y$200:Y$299)+SUMIF('C Report'!$A$400:$A$497,'C Report Grouper'!$D64,'C Report'!Y$400:Y$497)),SUMIF('C Report'!$A$200:$A$299,'C Report Grouper'!$D64,'C Report'!Y$200:Y$299))</f>
        <v>0</v>
      </c>
      <c r="AB64" s="98">
        <f>IF($D$4="MAP+ADM Waivers",(SUMIF('C Report'!$A$200:$A$299,'C Report Grouper'!$D64,'C Report'!Z$200:Z$299)+SUMIF('C Report'!$A$400:$A$497,'C Report Grouper'!$D64,'C Report'!Z$400:Z$497)),SUMIF('C Report'!$A$200:$A$299,'C Report Grouper'!$D64,'C Report'!Z$200:Z$299))</f>
        <v>0</v>
      </c>
      <c r="AC64" s="98">
        <f>IF($D$4="MAP+ADM Waivers",(SUMIF('C Report'!$A$200:$A$299,'C Report Grouper'!$D64,'C Report'!AA$200:AA$299)+SUMIF('C Report'!$A$400:$A$497,'C Report Grouper'!$D64,'C Report'!AA$400:AA$497)),SUMIF('C Report'!$A$200:$A$299,'C Report Grouper'!$D64,'C Report'!AA$200:AA$299))</f>
        <v>0</v>
      </c>
      <c r="AD64" s="98">
        <f>IF($D$4="MAP+ADM Waivers",(SUMIF('C Report'!$A$200:$A$299,'C Report Grouper'!$D64,'C Report'!AB$200:AB$299)+SUMIF('C Report'!$A$400:$A$497,'C Report Grouper'!$D64,'C Report'!AB$400:AB$497)),SUMIF('C Report'!$A$200:$A$299,'C Report Grouper'!$D64,'C Report'!AB$200:AB$299))</f>
        <v>0</v>
      </c>
      <c r="AE64" s="98">
        <f>IF($D$4="MAP+ADM Waivers",(SUMIF('C Report'!$A$200:$A$299,'C Report Grouper'!$D64,'C Report'!AC$200:AC$299)+SUMIF('C Report'!$A$400:$A$497,'C Report Grouper'!$D64,'C Report'!AC$400:AC$497)),SUMIF('C Report'!$A$200:$A$299,'C Report Grouper'!$D64,'C Report'!AC$200:AC$299))</f>
        <v>0</v>
      </c>
      <c r="AF64" s="98">
        <f>IF($D$4="MAP+ADM Waivers",(SUMIF('C Report'!$A$200:$A$299,'C Report Grouper'!$D64,'C Report'!AD$200:AD$299)+SUMIF('C Report'!$A$400:$A$497,'C Report Grouper'!$D64,'C Report'!AD$400:AD$497)),SUMIF('C Report'!$A$200:$A$299,'C Report Grouper'!$D64,'C Report'!AD$200:AD$299))</f>
        <v>0</v>
      </c>
      <c r="AG64" s="98">
        <f>IF($D$4="MAP+ADM Waivers",(SUMIF('C Report'!$A$200:$A$299,'C Report Grouper'!$D64,'C Report'!AE$200:AE$299)+SUMIF('C Report'!$A$400:$A$497,'C Report Grouper'!$D64,'C Report'!AE$400:AE$497)),SUMIF('C Report'!$A$200:$A$299,'C Report Grouper'!$D64,'C Report'!AE$200:AE$299))</f>
        <v>0</v>
      </c>
      <c r="AH64" s="99">
        <f>IF($D$4="MAP+ADM Waivers",(SUMIF('C Report'!$A$200:$A$299,'C Report Grouper'!$D64,'C Report'!AF$200:AF$299)+SUMIF('C Report'!$A$400:$A$497,'C Report Grouper'!$D64,'C Report'!AF$400:AF$497)),SUMIF('C Report'!$A$200:$A$299,'C Report Grouper'!$D64,'C Report'!AF$200:AF$299))</f>
        <v>0</v>
      </c>
    </row>
    <row r="65" spans="2:34" ht="13" hidden="1" x14ac:dyDescent="0.3">
      <c r="B65" s="22" t="str">
        <f>IFERROR(VLOOKUP(C65,'MEG Def'!$A$21:$B$26,2),"")</f>
        <v/>
      </c>
      <c r="C65" s="55"/>
      <c r="D65" s="282"/>
      <c r="E65" s="97">
        <f>IF($D$4="MAP+ADM Waivers",(SUMIF('C Report'!$A$200:$A$299,'C Report Grouper'!$D65,'C Report'!C$200:C$299)+SUMIF('C Report'!$A$400:$A$497,'C Report Grouper'!$D65,'C Report'!C$400:C$497)),SUMIF('C Report'!$A$200:$A$299,'C Report Grouper'!$D65,'C Report'!C$200:C$299))</f>
        <v>0</v>
      </c>
      <c r="F65" s="98">
        <f>IF($D$4="MAP+ADM Waivers",(SUMIF('C Report'!$A$200:$A$299,'C Report Grouper'!$D65,'C Report'!D$200:D$299)+SUMIF('C Report'!$A$400:$A$497,'C Report Grouper'!$D65,'C Report'!D$400:D$497)),SUMIF('C Report'!$A$200:$A$299,'C Report Grouper'!$D65,'C Report'!D$200:D$299))</f>
        <v>0</v>
      </c>
      <c r="G65" s="98">
        <f>IF($D$4="MAP+ADM Waivers",(SUMIF('C Report'!$A$200:$A$299,'C Report Grouper'!$D65,'C Report'!E$200:E$299)+SUMIF('C Report'!$A$400:$A$497,'C Report Grouper'!$D65,'C Report'!E$400:E$497)),SUMIF('C Report'!$A$200:$A$299,'C Report Grouper'!$D65,'C Report'!E$200:E$299))</f>
        <v>0</v>
      </c>
      <c r="H65" s="98">
        <f>IF($D$4="MAP+ADM Waivers",(SUMIF('C Report'!$A$200:$A$299,'C Report Grouper'!$D65,'C Report'!F$200:F$299)+SUMIF('C Report'!$A$400:$A$497,'C Report Grouper'!$D65,'C Report'!F$400:F$497)),SUMIF('C Report'!$A$200:$A$299,'C Report Grouper'!$D65,'C Report'!F$200:F$299))</f>
        <v>0</v>
      </c>
      <c r="I65" s="98">
        <f>IF($D$4="MAP+ADM Waivers",(SUMIF('C Report'!$A$200:$A$299,'C Report Grouper'!$D65,'C Report'!G$200:G$299)+SUMIF('C Report'!$A$400:$A$497,'C Report Grouper'!$D65,'C Report'!G$400:G$497)),SUMIF('C Report'!$A$200:$A$299,'C Report Grouper'!$D65,'C Report'!G$200:G$299))</f>
        <v>0</v>
      </c>
      <c r="J65" s="98">
        <f>IF($D$4="MAP+ADM Waivers",(SUMIF('C Report'!$A$200:$A$299,'C Report Grouper'!$D65,'C Report'!H$200:H$299)+SUMIF('C Report'!$A$400:$A$497,'C Report Grouper'!$D65,'C Report'!H$400:H$497)),SUMIF('C Report'!$A$200:$A$299,'C Report Grouper'!$D65,'C Report'!H$200:H$299))</f>
        <v>0</v>
      </c>
      <c r="K65" s="98">
        <f>IF($D$4="MAP+ADM Waivers",(SUMIF('C Report'!$A$200:$A$299,'C Report Grouper'!$D65,'C Report'!I$200:I$299)+SUMIF('C Report'!$A$400:$A$497,'C Report Grouper'!$D65,'C Report'!I$400:I$497)),SUMIF('C Report'!$A$200:$A$299,'C Report Grouper'!$D65,'C Report'!I$200:I$299))</f>
        <v>0</v>
      </c>
      <c r="L65" s="98">
        <f>IF($D$4="MAP+ADM Waivers",(SUMIF('C Report'!$A$200:$A$299,'C Report Grouper'!$D65,'C Report'!J$200:J$299)+SUMIF('C Report'!$A$400:$A$497,'C Report Grouper'!$D65,'C Report'!J$400:J$497)),SUMIF('C Report'!$A$200:$A$299,'C Report Grouper'!$D65,'C Report'!J$200:J$299))</f>
        <v>0</v>
      </c>
      <c r="M65" s="98">
        <f>IF($D$4="MAP+ADM Waivers",(SUMIF('C Report'!$A$200:$A$299,'C Report Grouper'!$D65,'C Report'!K$200:K$299)+SUMIF('C Report'!$A$400:$A$497,'C Report Grouper'!$D65,'C Report'!K$400:K$497)),SUMIF('C Report'!$A$200:$A$299,'C Report Grouper'!$D65,'C Report'!K$200:K$299))</f>
        <v>0</v>
      </c>
      <c r="N65" s="98">
        <f>IF($D$4="MAP+ADM Waivers",(SUMIF('C Report'!$A$200:$A$299,'C Report Grouper'!$D65,'C Report'!L$200:L$299)+SUMIF('C Report'!$A$400:$A$497,'C Report Grouper'!$D65,'C Report'!L$400:L$497)),SUMIF('C Report'!$A$200:$A$299,'C Report Grouper'!$D65,'C Report'!L$200:L$299))</f>
        <v>0</v>
      </c>
      <c r="O65" s="98">
        <f>IF($D$4="MAP+ADM Waivers",(SUMIF('C Report'!$A$200:$A$299,'C Report Grouper'!$D65,'C Report'!M$200:M$299)+SUMIF('C Report'!$A$400:$A$497,'C Report Grouper'!$D65,'C Report'!M$400:M$497)),SUMIF('C Report'!$A$200:$A$299,'C Report Grouper'!$D65,'C Report'!M$200:M$299))</f>
        <v>0</v>
      </c>
      <c r="P65" s="98">
        <f>IF($D$4="MAP+ADM Waivers",(SUMIF('C Report'!$A$200:$A$299,'C Report Grouper'!$D65,'C Report'!N$200:N$299)+SUMIF('C Report'!$A$400:$A$497,'C Report Grouper'!$D65,'C Report'!N$400:N$497)),SUMIF('C Report'!$A$200:$A$299,'C Report Grouper'!$D65,'C Report'!N$200:N$299))</f>
        <v>0</v>
      </c>
      <c r="Q65" s="98">
        <f>IF($D$4="MAP+ADM Waivers",(SUMIF('C Report'!$A$200:$A$299,'C Report Grouper'!$D65,'C Report'!O$200:O$299)+SUMIF('C Report'!$A$400:$A$497,'C Report Grouper'!$D65,'C Report'!O$400:O$497)),SUMIF('C Report'!$A$200:$A$299,'C Report Grouper'!$D65,'C Report'!O$200:O$299))</f>
        <v>0</v>
      </c>
      <c r="R65" s="98">
        <f>IF($D$4="MAP+ADM Waivers",(SUMIF('C Report'!$A$200:$A$299,'C Report Grouper'!$D65,'C Report'!P$200:P$299)+SUMIF('C Report'!$A$400:$A$497,'C Report Grouper'!$D65,'C Report'!P$400:P$497)),SUMIF('C Report'!$A$200:$A$299,'C Report Grouper'!$D65,'C Report'!P$200:P$299))</f>
        <v>0</v>
      </c>
      <c r="S65" s="98">
        <f>IF($D$4="MAP+ADM Waivers",(SUMIF('C Report'!$A$200:$A$299,'C Report Grouper'!$D65,'C Report'!Q$200:Q$299)+SUMIF('C Report'!$A$400:$A$497,'C Report Grouper'!$D65,'C Report'!Q$400:Q$497)),SUMIF('C Report'!$A$200:$A$299,'C Report Grouper'!$D65,'C Report'!Q$200:Q$299))</f>
        <v>0</v>
      </c>
      <c r="T65" s="98">
        <f>IF($D$4="MAP+ADM Waivers",(SUMIF('C Report'!$A$200:$A$299,'C Report Grouper'!$D65,'C Report'!R$200:R$299)+SUMIF('C Report'!$A$400:$A$497,'C Report Grouper'!$D65,'C Report'!R$400:R$497)),SUMIF('C Report'!$A$200:$A$299,'C Report Grouper'!$D65,'C Report'!R$200:R$299))</f>
        <v>0</v>
      </c>
      <c r="U65" s="98">
        <f>IF($D$4="MAP+ADM Waivers",(SUMIF('C Report'!$A$200:$A$299,'C Report Grouper'!$D65,'C Report'!S$200:S$299)+SUMIF('C Report'!$A$400:$A$497,'C Report Grouper'!$D65,'C Report'!S$400:S$497)),SUMIF('C Report'!$A$200:$A$299,'C Report Grouper'!$D65,'C Report'!S$200:S$299))</f>
        <v>0</v>
      </c>
      <c r="V65" s="98">
        <f>IF($D$4="MAP+ADM Waivers",(SUMIF('C Report'!$A$200:$A$299,'C Report Grouper'!$D65,'C Report'!T$200:T$299)+SUMIF('C Report'!$A$400:$A$497,'C Report Grouper'!$D65,'C Report'!T$400:T$497)),SUMIF('C Report'!$A$200:$A$299,'C Report Grouper'!$D65,'C Report'!T$200:T$299))</f>
        <v>0</v>
      </c>
      <c r="W65" s="98">
        <f>IF($D$4="MAP+ADM Waivers",(SUMIF('C Report'!$A$200:$A$299,'C Report Grouper'!$D65,'C Report'!U$200:U$299)+SUMIF('C Report'!$A$400:$A$497,'C Report Grouper'!$D65,'C Report'!U$400:U$497)),SUMIF('C Report'!$A$200:$A$299,'C Report Grouper'!$D65,'C Report'!U$200:U$299))</f>
        <v>0</v>
      </c>
      <c r="X65" s="98">
        <f>IF($D$4="MAP+ADM Waivers",(SUMIF('C Report'!$A$200:$A$299,'C Report Grouper'!$D65,'C Report'!V$200:V$299)+SUMIF('C Report'!$A$400:$A$497,'C Report Grouper'!$D65,'C Report'!V$400:V$497)),SUMIF('C Report'!$A$200:$A$299,'C Report Grouper'!$D65,'C Report'!V$200:V$299))</f>
        <v>0</v>
      </c>
      <c r="Y65" s="98">
        <f>IF($D$4="MAP+ADM Waivers",(SUMIF('C Report'!$A$200:$A$299,'C Report Grouper'!$D65,'C Report'!W$200:W$299)+SUMIF('C Report'!$A$400:$A$497,'C Report Grouper'!$D65,'C Report'!W$400:W$497)),SUMIF('C Report'!$A$200:$A$299,'C Report Grouper'!$D65,'C Report'!W$200:W$299))</f>
        <v>0</v>
      </c>
      <c r="Z65" s="98">
        <f>IF($D$4="MAP+ADM Waivers",(SUMIF('C Report'!$A$200:$A$299,'C Report Grouper'!$D65,'C Report'!X$200:X$299)+SUMIF('C Report'!$A$400:$A$497,'C Report Grouper'!$D65,'C Report'!X$400:X$497)),SUMIF('C Report'!$A$200:$A$299,'C Report Grouper'!$D65,'C Report'!X$200:X$299))</f>
        <v>0</v>
      </c>
      <c r="AA65" s="98">
        <f>IF($D$4="MAP+ADM Waivers",(SUMIF('C Report'!$A$200:$A$299,'C Report Grouper'!$D65,'C Report'!Y$200:Y$299)+SUMIF('C Report'!$A$400:$A$497,'C Report Grouper'!$D65,'C Report'!Y$400:Y$497)),SUMIF('C Report'!$A$200:$A$299,'C Report Grouper'!$D65,'C Report'!Y$200:Y$299))</f>
        <v>0</v>
      </c>
      <c r="AB65" s="98">
        <f>IF($D$4="MAP+ADM Waivers",(SUMIF('C Report'!$A$200:$A$299,'C Report Grouper'!$D65,'C Report'!Z$200:Z$299)+SUMIF('C Report'!$A$400:$A$497,'C Report Grouper'!$D65,'C Report'!Z$400:Z$497)),SUMIF('C Report'!$A$200:$A$299,'C Report Grouper'!$D65,'C Report'!Z$200:Z$299))</f>
        <v>0</v>
      </c>
      <c r="AC65" s="98">
        <f>IF($D$4="MAP+ADM Waivers",(SUMIF('C Report'!$A$200:$A$299,'C Report Grouper'!$D65,'C Report'!AA$200:AA$299)+SUMIF('C Report'!$A$400:$A$497,'C Report Grouper'!$D65,'C Report'!AA$400:AA$497)),SUMIF('C Report'!$A$200:$A$299,'C Report Grouper'!$D65,'C Report'!AA$200:AA$299))</f>
        <v>0</v>
      </c>
      <c r="AD65" s="98">
        <f>IF($D$4="MAP+ADM Waivers",(SUMIF('C Report'!$A$200:$A$299,'C Report Grouper'!$D65,'C Report'!AB$200:AB$299)+SUMIF('C Report'!$A$400:$A$497,'C Report Grouper'!$D65,'C Report'!AB$400:AB$497)),SUMIF('C Report'!$A$200:$A$299,'C Report Grouper'!$D65,'C Report'!AB$200:AB$299))</f>
        <v>0</v>
      </c>
      <c r="AE65" s="98">
        <f>IF($D$4="MAP+ADM Waivers",(SUMIF('C Report'!$A$200:$A$299,'C Report Grouper'!$D65,'C Report'!AC$200:AC$299)+SUMIF('C Report'!$A$400:$A$497,'C Report Grouper'!$D65,'C Report'!AC$400:AC$497)),SUMIF('C Report'!$A$200:$A$299,'C Report Grouper'!$D65,'C Report'!AC$200:AC$299))</f>
        <v>0</v>
      </c>
      <c r="AF65" s="98">
        <f>IF($D$4="MAP+ADM Waivers",(SUMIF('C Report'!$A$200:$A$299,'C Report Grouper'!$D65,'C Report'!AD$200:AD$299)+SUMIF('C Report'!$A$400:$A$497,'C Report Grouper'!$D65,'C Report'!AD$400:AD$497)),SUMIF('C Report'!$A$200:$A$299,'C Report Grouper'!$D65,'C Report'!AD$200:AD$299))</f>
        <v>0</v>
      </c>
      <c r="AG65" s="98">
        <f>IF($D$4="MAP+ADM Waivers",(SUMIF('C Report'!$A$200:$A$299,'C Report Grouper'!$D65,'C Report'!AE$200:AE$299)+SUMIF('C Report'!$A$400:$A$497,'C Report Grouper'!$D65,'C Report'!AE$400:AE$497)),SUMIF('C Report'!$A$200:$A$299,'C Report Grouper'!$D65,'C Report'!AE$200:AE$299))</f>
        <v>0</v>
      </c>
      <c r="AH65" s="99">
        <f>IF($D$4="MAP+ADM Waivers",(SUMIF('C Report'!$A$200:$A$299,'C Report Grouper'!$D65,'C Report'!AF$200:AF$299)+SUMIF('C Report'!$A$400:$A$497,'C Report Grouper'!$D65,'C Report'!AF$400:AF$497)),SUMIF('C Report'!$A$200:$A$299,'C Report Grouper'!$D65,'C Report'!AF$200:AF$299))</f>
        <v>0</v>
      </c>
    </row>
    <row r="66" spans="2:34" ht="13" hidden="1" x14ac:dyDescent="0.3">
      <c r="B66" s="22" t="str">
        <f>IFERROR(VLOOKUP(C66,'MEG Def'!$A$21:$B$26,2),"")</f>
        <v/>
      </c>
      <c r="C66" s="55"/>
      <c r="D66" s="282"/>
      <c r="E66" s="97">
        <f>IF($D$4="MAP+ADM Waivers",(SUMIF('C Report'!$A$200:$A$299,'C Report Grouper'!$D66,'C Report'!C$200:C$299)+SUMIF('C Report'!$A$400:$A$497,'C Report Grouper'!$D66,'C Report'!C$400:C$497)),SUMIF('C Report'!$A$200:$A$299,'C Report Grouper'!$D66,'C Report'!C$200:C$299))</f>
        <v>0</v>
      </c>
      <c r="F66" s="98">
        <f>IF($D$4="MAP+ADM Waivers",(SUMIF('C Report'!$A$200:$A$299,'C Report Grouper'!$D66,'C Report'!D$200:D$299)+SUMIF('C Report'!$A$400:$A$497,'C Report Grouper'!$D66,'C Report'!D$400:D$497)),SUMIF('C Report'!$A$200:$A$299,'C Report Grouper'!$D66,'C Report'!D$200:D$299))</f>
        <v>0</v>
      </c>
      <c r="G66" s="98">
        <f>IF($D$4="MAP+ADM Waivers",(SUMIF('C Report'!$A$200:$A$299,'C Report Grouper'!$D66,'C Report'!E$200:E$299)+SUMIF('C Report'!$A$400:$A$497,'C Report Grouper'!$D66,'C Report'!E$400:E$497)),SUMIF('C Report'!$A$200:$A$299,'C Report Grouper'!$D66,'C Report'!E$200:E$299))</f>
        <v>0</v>
      </c>
      <c r="H66" s="98">
        <f>IF($D$4="MAP+ADM Waivers",(SUMIF('C Report'!$A$200:$A$299,'C Report Grouper'!$D66,'C Report'!F$200:F$299)+SUMIF('C Report'!$A$400:$A$497,'C Report Grouper'!$D66,'C Report'!F$400:F$497)),SUMIF('C Report'!$A$200:$A$299,'C Report Grouper'!$D66,'C Report'!F$200:F$299))</f>
        <v>0</v>
      </c>
      <c r="I66" s="98">
        <f>IF($D$4="MAP+ADM Waivers",(SUMIF('C Report'!$A$200:$A$299,'C Report Grouper'!$D66,'C Report'!G$200:G$299)+SUMIF('C Report'!$A$400:$A$497,'C Report Grouper'!$D66,'C Report'!G$400:G$497)),SUMIF('C Report'!$A$200:$A$299,'C Report Grouper'!$D66,'C Report'!G$200:G$299))</f>
        <v>0</v>
      </c>
      <c r="J66" s="98">
        <f>IF($D$4="MAP+ADM Waivers",(SUMIF('C Report'!$A$200:$A$299,'C Report Grouper'!$D66,'C Report'!H$200:H$299)+SUMIF('C Report'!$A$400:$A$497,'C Report Grouper'!$D66,'C Report'!H$400:H$497)),SUMIF('C Report'!$A$200:$A$299,'C Report Grouper'!$D66,'C Report'!H$200:H$299))</f>
        <v>0</v>
      </c>
      <c r="K66" s="98">
        <f>IF($D$4="MAP+ADM Waivers",(SUMIF('C Report'!$A$200:$A$299,'C Report Grouper'!$D66,'C Report'!I$200:I$299)+SUMIF('C Report'!$A$400:$A$497,'C Report Grouper'!$D66,'C Report'!I$400:I$497)),SUMIF('C Report'!$A$200:$A$299,'C Report Grouper'!$D66,'C Report'!I$200:I$299))</f>
        <v>0</v>
      </c>
      <c r="L66" s="98">
        <f>IF($D$4="MAP+ADM Waivers",(SUMIF('C Report'!$A$200:$A$299,'C Report Grouper'!$D66,'C Report'!J$200:J$299)+SUMIF('C Report'!$A$400:$A$497,'C Report Grouper'!$D66,'C Report'!J$400:J$497)),SUMIF('C Report'!$A$200:$A$299,'C Report Grouper'!$D66,'C Report'!J$200:J$299))</f>
        <v>0</v>
      </c>
      <c r="M66" s="98">
        <f>IF($D$4="MAP+ADM Waivers",(SUMIF('C Report'!$A$200:$A$299,'C Report Grouper'!$D66,'C Report'!K$200:K$299)+SUMIF('C Report'!$A$400:$A$497,'C Report Grouper'!$D66,'C Report'!K$400:K$497)),SUMIF('C Report'!$A$200:$A$299,'C Report Grouper'!$D66,'C Report'!K$200:K$299))</f>
        <v>0</v>
      </c>
      <c r="N66" s="98">
        <f>IF($D$4="MAP+ADM Waivers",(SUMIF('C Report'!$A$200:$A$299,'C Report Grouper'!$D66,'C Report'!L$200:L$299)+SUMIF('C Report'!$A$400:$A$497,'C Report Grouper'!$D66,'C Report'!L$400:L$497)),SUMIF('C Report'!$A$200:$A$299,'C Report Grouper'!$D66,'C Report'!L$200:L$299))</f>
        <v>0</v>
      </c>
      <c r="O66" s="98">
        <f>IF($D$4="MAP+ADM Waivers",(SUMIF('C Report'!$A$200:$A$299,'C Report Grouper'!$D66,'C Report'!M$200:M$299)+SUMIF('C Report'!$A$400:$A$497,'C Report Grouper'!$D66,'C Report'!M$400:M$497)),SUMIF('C Report'!$A$200:$A$299,'C Report Grouper'!$D66,'C Report'!M$200:M$299))</f>
        <v>0</v>
      </c>
      <c r="P66" s="98">
        <f>IF($D$4="MAP+ADM Waivers",(SUMIF('C Report'!$A$200:$A$299,'C Report Grouper'!$D66,'C Report'!N$200:N$299)+SUMIF('C Report'!$A$400:$A$497,'C Report Grouper'!$D66,'C Report'!N$400:N$497)),SUMIF('C Report'!$A$200:$A$299,'C Report Grouper'!$D66,'C Report'!N$200:N$299))</f>
        <v>0</v>
      </c>
      <c r="Q66" s="98">
        <f>IF($D$4="MAP+ADM Waivers",(SUMIF('C Report'!$A$200:$A$299,'C Report Grouper'!$D66,'C Report'!O$200:O$299)+SUMIF('C Report'!$A$400:$A$497,'C Report Grouper'!$D66,'C Report'!O$400:O$497)),SUMIF('C Report'!$A$200:$A$299,'C Report Grouper'!$D66,'C Report'!O$200:O$299))</f>
        <v>0</v>
      </c>
      <c r="R66" s="98">
        <f>IF($D$4="MAP+ADM Waivers",(SUMIF('C Report'!$A$200:$A$299,'C Report Grouper'!$D66,'C Report'!P$200:P$299)+SUMIF('C Report'!$A$400:$A$497,'C Report Grouper'!$D66,'C Report'!P$400:P$497)),SUMIF('C Report'!$A$200:$A$299,'C Report Grouper'!$D66,'C Report'!P$200:P$299))</f>
        <v>0</v>
      </c>
      <c r="S66" s="98">
        <f>IF($D$4="MAP+ADM Waivers",(SUMIF('C Report'!$A$200:$A$299,'C Report Grouper'!$D66,'C Report'!Q$200:Q$299)+SUMIF('C Report'!$A$400:$A$497,'C Report Grouper'!$D66,'C Report'!Q$400:Q$497)),SUMIF('C Report'!$A$200:$A$299,'C Report Grouper'!$D66,'C Report'!Q$200:Q$299))</f>
        <v>0</v>
      </c>
      <c r="T66" s="98">
        <f>IF($D$4="MAP+ADM Waivers",(SUMIF('C Report'!$A$200:$A$299,'C Report Grouper'!$D66,'C Report'!R$200:R$299)+SUMIF('C Report'!$A$400:$A$497,'C Report Grouper'!$D66,'C Report'!R$400:R$497)),SUMIF('C Report'!$A$200:$A$299,'C Report Grouper'!$D66,'C Report'!R$200:R$299))</f>
        <v>0</v>
      </c>
      <c r="U66" s="98">
        <f>IF($D$4="MAP+ADM Waivers",(SUMIF('C Report'!$A$200:$A$299,'C Report Grouper'!$D66,'C Report'!S$200:S$299)+SUMIF('C Report'!$A$400:$A$497,'C Report Grouper'!$D66,'C Report'!S$400:S$497)),SUMIF('C Report'!$A$200:$A$299,'C Report Grouper'!$D66,'C Report'!S$200:S$299))</f>
        <v>0</v>
      </c>
      <c r="V66" s="98">
        <f>IF($D$4="MAP+ADM Waivers",(SUMIF('C Report'!$A$200:$A$299,'C Report Grouper'!$D66,'C Report'!T$200:T$299)+SUMIF('C Report'!$A$400:$A$497,'C Report Grouper'!$D66,'C Report'!T$400:T$497)),SUMIF('C Report'!$A$200:$A$299,'C Report Grouper'!$D66,'C Report'!T$200:T$299))</f>
        <v>0</v>
      </c>
      <c r="W66" s="98">
        <f>IF($D$4="MAP+ADM Waivers",(SUMIF('C Report'!$A$200:$A$299,'C Report Grouper'!$D66,'C Report'!U$200:U$299)+SUMIF('C Report'!$A$400:$A$497,'C Report Grouper'!$D66,'C Report'!U$400:U$497)),SUMIF('C Report'!$A$200:$A$299,'C Report Grouper'!$D66,'C Report'!U$200:U$299))</f>
        <v>0</v>
      </c>
      <c r="X66" s="98">
        <f>IF($D$4="MAP+ADM Waivers",(SUMIF('C Report'!$A$200:$A$299,'C Report Grouper'!$D66,'C Report'!V$200:V$299)+SUMIF('C Report'!$A$400:$A$497,'C Report Grouper'!$D66,'C Report'!V$400:V$497)),SUMIF('C Report'!$A$200:$A$299,'C Report Grouper'!$D66,'C Report'!V$200:V$299))</f>
        <v>0</v>
      </c>
      <c r="Y66" s="98">
        <f>IF($D$4="MAP+ADM Waivers",(SUMIF('C Report'!$A$200:$A$299,'C Report Grouper'!$D66,'C Report'!W$200:W$299)+SUMIF('C Report'!$A$400:$A$497,'C Report Grouper'!$D66,'C Report'!W$400:W$497)),SUMIF('C Report'!$A$200:$A$299,'C Report Grouper'!$D66,'C Report'!W$200:W$299))</f>
        <v>0</v>
      </c>
      <c r="Z66" s="98">
        <f>IF($D$4="MAP+ADM Waivers",(SUMIF('C Report'!$A$200:$A$299,'C Report Grouper'!$D66,'C Report'!X$200:X$299)+SUMIF('C Report'!$A$400:$A$497,'C Report Grouper'!$D66,'C Report'!X$400:X$497)),SUMIF('C Report'!$A$200:$A$299,'C Report Grouper'!$D66,'C Report'!X$200:X$299))</f>
        <v>0</v>
      </c>
      <c r="AA66" s="98">
        <f>IF($D$4="MAP+ADM Waivers",(SUMIF('C Report'!$A$200:$A$299,'C Report Grouper'!$D66,'C Report'!Y$200:Y$299)+SUMIF('C Report'!$A$400:$A$497,'C Report Grouper'!$D66,'C Report'!Y$400:Y$497)),SUMIF('C Report'!$A$200:$A$299,'C Report Grouper'!$D66,'C Report'!Y$200:Y$299))</f>
        <v>0</v>
      </c>
      <c r="AB66" s="98">
        <f>IF($D$4="MAP+ADM Waivers",(SUMIF('C Report'!$A$200:$A$299,'C Report Grouper'!$D66,'C Report'!Z$200:Z$299)+SUMIF('C Report'!$A$400:$A$497,'C Report Grouper'!$D66,'C Report'!Z$400:Z$497)),SUMIF('C Report'!$A$200:$A$299,'C Report Grouper'!$D66,'C Report'!Z$200:Z$299))</f>
        <v>0</v>
      </c>
      <c r="AC66" s="98">
        <f>IF($D$4="MAP+ADM Waivers",(SUMIF('C Report'!$A$200:$A$299,'C Report Grouper'!$D66,'C Report'!AA$200:AA$299)+SUMIF('C Report'!$A$400:$A$497,'C Report Grouper'!$D66,'C Report'!AA$400:AA$497)),SUMIF('C Report'!$A$200:$A$299,'C Report Grouper'!$D66,'C Report'!AA$200:AA$299))</f>
        <v>0</v>
      </c>
      <c r="AD66" s="98">
        <f>IF($D$4="MAP+ADM Waivers",(SUMIF('C Report'!$A$200:$A$299,'C Report Grouper'!$D66,'C Report'!AB$200:AB$299)+SUMIF('C Report'!$A$400:$A$497,'C Report Grouper'!$D66,'C Report'!AB$400:AB$497)),SUMIF('C Report'!$A$200:$A$299,'C Report Grouper'!$D66,'C Report'!AB$200:AB$299))</f>
        <v>0</v>
      </c>
      <c r="AE66" s="98">
        <f>IF($D$4="MAP+ADM Waivers",(SUMIF('C Report'!$A$200:$A$299,'C Report Grouper'!$D66,'C Report'!AC$200:AC$299)+SUMIF('C Report'!$A$400:$A$497,'C Report Grouper'!$D66,'C Report'!AC$400:AC$497)),SUMIF('C Report'!$A$200:$A$299,'C Report Grouper'!$D66,'C Report'!AC$200:AC$299))</f>
        <v>0</v>
      </c>
      <c r="AF66" s="98">
        <f>IF($D$4="MAP+ADM Waivers",(SUMIF('C Report'!$A$200:$A$299,'C Report Grouper'!$D66,'C Report'!AD$200:AD$299)+SUMIF('C Report'!$A$400:$A$497,'C Report Grouper'!$D66,'C Report'!AD$400:AD$497)),SUMIF('C Report'!$A$200:$A$299,'C Report Grouper'!$D66,'C Report'!AD$200:AD$299))</f>
        <v>0</v>
      </c>
      <c r="AG66" s="98">
        <f>IF($D$4="MAP+ADM Waivers",(SUMIF('C Report'!$A$200:$A$299,'C Report Grouper'!$D66,'C Report'!AE$200:AE$299)+SUMIF('C Report'!$A$400:$A$497,'C Report Grouper'!$D66,'C Report'!AE$400:AE$497)),SUMIF('C Report'!$A$200:$A$299,'C Report Grouper'!$D66,'C Report'!AE$200:AE$299))</f>
        <v>0</v>
      </c>
      <c r="AH66" s="99">
        <f>IF($D$4="MAP+ADM Waivers",(SUMIF('C Report'!$A$200:$A$299,'C Report Grouper'!$D66,'C Report'!AF$200:AF$299)+SUMIF('C Report'!$A$400:$A$497,'C Report Grouper'!$D66,'C Report'!AF$400:AF$497)),SUMIF('C Report'!$A$200:$A$299,'C Report Grouper'!$D66,'C Report'!AF$200:AF$299))</f>
        <v>0</v>
      </c>
    </row>
    <row r="67" spans="2:34" ht="13" hidden="1" x14ac:dyDescent="0.3">
      <c r="B67" s="22" t="str">
        <f>IFERROR(VLOOKUP(C67,'MEG Def'!$A$21:$B$26,2),"")</f>
        <v/>
      </c>
      <c r="C67" s="55"/>
      <c r="D67" s="282"/>
      <c r="E67" s="97">
        <f>IF($D$4="MAP+ADM Waivers",(SUMIF('C Report'!$A$200:$A$299,'C Report Grouper'!$D67,'C Report'!C$200:C$299)+SUMIF('C Report'!$A$400:$A$497,'C Report Grouper'!$D67,'C Report'!C$400:C$497)),SUMIF('C Report'!$A$200:$A$299,'C Report Grouper'!$D67,'C Report'!C$200:C$299))</f>
        <v>0</v>
      </c>
      <c r="F67" s="98">
        <f>IF($D$4="MAP+ADM Waivers",(SUMIF('C Report'!$A$200:$A$299,'C Report Grouper'!$D67,'C Report'!D$200:D$299)+SUMIF('C Report'!$A$400:$A$497,'C Report Grouper'!$D67,'C Report'!D$400:D$497)),SUMIF('C Report'!$A$200:$A$299,'C Report Grouper'!$D67,'C Report'!D$200:D$299))</f>
        <v>0</v>
      </c>
      <c r="G67" s="98">
        <f>IF($D$4="MAP+ADM Waivers",(SUMIF('C Report'!$A$200:$A$299,'C Report Grouper'!$D67,'C Report'!E$200:E$299)+SUMIF('C Report'!$A$400:$A$497,'C Report Grouper'!$D67,'C Report'!E$400:E$497)),SUMIF('C Report'!$A$200:$A$299,'C Report Grouper'!$D67,'C Report'!E$200:E$299))</f>
        <v>0</v>
      </c>
      <c r="H67" s="98">
        <f>IF($D$4="MAP+ADM Waivers",(SUMIF('C Report'!$A$200:$A$299,'C Report Grouper'!$D67,'C Report'!F$200:F$299)+SUMIF('C Report'!$A$400:$A$497,'C Report Grouper'!$D67,'C Report'!F$400:F$497)),SUMIF('C Report'!$A$200:$A$299,'C Report Grouper'!$D67,'C Report'!F$200:F$299))</f>
        <v>0</v>
      </c>
      <c r="I67" s="98">
        <f>IF($D$4="MAP+ADM Waivers",(SUMIF('C Report'!$A$200:$A$299,'C Report Grouper'!$D67,'C Report'!G$200:G$299)+SUMIF('C Report'!$A$400:$A$497,'C Report Grouper'!$D67,'C Report'!G$400:G$497)),SUMIF('C Report'!$A$200:$A$299,'C Report Grouper'!$D67,'C Report'!G$200:G$299))</f>
        <v>0</v>
      </c>
      <c r="J67" s="98">
        <f>IF($D$4="MAP+ADM Waivers",(SUMIF('C Report'!$A$200:$A$299,'C Report Grouper'!$D67,'C Report'!H$200:H$299)+SUMIF('C Report'!$A$400:$A$497,'C Report Grouper'!$D67,'C Report'!H$400:H$497)),SUMIF('C Report'!$A$200:$A$299,'C Report Grouper'!$D67,'C Report'!H$200:H$299))</f>
        <v>0</v>
      </c>
      <c r="K67" s="98">
        <f>IF($D$4="MAP+ADM Waivers",(SUMIF('C Report'!$A$200:$A$299,'C Report Grouper'!$D67,'C Report'!I$200:I$299)+SUMIF('C Report'!$A$400:$A$497,'C Report Grouper'!$D67,'C Report'!I$400:I$497)),SUMIF('C Report'!$A$200:$A$299,'C Report Grouper'!$D67,'C Report'!I$200:I$299))</f>
        <v>0</v>
      </c>
      <c r="L67" s="98">
        <f>IF($D$4="MAP+ADM Waivers",(SUMIF('C Report'!$A$200:$A$299,'C Report Grouper'!$D67,'C Report'!J$200:J$299)+SUMIF('C Report'!$A$400:$A$497,'C Report Grouper'!$D67,'C Report'!J$400:J$497)),SUMIF('C Report'!$A$200:$A$299,'C Report Grouper'!$D67,'C Report'!J$200:J$299))</f>
        <v>0</v>
      </c>
      <c r="M67" s="98">
        <f>IF($D$4="MAP+ADM Waivers",(SUMIF('C Report'!$A$200:$A$299,'C Report Grouper'!$D67,'C Report'!K$200:K$299)+SUMIF('C Report'!$A$400:$A$497,'C Report Grouper'!$D67,'C Report'!K$400:K$497)),SUMIF('C Report'!$A$200:$A$299,'C Report Grouper'!$D67,'C Report'!K$200:K$299))</f>
        <v>0</v>
      </c>
      <c r="N67" s="98">
        <f>IF($D$4="MAP+ADM Waivers",(SUMIF('C Report'!$A$200:$A$299,'C Report Grouper'!$D67,'C Report'!L$200:L$299)+SUMIF('C Report'!$A$400:$A$497,'C Report Grouper'!$D67,'C Report'!L$400:L$497)),SUMIF('C Report'!$A$200:$A$299,'C Report Grouper'!$D67,'C Report'!L$200:L$299))</f>
        <v>0</v>
      </c>
      <c r="O67" s="98">
        <f>IF($D$4="MAP+ADM Waivers",(SUMIF('C Report'!$A$200:$A$299,'C Report Grouper'!$D67,'C Report'!M$200:M$299)+SUMIF('C Report'!$A$400:$A$497,'C Report Grouper'!$D67,'C Report'!M$400:M$497)),SUMIF('C Report'!$A$200:$A$299,'C Report Grouper'!$D67,'C Report'!M$200:M$299))</f>
        <v>0</v>
      </c>
      <c r="P67" s="98">
        <f>IF($D$4="MAP+ADM Waivers",(SUMIF('C Report'!$A$200:$A$299,'C Report Grouper'!$D67,'C Report'!N$200:N$299)+SUMIF('C Report'!$A$400:$A$497,'C Report Grouper'!$D67,'C Report'!N$400:N$497)),SUMIF('C Report'!$A$200:$A$299,'C Report Grouper'!$D67,'C Report'!N$200:N$299))</f>
        <v>0</v>
      </c>
      <c r="Q67" s="98">
        <f>IF($D$4="MAP+ADM Waivers",(SUMIF('C Report'!$A$200:$A$299,'C Report Grouper'!$D67,'C Report'!O$200:O$299)+SUMIF('C Report'!$A$400:$A$497,'C Report Grouper'!$D67,'C Report'!O$400:O$497)),SUMIF('C Report'!$A$200:$A$299,'C Report Grouper'!$D67,'C Report'!O$200:O$299))</f>
        <v>0</v>
      </c>
      <c r="R67" s="98">
        <f>IF($D$4="MAP+ADM Waivers",(SUMIF('C Report'!$A$200:$A$299,'C Report Grouper'!$D67,'C Report'!P$200:P$299)+SUMIF('C Report'!$A$400:$A$497,'C Report Grouper'!$D67,'C Report'!P$400:P$497)),SUMIF('C Report'!$A$200:$A$299,'C Report Grouper'!$D67,'C Report'!P$200:P$299))</f>
        <v>0</v>
      </c>
      <c r="S67" s="98">
        <f>IF($D$4="MAP+ADM Waivers",(SUMIF('C Report'!$A$200:$A$299,'C Report Grouper'!$D67,'C Report'!Q$200:Q$299)+SUMIF('C Report'!$A$400:$A$497,'C Report Grouper'!$D67,'C Report'!Q$400:Q$497)),SUMIF('C Report'!$A$200:$A$299,'C Report Grouper'!$D67,'C Report'!Q$200:Q$299))</f>
        <v>0</v>
      </c>
      <c r="T67" s="98">
        <f>IF($D$4="MAP+ADM Waivers",(SUMIF('C Report'!$A$200:$A$299,'C Report Grouper'!$D67,'C Report'!R$200:R$299)+SUMIF('C Report'!$A$400:$A$497,'C Report Grouper'!$D67,'C Report'!R$400:R$497)),SUMIF('C Report'!$A$200:$A$299,'C Report Grouper'!$D67,'C Report'!R$200:R$299))</f>
        <v>0</v>
      </c>
      <c r="U67" s="98">
        <f>IF($D$4="MAP+ADM Waivers",(SUMIF('C Report'!$A$200:$A$299,'C Report Grouper'!$D67,'C Report'!S$200:S$299)+SUMIF('C Report'!$A$400:$A$497,'C Report Grouper'!$D67,'C Report'!S$400:S$497)),SUMIF('C Report'!$A$200:$A$299,'C Report Grouper'!$D67,'C Report'!S$200:S$299))</f>
        <v>0</v>
      </c>
      <c r="V67" s="98">
        <f>IF($D$4="MAP+ADM Waivers",(SUMIF('C Report'!$A$200:$A$299,'C Report Grouper'!$D67,'C Report'!T$200:T$299)+SUMIF('C Report'!$A$400:$A$497,'C Report Grouper'!$D67,'C Report'!T$400:T$497)),SUMIF('C Report'!$A$200:$A$299,'C Report Grouper'!$D67,'C Report'!T$200:T$299))</f>
        <v>0</v>
      </c>
      <c r="W67" s="98">
        <f>IF($D$4="MAP+ADM Waivers",(SUMIF('C Report'!$A$200:$A$299,'C Report Grouper'!$D67,'C Report'!U$200:U$299)+SUMIF('C Report'!$A$400:$A$497,'C Report Grouper'!$D67,'C Report'!U$400:U$497)),SUMIF('C Report'!$A$200:$A$299,'C Report Grouper'!$D67,'C Report'!U$200:U$299))</f>
        <v>0</v>
      </c>
      <c r="X67" s="98">
        <f>IF($D$4="MAP+ADM Waivers",(SUMIF('C Report'!$A$200:$A$299,'C Report Grouper'!$D67,'C Report'!V$200:V$299)+SUMIF('C Report'!$A$400:$A$497,'C Report Grouper'!$D67,'C Report'!V$400:V$497)),SUMIF('C Report'!$A$200:$A$299,'C Report Grouper'!$D67,'C Report'!V$200:V$299))</f>
        <v>0</v>
      </c>
      <c r="Y67" s="98">
        <f>IF($D$4="MAP+ADM Waivers",(SUMIF('C Report'!$A$200:$A$299,'C Report Grouper'!$D67,'C Report'!W$200:W$299)+SUMIF('C Report'!$A$400:$A$497,'C Report Grouper'!$D67,'C Report'!W$400:W$497)),SUMIF('C Report'!$A$200:$A$299,'C Report Grouper'!$D67,'C Report'!W$200:W$299))</f>
        <v>0</v>
      </c>
      <c r="Z67" s="98">
        <f>IF($D$4="MAP+ADM Waivers",(SUMIF('C Report'!$A$200:$A$299,'C Report Grouper'!$D67,'C Report'!X$200:X$299)+SUMIF('C Report'!$A$400:$A$497,'C Report Grouper'!$D67,'C Report'!X$400:X$497)),SUMIF('C Report'!$A$200:$A$299,'C Report Grouper'!$D67,'C Report'!X$200:X$299))</f>
        <v>0</v>
      </c>
      <c r="AA67" s="98">
        <f>IF($D$4="MAP+ADM Waivers",(SUMIF('C Report'!$A$200:$A$299,'C Report Grouper'!$D67,'C Report'!Y$200:Y$299)+SUMIF('C Report'!$A$400:$A$497,'C Report Grouper'!$D67,'C Report'!Y$400:Y$497)),SUMIF('C Report'!$A$200:$A$299,'C Report Grouper'!$D67,'C Report'!Y$200:Y$299))</f>
        <v>0</v>
      </c>
      <c r="AB67" s="98">
        <f>IF($D$4="MAP+ADM Waivers",(SUMIF('C Report'!$A$200:$A$299,'C Report Grouper'!$D67,'C Report'!Z$200:Z$299)+SUMIF('C Report'!$A$400:$A$497,'C Report Grouper'!$D67,'C Report'!Z$400:Z$497)),SUMIF('C Report'!$A$200:$A$299,'C Report Grouper'!$D67,'C Report'!Z$200:Z$299))</f>
        <v>0</v>
      </c>
      <c r="AC67" s="98">
        <f>IF($D$4="MAP+ADM Waivers",(SUMIF('C Report'!$A$200:$A$299,'C Report Grouper'!$D67,'C Report'!AA$200:AA$299)+SUMIF('C Report'!$A$400:$A$497,'C Report Grouper'!$D67,'C Report'!AA$400:AA$497)),SUMIF('C Report'!$A$200:$A$299,'C Report Grouper'!$D67,'C Report'!AA$200:AA$299))</f>
        <v>0</v>
      </c>
      <c r="AD67" s="98">
        <f>IF($D$4="MAP+ADM Waivers",(SUMIF('C Report'!$A$200:$A$299,'C Report Grouper'!$D67,'C Report'!AB$200:AB$299)+SUMIF('C Report'!$A$400:$A$497,'C Report Grouper'!$D67,'C Report'!AB$400:AB$497)),SUMIF('C Report'!$A$200:$A$299,'C Report Grouper'!$D67,'C Report'!AB$200:AB$299))</f>
        <v>0</v>
      </c>
      <c r="AE67" s="98">
        <f>IF($D$4="MAP+ADM Waivers",(SUMIF('C Report'!$A$200:$A$299,'C Report Grouper'!$D67,'C Report'!AC$200:AC$299)+SUMIF('C Report'!$A$400:$A$497,'C Report Grouper'!$D67,'C Report'!AC$400:AC$497)),SUMIF('C Report'!$A$200:$A$299,'C Report Grouper'!$D67,'C Report'!AC$200:AC$299))</f>
        <v>0</v>
      </c>
      <c r="AF67" s="98">
        <f>IF($D$4="MAP+ADM Waivers",(SUMIF('C Report'!$A$200:$A$299,'C Report Grouper'!$D67,'C Report'!AD$200:AD$299)+SUMIF('C Report'!$A$400:$A$497,'C Report Grouper'!$D67,'C Report'!AD$400:AD$497)),SUMIF('C Report'!$A$200:$A$299,'C Report Grouper'!$D67,'C Report'!AD$200:AD$299))</f>
        <v>0</v>
      </c>
      <c r="AG67" s="98">
        <f>IF($D$4="MAP+ADM Waivers",(SUMIF('C Report'!$A$200:$A$299,'C Report Grouper'!$D67,'C Report'!AE$200:AE$299)+SUMIF('C Report'!$A$400:$A$497,'C Report Grouper'!$D67,'C Report'!AE$400:AE$497)),SUMIF('C Report'!$A$200:$A$299,'C Report Grouper'!$D67,'C Report'!AE$200:AE$299))</f>
        <v>0</v>
      </c>
      <c r="AH67" s="99">
        <f>IF($D$4="MAP+ADM Waivers",(SUMIF('C Report'!$A$200:$A$299,'C Report Grouper'!$D67,'C Report'!AF$200:AF$299)+SUMIF('C Report'!$A$400:$A$497,'C Report Grouper'!$D67,'C Report'!AF$400:AF$497)),SUMIF('C Report'!$A$200:$A$299,'C Report Grouper'!$D67,'C Report'!AF$200:AF$299))</f>
        <v>0</v>
      </c>
    </row>
    <row r="68" spans="2:34" ht="13" hidden="1" x14ac:dyDescent="0.3">
      <c r="B68" s="22" t="str">
        <f>IFERROR(VLOOKUP(C68,'MEG Def'!$A$21:$B$26,2),"")</f>
        <v/>
      </c>
      <c r="C68" s="55"/>
      <c r="D68" s="282"/>
      <c r="E68" s="97">
        <f>IF($D$4="MAP+ADM Waivers",(SUMIF('C Report'!$A$200:$A$299,'C Report Grouper'!$D68,'C Report'!C$200:C$299)+SUMIF('C Report'!$A$400:$A$497,'C Report Grouper'!$D68,'C Report'!C$400:C$497)),SUMIF('C Report'!$A$200:$A$299,'C Report Grouper'!$D68,'C Report'!C$200:C$299))</f>
        <v>0</v>
      </c>
      <c r="F68" s="98">
        <f>IF($D$4="MAP+ADM Waivers",(SUMIF('C Report'!$A$200:$A$299,'C Report Grouper'!$D68,'C Report'!D$200:D$299)+SUMIF('C Report'!$A$400:$A$497,'C Report Grouper'!$D68,'C Report'!D$400:D$497)),SUMIF('C Report'!$A$200:$A$299,'C Report Grouper'!$D68,'C Report'!D$200:D$299))</f>
        <v>0</v>
      </c>
      <c r="G68" s="98">
        <f>IF($D$4="MAP+ADM Waivers",(SUMIF('C Report'!$A$200:$A$299,'C Report Grouper'!$D68,'C Report'!E$200:E$299)+SUMIF('C Report'!$A$400:$A$497,'C Report Grouper'!$D68,'C Report'!E$400:E$497)),SUMIF('C Report'!$A$200:$A$299,'C Report Grouper'!$D68,'C Report'!E$200:E$299))</f>
        <v>0</v>
      </c>
      <c r="H68" s="98">
        <f>IF($D$4="MAP+ADM Waivers",(SUMIF('C Report'!$A$200:$A$299,'C Report Grouper'!$D68,'C Report'!F$200:F$299)+SUMIF('C Report'!$A$400:$A$497,'C Report Grouper'!$D68,'C Report'!F$400:F$497)),SUMIF('C Report'!$A$200:$A$299,'C Report Grouper'!$D68,'C Report'!F$200:F$299))</f>
        <v>0</v>
      </c>
      <c r="I68" s="98">
        <f>IF($D$4="MAP+ADM Waivers",(SUMIF('C Report'!$A$200:$A$299,'C Report Grouper'!$D68,'C Report'!G$200:G$299)+SUMIF('C Report'!$A$400:$A$497,'C Report Grouper'!$D68,'C Report'!G$400:G$497)),SUMIF('C Report'!$A$200:$A$299,'C Report Grouper'!$D68,'C Report'!G$200:G$299))</f>
        <v>0</v>
      </c>
      <c r="J68" s="98">
        <f>IF($D$4="MAP+ADM Waivers",(SUMIF('C Report'!$A$200:$A$299,'C Report Grouper'!$D68,'C Report'!H$200:H$299)+SUMIF('C Report'!$A$400:$A$497,'C Report Grouper'!$D68,'C Report'!H$400:H$497)),SUMIF('C Report'!$A$200:$A$299,'C Report Grouper'!$D68,'C Report'!H$200:H$299))</f>
        <v>0</v>
      </c>
      <c r="K68" s="98">
        <f>IF($D$4="MAP+ADM Waivers",(SUMIF('C Report'!$A$200:$A$299,'C Report Grouper'!$D68,'C Report'!I$200:I$299)+SUMIF('C Report'!$A$400:$A$497,'C Report Grouper'!$D68,'C Report'!I$400:I$497)),SUMIF('C Report'!$A$200:$A$299,'C Report Grouper'!$D68,'C Report'!I$200:I$299))</f>
        <v>0</v>
      </c>
      <c r="L68" s="98">
        <f>IF($D$4="MAP+ADM Waivers",(SUMIF('C Report'!$A$200:$A$299,'C Report Grouper'!$D68,'C Report'!J$200:J$299)+SUMIF('C Report'!$A$400:$A$497,'C Report Grouper'!$D68,'C Report'!J$400:J$497)),SUMIF('C Report'!$A$200:$A$299,'C Report Grouper'!$D68,'C Report'!J$200:J$299))</f>
        <v>0</v>
      </c>
      <c r="M68" s="98">
        <f>IF($D$4="MAP+ADM Waivers",(SUMIF('C Report'!$A$200:$A$299,'C Report Grouper'!$D68,'C Report'!K$200:K$299)+SUMIF('C Report'!$A$400:$A$497,'C Report Grouper'!$D68,'C Report'!K$400:K$497)),SUMIF('C Report'!$A$200:$A$299,'C Report Grouper'!$D68,'C Report'!K$200:K$299))</f>
        <v>0</v>
      </c>
      <c r="N68" s="98">
        <f>IF($D$4="MAP+ADM Waivers",(SUMIF('C Report'!$A$200:$A$299,'C Report Grouper'!$D68,'C Report'!L$200:L$299)+SUMIF('C Report'!$A$400:$A$497,'C Report Grouper'!$D68,'C Report'!L$400:L$497)),SUMIF('C Report'!$A$200:$A$299,'C Report Grouper'!$D68,'C Report'!L$200:L$299))</f>
        <v>0</v>
      </c>
      <c r="O68" s="98">
        <f>IF($D$4="MAP+ADM Waivers",(SUMIF('C Report'!$A$200:$A$299,'C Report Grouper'!$D68,'C Report'!M$200:M$299)+SUMIF('C Report'!$A$400:$A$497,'C Report Grouper'!$D68,'C Report'!M$400:M$497)),SUMIF('C Report'!$A$200:$A$299,'C Report Grouper'!$D68,'C Report'!M$200:M$299))</f>
        <v>0</v>
      </c>
      <c r="P68" s="98">
        <f>IF($D$4="MAP+ADM Waivers",(SUMIF('C Report'!$A$200:$A$299,'C Report Grouper'!$D68,'C Report'!N$200:N$299)+SUMIF('C Report'!$A$400:$A$497,'C Report Grouper'!$D68,'C Report'!N$400:N$497)),SUMIF('C Report'!$A$200:$A$299,'C Report Grouper'!$D68,'C Report'!N$200:N$299))</f>
        <v>0</v>
      </c>
      <c r="Q68" s="98">
        <f>IF($D$4="MAP+ADM Waivers",(SUMIF('C Report'!$A$200:$A$299,'C Report Grouper'!$D68,'C Report'!O$200:O$299)+SUMIF('C Report'!$A$400:$A$497,'C Report Grouper'!$D68,'C Report'!O$400:O$497)),SUMIF('C Report'!$A$200:$A$299,'C Report Grouper'!$D68,'C Report'!O$200:O$299))</f>
        <v>0</v>
      </c>
      <c r="R68" s="98">
        <f>IF($D$4="MAP+ADM Waivers",(SUMIF('C Report'!$A$200:$A$299,'C Report Grouper'!$D68,'C Report'!P$200:P$299)+SUMIF('C Report'!$A$400:$A$497,'C Report Grouper'!$D68,'C Report'!P$400:P$497)),SUMIF('C Report'!$A$200:$A$299,'C Report Grouper'!$D68,'C Report'!P$200:P$299))</f>
        <v>0</v>
      </c>
      <c r="S68" s="98">
        <f>IF($D$4="MAP+ADM Waivers",(SUMIF('C Report'!$A$200:$A$299,'C Report Grouper'!$D68,'C Report'!Q$200:Q$299)+SUMIF('C Report'!$A$400:$A$497,'C Report Grouper'!$D68,'C Report'!Q$400:Q$497)),SUMIF('C Report'!$A$200:$A$299,'C Report Grouper'!$D68,'C Report'!Q$200:Q$299))</f>
        <v>0</v>
      </c>
      <c r="T68" s="98">
        <f>IF($D$4="MAP+ADM Waivers",(SUMIF('C Report'!$A$200:$A$299,'C Report Grouper'!$D68,'C Report'!R$200:R$299)+SUMIF('C Report'!$A$400:$A$497,'C Report Grouper'!$D68,'C Report'!R$400:R$497)),SUMIF('C Report'!$A$200:$A$299,'C Report Grouper'!$D68,'C Report'!R$200:R$299))</f>
        <v>0</v>
      </c>
      <c r="U68" s="98">
        <f>IF($D$4="MAP+ADM Waivers",(SUMIF('C Report'!$A$200:$A$299,'C Report Grouper'!$D68,'C Report'!S$200:S$299)+SUMIF('C Report'!$A$400:$A$497,'C Report Grouper'!$D68,'C Report'!S$400:S$497)),SUMIF('C Report'!$A$200:$A$299,'C Report Grouper'!$D68,'C Report'!S$200:S$299))</f>
        <v>0</v>
      </c>
      <c r="V68" s="98">
        <f>IF($D$4="MAP+ADM Waivers",(SUMIF('C Report'!$A$200:$A$299,'C Report Grouper'!$D68,'C Report'!T$200:T$299)+SUMIF('C Report'!$A$400:$A$497,'C Report Grouper'!$D68,'C Report'!T$400:T$497)),SUMIF('C Report'!$A$200:$A$299,'C Report Grouper'!$D68,'C Report'!T$200:T$299))</f>
        <v>0</v>
      </c>
      <c r="W68" s="98">
        <f>IF($D$4="MAP+ADM Waivers",(SUMIF('C Report'!$A$200:$A$299,'C Report Grouper'!$D68,'C Report'!U$200:U$299)+SUMIF('C Report'!$A$400:$A$497,'C Report Grouper'!$D68,'C Report'!U$400:U$497)),SUMIF('C Report'!$A$200:$A$299,'C Report Grouper'!$D68,'C Report'!U$200:U$299))</f>
        <v>0</v>
      </c>
      <c r="X68" s="98">
        <f>IF($D$4="MAP+ADM Waivers",(SUMIF('C Report'!$A$200:$A$299,'C Report Grouper'!$D68,'C Report'!V$200:V$299)+SUMIF('C Report'!$A$400:$A$497,'C Report Grouper'!$D68,'C Report'!V$400:V$497)),SUMIF('C Report'!$A$200:$A$299,'C Report Grouper'!$D68,'C Report'!V$200:V$299))</f>
        <v>0</v>
      </c>
      <c r="Y68" s="98">
        <f>IF($D$4="MAP+ADM Waivers",(SUMIF('C Report'!$A$200:$A$299,'C Report Grouper'!$D68,'C Report'!W$200:W$299)+SUMIF('C Report'!$A$400:$A$497,'C Report Grouper'!$D68,'C Report'!W$400:W$497)),SUMIF('C Report'!$A$200:$A$299,'C Report Grouper'!$D68,'C Report'!W$200:W$299))</f>
        <v>0</v>
      </c>
      <c r="Z68" s="98">
        <f>IF($D$4="MAP+ADM Waivers",(SUMIF('C Report'!$A$200:$A$299,'C Report Grouper'!$D68,'C Report'!X$200:X$299)+SUMIF('C Report'!$A$400:$A$497,'C Report Grouper'!$D68,'C Report'!X$400:X$497)),SUMIF('C Report'!$A$200:$A$299,'C Report Grouper'!$D68,'C Report'!X$200:X$299))</f>
        <v>0</v>
      </c>
      <c r="AA68" s="98">
        <f>IF($D$4="MAP+ADM Waivers",(SUMIF('C Report'!$A$200:$A$299,'C Report Grouper'!$D68,'C Report'!Y$200:Y$299)+SUMIF('C Report'!$A$400:$A$497,'C Report Grouper'!$D68,'C Report'!Y$400:Y$497)),SUMIF('C Report'!$A$200:$A$299,'C Report Grouper'!$D68,'C Report'!Y$200:Y$299))</f>
        <v>0</v>
      </c>
      <c r="AB68" s="98">
        <f>IF($D$4="MAP+ADM Waivers",(SUMIF('C Report'!$A$200:$A$299,'C Report Grouper'!$D68,'C Report'!Z$200:Z$299)+SUMIF('C Report'!$A$400:$A$497,'C Report Grouper'!$D68,'C Report'!Z$400:Z$497)),SUMIF('C Report'!$A$200:$A$299,'C Report Grouper'!$D68,'C Report'!Z$200:Z$299))</f>
        <v>0</v>
      </c>
      <c r="AC68" s="98">
        <f>IF($D$4="MAP+ADM Waivers",(SUMIF('C Report'!$A$200:$A$299,'C Report Grouper'!$D68,'C Report'!AA$200:AA$299)+SUMIF('C Report'!$A$400:$A$497,'C Report Grouper'!$D68,'C Report'!AA$400:AA$497)),SUMIF('C Report'!$A$200:$A$299,'C Report Grouper'!$D68,'C Report'!AA$200:AA$299))</f>
        <v>0</v>
      </c>
      <c r="AD68" s="98">
        <f>IF($D$4="MAP+ADM Waivers",(SUMIF('C Report'!$A$200:$A$299,'C Report Grouper'!$D68,'C Report'!AB$200:AB$299)+SUMIF('C Report'!$A$400:$A$497,'C Report Grouper'!$D68,'C Report'!AB$400:AB$497)),SUMIF('C Report'!$A$200:$A$299,'C Report Grouper'!$D68,'C Report'!AB$200:AB$299))</f>
        <v>0</v>
      </c>
      <c r="AE68" s="98">
        <f>IF($D$4="MAP+ADM Waivers",(SUMIF('C Report'!$A$200:$A$299,'C Report Grouper'!$D68,'C Report'!AC$200:AC$299)+SUMIF('C Report'!$A$400:$A$497,'C Report Grouper'!$D68,'C Report'!AC$400:AC$497)),SUMIF('C Report'!$A$200:$A$299,'C Report Grouper'!$D68,'C Report'!AC$200:AC$299))</f>
        <v>0</v>
      </c>
      <c r="AF68" s="98">
        <f>IF($D$4="MAP+ADM Waivers",(SUMIF('C Report'!$A$200:$A$299,'C Report Grouper'!$D68,'C Report'!AD$200:AD$299)+SUMIF('C Report'!$A$400:$A$497,'C Report Grouper'!$D68,'C Report'!AD$400:AD$497)),SUMIF('C Report'!$A$200:$A$299,'C Report Grouper'!$D68,'C Report'!AD$200:AD$299))</f>
        <v>0</v>
      </c>
      <c r="AG68" s="98">
        <f>IF($D$4="MAP+ADM Waivers",(SUMIF('C Report'!$A$200:$A$299,'C Report Grouper'!$D68,'C Report'!AE$200:AE$299)+SUMIF('C Report'!$A$400:$A$497,'C Report Grouper'!$D68,'C Report'!AE$400:AE$497)),SUMIF('C Report'!$A$200:$A$299,'C Report Grouper'!$D68,'C Report'!AE$200:AE$299))</f>
        <v>0</v>
      </c>
      <c r="AH68" s="99">
        <f>IF($D$4="MAP+ADM Waivers",(SUMIF('C Report'!$A$200:$A$299,'C Report Grouper'!$D68,'C Report'!AF$200:AF$299)+SUMIF('C Report'!$A$400:$A$497,'C Report Grouper'!$D68,'C Report'!AF$400:AF$497)),SUMIF('C Report'!$A$200:$A$299,'C Report Grouper'!$D68,'C Report'!AF$200:AF$299))</f>
        <v>0</v>
      </c>
    </row>
    <row r="69" spans="2:34" ht="13" hidden="1" x14ac:dyDescent="0.3">
      <c r="B69" s="22" t="str">
        <f>IFERROR(VLOOKUP(C69,'MEG Def'!$A$21:$B$26,2),"")</f>
        <v/>
      </c>
      <c r="C69" s="55"/>
      <c r="D69" s="282"/>
      <c r="E69" s="97">
        <f>IF($D$4="MAP+ADM Waivers",(SUMIF('C Report'!$A$200:$A$299,'C Report Grouper'!$D69,'C Report'!C$200:C$299)+SUMIF('C Report'!$A$400:$A$497,'C Report Grouper'!$D69,'C Report'!C$400:C$497)),SUMIF('C Report'!$A$200:$A$299,'C Report Grouper'!$D69,'C Report'!C$200:C$299))</f>
        <v>0</v>
      </c>
      <c r="F69" s="98">
        <f>IF($D$4="MAP+ADM Waivers",(SUMIF('C Report'!$A$200:$A$299,'C Report Grouper'!$D69,'C Report'!D$200:D$299)+SUMIF('C Report'!$A$400:$A$497,'C Report Grouper'!$D69,'C Report'!D$400:D$497)),SUMIF('C Report'!$A$200:$A$299,'C Report Grouper'!$D69,'C Report'!D$200:D$299))</f>
        <v>0</v>
      </c>
      <c r="G69" s="98">
        <f>IF($D$4="MAP+ADM Waivers",(SUMIF('C Report'!$A$200:$A$299,'C Report Grouper'!$D69,'C Report'!E$200:E$299)+SUMIF('C Report'!$A$400:$A$497,'C Report Grouper'!$D69,'C Report'!E$400:E$497)),SUMIF('C Report'!$A$200:$A$299,'C Report Grouper'!$D69,'C Report'!E$200:E$299))</f>
        <v>0</v>
      </c>
      <c r="H69" s="98">
        <f>IF($D$4="MAP+ADM Waivers",(SUMIF('C Report'!$A$200:$A$299,'C Report Grouper'!$D69,'C Report'!F$200:F$299)+SUMIF('C Report'!$A$400:$A$497,'C Report Grouper'!$D69,'C Report'!F$400:F$497)),SUMIF('C Report'!$A$200:$A$299,'C Report Grouper'!$D69,'C Report'!F$200:F$299))</f>
        <v>0</v>
      </c>
      <c r="I69" s="98">
        <f>IF($D$4="MAP+ADM Waivers",(SUMIF('C Report'!$A$200:$A$299,'C Report Grouper'!$D69,'C Report'!G$200:G$299)+SUMIF('C Report'!$A$400:$A$497,'C Report Grouper'!$D69,'C Report'!G$400:G$497)),SUMIF('C Report'!$A$200:$A$299,'C Report Grouper'!$D69,'C Report'!G$200:G$299))</f>
        <v>0</v>
      </c>
      <c r="J69" s="98">
        <f>IF($D$4="MAP+ADM Waivers",(SUMIF('C Report'!$A$200:$A$299,'C Report Grouper'!$D69,'C Report'!H$200:H$299)+SUMIF('C Report'!$A$400:$A$497,'C Report Grouper'!$D69,'C Report'!H$400:H$497)),SUMIF('C Report'!$A$200:$A$299,'C Report Grouper'!$D69,'C Report'!H$200:H$299))</f>
        <v>0</v>
      </c>
      <c r="K69" s="98">
        <f>IF($D$4="MAP+ADM Waivers",(SUMIF('C Report'!$A$200:$A$299,'C Report Grouper'!$D69,'C Report'!I$200:I$299)+SUMIF('C Report'!$A$400:$A$497,'C Report Grouper'!$D69,'C Report'!I$400:I$497)),SUMIF('C Report'!$A$200:$A$299,'C Report Grouper'!$D69,'C Report'!I$200:I$299))</f>
        <v>0</v>
      </c>
      <c r="L69" s="98">
        <f>IF($D$4="MAP+ADM Waivers",(SUMIF('C Report'!$A$200:$A$299,'C Report Grouper'!$D69,'C Report'!J$200:J$299)+SUMIF('C Report'!$A$400:$A$497,'C Report Grouper'!$D69,'C Report'!J$400:J$497)),SUMIF('C Report'!$A$200:$A$299,'C Report Grouper'!$D69,'C Report'!J$200:J$299))</f>
        <v>0</v>
      </c>
      <c r="M69" s="98">
        <f>IF($D$4="MAP+ADM Waivers",(SUMIF('C Report'!$A$200:$A$299,'C Report Grouper'!$D69,'C Report'!K$200:K$299)+SUMIF('C Report'!$A$400:$A$497,'C Report Grouper'!$D69,'C Report'!K$400:K$497)),SUMIF('C Report'!$A$200:$A$299,'C Report Grouper'!$D69,'C Report'!K$200:K$299))</f>
        <v>0</v>
      </c>
      <c r="N69" s="98">
        <f>IF($D$4="MAP+ADM Waivers",(SUMIF('C Report'!$A$200:$A$299,'C Report Grouper'!$D69,'C Report'!L$200:L$299)+SUMIF('C Report'!$A$400:$A$497,'C Report Grouper'!$D69,'C Report'!L$400:L$497)),SUMIF('C Report'!$A$200:$A$299,'C Report Grouper'!$D69,'C Report'!L$200:L$299))</f>
        <v>0</v>
      </c>
      <c r="O69" s="98">
        <f>IF($D$4="MAP+ADM Waivers",(SUMIF('C Report'!$A$200:$A$299,'C Report Grouper'!$D69,'C Report'!M$200:M$299)+SUMIF('C Report'!$A$400:$A$497,'C Report Grouper'!$D69,'C Report'!M$400:M$497)),SUMIF('C Report'!$A$200:$A$299,'C Report Grouper'!$D69,'C Report'!M$200:M$299))</f>
        <v>0</v>
      </c>
      <c r="P69" s="98">
        <f>IF($D$4="MAP+ADM Waivers",(SUMIF('C Report'!$A$200:$A$299,'C Report Grouper'!$D69,'C Report'!N$200:N$299)+SUMIF('C Report'!$A$400:$A$497,'C Report Grouper'!$D69,'C Report'!N$400:N$497)),SUMIF('C Report'!$A$200:$A$299,'C Report Grouper'!$D69,'C Report'!N$200:N$299))</f>
        <v>0</v>
      </c>
      <c r="Q69" s="98">
        <f>IF($D$4="MAP+ADM Waivers",(SUMIF('C Report'!$A$200:$A$299,'C Report Grouper'!$D69,'C Report'!O$200:O$299)+SUMIF('C Report'!$A$400:$A$497,'C Report Grouper'!$D69,'C Report'!O$400:O$497)),SUMIF('C Report'!$A$200:$A$299,'C Report Grouper'!$D69,'C Report'!O$200:O$299))</f>
        <v>0</v>
      </c>
      <c r="R69" s="98">
        <f>IF($D$4="MAP+ADM Waivers",(SUMIF('C Report'!$A$200:$A$299,'C Report Grouper'!$D69,'C Report'!P$200:P$299)+SUMIF('C Report'!$A$400:$A$497,'C Report Grouper'!$D69,'C Report'!P$400:P$497)),SUMIF('C Report'!$A$200:$A$299,'C Report Grouper'!$D69,'C Report'!P$200:P$299))</f>
        <v>0</v>
      </c>
      <c r="S69" s="98">
        <f>IF($D$4="MAP+ADM Waivers",(SUMIF('C Report'!$A$200:$A$299,'C Report Grouper'!$D69,'C Report'!Q$200:Q$299)+SUMIF('C Report'!$A$400:$A$497,'C Report Grouper'!$D69,'C Report'!Q$400:Q$497)),SUMIF('C Report'!$A$200:$A$299,'C Report Grouper'!$D69,'C Report'!Q$200:Q$299))</f>
        <v>0</v>
      </c>
      <c r="T69" s="98">
        <f>IF($D$4="MAP+ADM Waivers",(SUMIF('C Report'!$A$200:$A$299,'C Report Grouper'!$D69,'C Report'!R$200:R$299)+SUMIF('C Report'!$A$400:$A$497,'C Report Grouper'!$D69,'C Report'!R$400:R$497)),SUMIF('C Report'!$A$200:$A$299,'C Report Grouper'!$D69,'C Report'!R$200:R$299))</f>
        <v>0</v>
      </c>
      <c r="U69" s="98">
        <f>IF($D$4="MAP+ADM Waivers",(SUMIF('C Report'!$A$200:$A$299,'C Report Grouper'!$D69,'C Report'!S$200:S$299)+SUMIF('C Report'!$A$400:$A$497,'C Report Grouper'!$D69,'C Report'!S$400:S$497)),SUMIF('C Report'!$A$200:$A$299,'C Report Grouper'!$D69,'C Report'!S$200:S$299))</f>
        <v>0</v>
      </c>
      <c r="V69" s="98">
        <f>IF($D$4="MAP+ADM Waivers",(SUMIF('C Report'!$A$200:$A$299,'C Report Grouper'!$D69,'C Report'!T$200:T$299)+SUMIF('C Report'!$A$400:$A$497,'C Report Grouper'!$D69,'C Report'!T$400:T$497)),SUMIF('C Report'!$A$200:$A$299,'C Report Grouper'!$D69,'C Report'!T$200:T$299))</f>
        <v>0</v>
      </c>
      <c r="W69" s="98">
        <f>IF($D$4="MAP+ADM Waivers",(SUMIF('C Report'!$A$200:$A$299,'C Report Grouper'!$D69,'C Report'!U$200:U$299)+SUMIF('C Report'!$A$400:$A$497,'C Report Grouper'!$D69,'C Report'!U$400:U$497)),SUMIF('C Report'!$A$200:$A$299,'C Report Grouper'!$D69,'C Report'!U$200:U$299))</f>
        <v>0</v>
      </c>
      <c r="X69" s="98">
        <f>IF($D$4="MAP+ADM Waivers",(SUMIF('C Report'!$A$200:$A$299,'C Report Grouper'!$D69,'C Report'!V$200:V$299)+SUMIF('C Report'!$A$400:$A$497,'C Report Grouper'!$D69,'C Report'!V$400:V$497)),SUMIF('C Report'!$A$200:$A$299,'C Report Grouper'!$D69,'C Report'!V$200:V$299))</f>
        <v>0</v>
      </c>
      <c r="Y69" s="98">
        <f>IF($D$4="MAP+ADM Waivers",(SUMIF('C Report'!$A$200:$A$299,'C Report Grouper'!$D69,'C Report'!W$200:W$299)+SUMIF('C Report'!$A$400:$A$497,'C Report Grouper'!$D69,'C Report'!W$400:W$497)),SUMIF('C Report'!$A$200:$A$299,'C Report Grouper'!$D69,'C Report'!W$200:W$299))</f>
        <v>0</v>
      </c>
      <c r="Z69" s="98">
        <f>IF($D$4="MAP+ADM Waivers",(SUMIF('C Report'!$A$200:$A$299,'C Report Grouper'!$D69,'C Report'!X$200:X$299)+SUMIF('C Report'!$A$400:$A$497,'C Report Grouper'!$D69,'C Report'!X$400:X$497)),SUMIF('C Report'!$A$200:$A$299,'C Report Grouper'!$D69,'C Report'!X$200:X$299))</f>
        <v>0</v>
      </c>
      <c r="AA69" s="98">
        <f>IF($D$4="MAP+ADM Waivers",(SUMIF('C Report'!$A$200:$A$299,'C Report Grouper'!$D69,'C Report'!Y$200:Y$299)+SUMIF('C Report'!$A$400:$A$497,'C Report Grouper'!$D69,'C Report'!Y$400:Y$497)),SUMIF('C Report'!$A$200:$A$299,'C Report Grouper'!$D69,'C Report'!Y$200:Y$299))</f>
        <v>0</v>
      </c>
      <c r="AB69" s="98">
        <f>IF($D$4="MAP+ADM Waivers",(SUMIF('C Report'!$A$200:$A$299,'C Report Grouper'!$D69,'C Report'!Z$200:Z$299)+SUMIF('C Report'!$A$400:$A$497,'C Report Grouper'!$D69,'C Report'!Z$400:Z$497)),SUMIF('C Report'!$A$200:$A$299,'C Report Grouper'!$D69,'C Report'!Z$200:Z$299))</f>
        <v>0</v>
      </c>
      <c r="AC69" s="98">
        <f>IF($D$4="MAP+ADM Waivers",(SUMIF('C Report'!$A$200:$A$299,'C Report Grouper'!$D69,'C Report'!AA$200:AA$299)+SUMIF('C Report'!$A$400:$A$497,'C Report Grouper'!$D69,'C Report'!AA$400:AA$497)),SUMIF('C Report'!$A$200:$A$299,'C Report Grouper'!$D69,'C Report'!AA$200:AA$299))</f>
        <v>0</v>
      </c>
      <c r="AD69" s="98">
        <f>IF($D$4="MAP+ADM Waivers",(SUMIF('C Report'!$A$200:$A$299,'C Report Grouper'!$D69,'C Report'!AB$200:AB$299)+SUMIF('C Report'!$A$400:$A$497,'C Report Grouper'!$D69,'C Report'!AB$400:AB$497)),SUMIF('C Report'!$A$200:$A$299,'C Report Grouper'!$D69,'C Report'!AB$200:AB$299))</f>
        <v>0</v>
      </c>
      <c r="AE69" s="98">
        <f>IF($D$4="MAP+ADM Waivers",(SUMIF('C Report'!$A$200:$A$299,'C Report Grouper'!$D69,'C Report'!AC$200:AC$299)+SUMIF('C Report'!$A$400:$A$497,'C Report Grouper'!$D69,'C Report'!AC$400:AC$497)),SUMIF('C Report'!$A$200:$A$299,'C Report Grouper'!$D69,'C Report'!AC$200:AC$299))</f>
        <v>0</v>
      </c>
      <c r="AF69" s="98">
        <f>IF($D$4="MAP+ADM Waivers",(SUMIF('C Report'!$A$200:$A$299,'C Report Grouper'!$D69,'C Report'!AD$200:AD$299)+SUMIF('C Report'!$A$400:$A$497,'C Report Grouper'!$D69,'C Report'!AD$400:AD$497)),SUMIF('C Report'!$A$200:$A$299,'C Report Grouper'!$D69,'C Report'!AD$200:AD$299))</f>
        <v>0</v>
      </c>
      <c r="AG69" s="98">
        <f>IF($D$4="MAP+ADM Waivers",(SUMIF('C Report'!$A$200:$A$299,'C Report Grouper'!$D69,'C Report'!AE$200:AE$299)+SUMIF('C Report'!$A$400:$A$497,'C Report Grouper'!$D69,'C Report'!AE$400:AE$497)),SUMIF('C Report'!$A$200:$A$299,'C Report Grouper'!$D69,'C Report'!AE$200:AE$299))</f>
        <v>0</v>
      </c>
      <c r="AH69" s="99">
        <f>IF($D$4="MAP+ADM Waivers",(SUMIF('C Report'!$A$200:$A$299,'C Report Grouper'!$D69,'C Report'!AF$200:AF$299)+SUMIF('C Report'!$A$400:$A$497,'C Report Grouper'!$D69,'C Report'!AF$400:AF$497)),SUMIF('C Report'!$A$200:$A$299,'C Report Grouper'!$D69,'C Report'!AF$200:AF$299))</f>
        <v>0</v>
      </c>
    </row>
    <row r="70" spans="2:34" ht="13" hidden="1" x14ac:dyDescent="0.3">
      <c r="B70" s="22"/>
      <c r="C70" s="56"/>
      <c r="D70" s="282"/>
      <c r="E70" s="97">
        <f>IF($D$4="MAP+ADM Waivers",(SUMIF('C Report'!$A$200:$A$299,'C Report Grouper'!$D70,'C Report'!C$200:C$299)+SUMIF('C Report'!$A$400:$A$497,'C Report Grouper'!$D70,'C Report'!C$400:C$497)),SUMIF('C Report'!$A$200:$A$299,'C Report Grouper'!$D70,'C Report'!C$200:C$299))</f>
        <v>0</v>
      </c>
      <c r="F70" s="98">
        <f>IF($D$4="MAP+ADM Waivers",(SUMIF('C Report'!$A$200:$A$299,'C Report Grouper'!$D70,'C Report'!D$200:D$299)+SUMIF('C Report'!$A$400:$A$497,'C Report Grouper'!$D70,'C Report'!D$400:D$497)),SUMIF('C Report'!$A$200:$A$299,'C Report Grouper'!$D70,'C Report'!D$200:D$299))</f>
        <v>0</v>
      </c>
      <c r="G70" s="98">
        <f>IF($D$4="MAP+ADM Waivers",(SUMIF('C Report'!$A$200:$A$299,'C Report Grouper'!$D70,'C Report'!E$200:E$299)+SUMIF('C Report'!$A$400:$A$497,'C Report Grouper'!$D70,'C Report'!E$400:E$497)),SUMIF('C Report'!$A$200:$A$299,'C Report Grouper'!$D70,'C Report'!E$200:E$299))</f>
        <v>0</v>
      </c>
      <c r="H70" s="98">
        <f>IF($D$4="MAP+ADM Waivers",(SUMIF('C Report'!$A$200:$A$299,'C Report Grouper'!$D70,'C Report'!F$200:F$299)+SUMIF('C Report'!$A$400:$A$497,'C Report Grouper'!$D70,'C Report'!F$400:F$497)),SUMIF('C Report'!$A$200:$A$299,'C Report Grouper'!$D70,'C Report'!F$200:F$299))</f>
        <v>0</v>
      </c>
      <c r="I70" s="98">
        <f>IF($D$4="MAP+ADM Waivers",(SUMIF('C Report'!$A$200:$A$299,'C Report Grouper'!$D70,'C Report'!G$200:G$299)+SUMIF('C Report'!$A$400:$A$497,'C Report Grouper'!$D70,'C Report'!G$400:G$497)),SUMIF('C Report'!$A$200:$A$299,'C Report Grouper'!$D70,'C Report'!G$200:G$299))</f>
        <v>0</v>
      </c>
      <c r="J70" s="98">
        <f>IF($D$4="MAP+ADM Waivers",(SUMIF('C Report'!$A$200:$A$299,'C Report Grouper'!$D70,'C Report'!H$200:H$299)+SUMIF('C Report'!$A$400:$A$497,'C Report Grouper'!$D70,'C Report'!H$400:H$497)),SUMIF('C Report'!$A$200:$A$299,'C Report Grouper'!$D70,'C Report'!H$200:H$299))</f>
        <v>0</v>
      </c>
      <c r="K70" s="98">
        <f>IF($D$4="MAP+ADM Waivers",(SUMIF('C Report'!$A$200:$A$299,'C Report Grouper'!$D70,'C Report'!I$200:I$299)+SUMIF('C Report'!$A$400:$A$497,'C Report Grouper'!$D70,'C Report'!I$400:I$497)),SUMIF('C Report'!$A$200:$A$299,'C Report Grouper'!$D70,'C Report'!I$200:I$299))</f>
        <v>0</v>
      </c>
      <c r="L70" s="98">
        <f>IF($D$4="MAP+ADM Waivers",(SUMIF('C Report'!$A$200:$A$299,'C Report Grouper'!$D70,'C Report'!J$200:J$299)+SUMIF('C Report'!$A$400:$A$497,'C Report Grouper'!$D70,'C Report'!J$400:J$497)),SUMIF('C Report'!$A$200:$A$299,'C Report Grouper'!$D70,'C Report'!J$200:J$299))</f>
        <v>0</v>
      </c>
      <c r="M70" s="98">
        <f>IF($D$4="MAP+ADM Waivers",(SUMIF('C Report'!$A$200:$A$299,'C Report Grouper'!$D70,'C Report'!K$200:K$299)+SUMIF('C Report'!$A$400:$A$497,'C Report Grouper'!$D70,'C Report'!K$400:K$497)),SUMIF('C Report'!$A$200:$A$299,'C Report Grouper'!$D70,'C Report'!K$200:K$299))</f>
        <v>0</v>
      </c>
      <c r="N70" s="98">
        <f>IF($D$4="MAP+ADM Waivers",(SUMIF('C Report'!$A$200:$A$299,'C Report Grouper'!$D70,'C Report'!L$200:L$299)+SUMIF('C Report'!$A$400:$A$497,'C Report Grouper'!$D70,'C Report'!L$400:L$497)),SUMIF('C Report'!$A$200:$A$299,'C Report Grouper'!$D70,'C Report'!L$200:L$299))</f>
        <v>0</v>
      </c>
      <c r="O70" s="98">
        <f>IF($D$4="MAP+ADM Waivers",(SUMIF('C Report'!$A$200:$A$299,'C Report Grouper'!$D70,'C Report'!M$200:M$299)+SUMIF('C Report'!$A$400:$A$497,'C Report Grouper'!$D70,'C Report'!M$400:M$497)),SUMIF('C Report'!$A$200:$A$299,'C Report Grouper'!$D70,'C Report'!M$200:M$299))</f>
        <v>0</v>
      </c>
      <c r="P70" s="98">
        <f>IF($D$4="MAP+ADM Waivers",(SUMIF('C Report'!$A$200:$A$299,'C Report Grouper'!$D70,'C Report'!N$200:N$299)+SUMIF('C Report'!$A$400:$A$497,'C Report Grouper'!$D70,'C Report'!N$400:N$497)),SUMIF('C Report'!$A$200:$A$299,'C Report Grouper'!$D70,'C Report'!N$200:N$299))</f>
        <v>0</v>
      </c>
      <c r="Q70" s="98">
        <f>IF($D$4="MAP+ADM Waivers",(SUMIF('C Report'!$A$200:$A$299,'C Report Grouper'!$D70,'C Report'!O$200:O$299)+SUMIF('C Report'!$A$400:$A$497,'C Report Grouper'!$D70,'C Report'!O$400:O$497)),SUMIF('C Report'!$A$200:$A$299,'C Report Grouper'!$D70,'C Report'!O$200:O$299))</f>
        <v>0</v>
      </c>
      <c r="R70" s="98">
        <f>IF($D$4="MAP+ADM Waivers",(SUMIF('C Report'!$A$200:$A$299,'C Report Grouper'!$D70,'C Report'!P$200:P$299)+SUMIF('C Report'!$A$400:$A$497,'C Report Grouper'!$D70,'C Report'!P$400:P$497)),SUMIF('C Report'!$A$200:$A$299,'C Report Grouper'!$D70,'C Report'!P$200:P$299))</f>
        <v>0</v>
      </c>
      <c r="S70" s="98">
        <f>IF($D$4="MAP+ADM Waivers",(SUMIF('C Report'!$A$200:$A$299,'C Report Grouper'!$D70,'C Report'!Q$200:Q$299)+SUMIF('C Report'!$A$400:$A$497,'C Report Grouper'!$D70,'C Report'!Q$400:Q$497)),SUMIF('C Report'!$A$200:$A$299,'C Report Grouper'!$D70,'C Report'!Q$200:Q$299))</f>
        <v>0</v>
      </c>
      <c r="T70" s="98">
        <f>IF($D$4="MAP+ADM Waivers",(SUMIF('C Report'!$A$200:$A$299,'C Report Grouper'!$D70,'C Report'!R$200:R$299)+SUMIF('C Report'!$A$400:$A$497,'C Report Grouper'!$D70,'C Report'!R$400:R$497)),SUMIF('C Report'!$A$200:$A$299,'C Report Grouper'!$D70,'C Report'!R$200:R$299))</f>
        <v>0</v>
      </c>
      <c r="U70" s="98">
        <f>IF($D$4="MAP+ADM Waivers",(SUMIF('C Report'!$A$200:$A$299,'C Report Grouper'!$D70,'C Report'!S$200:S$299)+SUMIF('C Report'!$A$400:$A$497,'C Report Grouper'!$D70,'C Report'!S$400:S$497)),SUMIF('C Report'!$A$200:$A$299,'C Report Grouper'!$D70,'C Report'!S$200:S$299))</f>
        <v>0</v>
      </c>
      <c r="V70" s="98">
        <f>IF($D$4="MAP+ADM Waivers",(SUMIF('C Report'!$A$200:$A$299,'C Report Grouper'!$D70,'C Report'!T$200:T$299)+SUMIF('C Report'!$A$400:$A$497,'C Report Grouper'!$D70,'C Report'!T$400:T$497)),SUMIF('C Report'!$A$200:$A$299,'C Report Grouper'!$D70,'C Report'!T$200:T$299))</f>
        <v>0</v>
      </c>
      <c r="W70" s="98">
        <f>IF($D$4="MAP+ADM Waivers",(SUMIF('C Report'!$A$200:$A$299,'C Report Grouper'!$D70,'C Report'!U$200:U$299)+SUMIF('C Report'!$A$400:$A$497,'C Report Grouper'!$D70,'C Report'!U$400:U$497)),SUMIF('C Report'!$A$200:$A$299,'C Report Grouper'!$D70,'C Report'!U$200:U$299))</f>
        <v>0</v>
      </c>
      <c r="X70" s="98">
        <f>IF($D$4="MAP+ADM Waivers",(SUMIF('C Report'!$A$200:$A$299,'C Report Grouper'!$D70,'C Report'!V$200:V$299)+SUMIF('C Report'!$A$400:$A$497,'C Report Grouper'!$D70,'C Report'!V$400:V$497)),SUMIF('C Report'!$A$200:$A$299,'C Report Grouper'!$D70,'C Report'!V$200:V$299))</f>
        <v>0</v>
      </c>
      <c r="Y70" s="98">
        <f>IF($D$4="MAP+ADM Waivers",(SUMIF('C Report'!$A$200:$A$299,'C Report Grouper'!$D70,'C Report'!W$200:W$299)+SUMIF('C Report'!$A$400:$A$497,'C Report Grouper'!$D70,'C Report'!W$400:W$497)),SUMIF('C Report'!$A$200:$A$299,'C Report Grouper'!$D70,'C Report'!W$200:W$299))</f>
        <v>0</v>
      </c>
      <c r="Z70" s="98">
        <f>IF($D$4="MAP+ADM Waivers",(SUMIF('C Report'!$A$200:$A$299,'C Report Grouper'!$D70,'C Report'!X$200:X$299)+SUMIF('C Report'!$A$400:$A$497,'C Report Grouper'!$D70,'C Report'!X$400:X$497)),SUMIF('C Report'!$A$200:$A$299,'C Report Grouper'!$D70,'C Report'!X$200:X$299))</f>
        <v>0</v>
      </c>
      <c r="AA70" s="98">
        <f>IF($D$4="MAP+ADM Waivers",(SUMIF('C Report'!$A$200:$A$299,'C Report Grouper'!$D70,'C Report'!Y$200:Y$299)+SUMIF('C Report'!$A$400:$A$497,'C Report Grouper'!$D70,'C Report'!Y$400:Y$497)),SUMIF('C Report'!$A$200:$A$299,'C Report Grouper'!$D70,'C Report'!Y$200:Y$299))</f>
        <v>0</v>
      </c>
      <c r="AB70" s="98">
        <f>IF($D$4="MAP+ADM Waivers",(SUMIF('C Report'!$A$200:$A$299,'C Report Grouper'!$D70,'C Report'!Z$200:Z$299)+SUMIF('C Report'!$A$400:$A$497,'C Report Grouper'!$D70,'C Report'!Z$400:Z$497)),SUMIF('C Report'!$A$200:$A$299,'C Report Grouper'!$D70,'C Report'!Z$200:Z$299))</f>
        <v>0</v>
      </c>
      <c r="AC70" s="98">
        <f>IF($D$4="MAP+ADM Waivers",(SUMIF('C Report'!$A$200:$A$299,'C Report Grouper'!$D70,'C Report'!AA$200:AA$299)+SUMIF('C Report'!$A$400:$A$497,'C Report Grouper'!$D70,'C Report'!AA$400:AA$497)),SUMIF('C Report'!$A$200:$A$299,'C Report Grouper'!$D70,'C Report'!AA$200:AA$299))</f>
        <v>0</v>
      </c>
      <c r="AD70" s="98">
        <f>IF($D$4="MAP+ADM Waivers",(SUMIF('C Report'!$A$200:$A$299,'C Report Grouper'!$D70,'C Report'!AB$200:AB$299)+SUMIF('C Report'!$A$400:$A$497,'C Report Grouper'!$D70,'C Report'!AB$400:AB$497)),SUMIF('C Report'!$A$200:$A$299,'C Report Grouper'!$D70,'C Report'!AB$200:AB$299))</f>
        <v>0</v>
      </c>
      <c r="AE70" s="98">
        <f>IF($D$4="MAP+ADM Waivers",(SUMIF('C Report'!$A$200:$A$299,'C Report Grouper'!$D70,'C Report'!AC$200:AC$299)+SUMIF('C Report'!$A$400:$A$497,'C Report Grouper'!$D70,'C Report'!AC$400:AC$497)),SUMIF('C Report'!$A$200:$A$299,'C Report Grouper'!$D70,'C Report'!AC$200:AC$299))</f>
        <v>0</v>
      </c>
      <c r="AF70" s="98">
        <f>IF($D$4="MAP+ADM Waivers",(SUMIF('C Report'!$A$200:$A$299,'C Report Grouper'!$D70,'C Report'!AD$200:AD$299)+SUMIF('C Report'!$A$400:$A$497,'C Report Grouper'!$D70,'C Report'!AD$400:AD$497)),SUMIF('C Report'!$A$200:$A$299,'C Report Grouper'!$D70,'C Report'!AD$200:AD$299))</f>
        <v>0</v>
      </c>
      <c r="AG70" s="98">
        <f>IF($D$4="MAP+ADM Waivers",(SUMIF('C Report'!$A$200:$A$299,'C Report Grouper'!$D70,'C Report'!AE$200:AE$299)+SUMIF('C Report'!$A$400:$A$497,'C Report Grouper'!$D70,'C Report'!AE$400:AE$497)),SUMIF('C Report'!$A$200:$A$299,'C Report Grouper'!$D70,'C Report'!AE$200:AE$299))</f>
        <v>0</v>
      </c>
      <c r="AH70" s="99">
        <f>IF($D$4="MAP+ADM Waivers",(SUMIF('C Report'!$A$200:$A$299,'C Report Grouper'!$D70,'C Report'!AF$200:AF$299)+SUMIF('C Report'!$A$400:$A$497,'C Report Grouper'!$D70,'C Report'!AF$400:AF$497)),SUMIF('C Report'!$A$200:$A$299,'C Report Grouper'!$D70,'C Report'!AF$200:AF$299))</f>
        <v>0</v>
      </c>
    </row>
    <row r="71" spans="2:34" ht="13" hidden="1" x14ac:dyDescent="0.3">
      <c r="B71" s="30" t="s">
        <v>44</v>
      </c>
      <c r="C71" s="56"/>
      <c r="D71" s="282"/>
      <c r="E71" s="97">
        <f>IF($D$4="MAP+ADM Waivers",(SUMIF('C Report'!$A$200:$A$299,'C Report Grouper'!$D71,'C Report'!C$200:C$299)+SUMIF('C Report'!$A$400:$A$497,'C Report Grouper'!$D71,'C Report'!C$400:C$497)),SUMIF('C Report'!$A$200:$A$299,'C Report Grouper'!$D71,'C Report'!C$200:C$299))</f>
        <v>0</v>
      </c>
      <c r="F71" s="98">
        <f>IF($D$4="MAP+ADM Waivers",(SUMIF('C Report'!$A$200:$A$299,'C Report Grouper'!$D71,'C Report'!D$200:D$299)+SUMIF('C Report'!$A$400:$A$497,'C Report Grouper'!$D71,'C Report'!D$400:D$497)),SUMIF('C Report'!$A$200:$A$299,'C Report Grouper'!$D71,'C Report'!D$200:D$299))</f>
        <v>0</v>
      </c>
      <c r="G71" s="98">
        <f>IF($D$4="MAP+ADM Waivers",(SUMIF('C Report'!$A$200:$A$299,'C Report Grouper'!$D71,'C Report'!E$200:E$299)+SUMIF('C Report'!$A$400:$A$497,'C Report Grouper'!$D71,'C Report'!E$400:E$497)),SUMIF('C Report'!$A$200:$A$299,'C Report Grouper'!$D71,'C Report'!E$200:E$299))</f>
        <v>0</v>
      </c>
      <c r="H71" s="98">
        <f>IF($D$4="MAP+ADM Waivers",(SUMIF('C Report'!$A$200:$A$299,'C Report Grouper'!$D71,'C Report'!F$200:F$299)+SUMIF('C Report'!$A$400:$A$497,'C Report Grouper'!$D71,'C Report'!F$400:F$497)),SUMIF('C Report'!$A$200:$A$299,'C Report Grouper'!$D71,'C Report'!F$200:F$299))</f>
        <v>0</v>
      </c>
      <c r="I71" s="98">
        <f>IF($D$4="MAP+ADM Waivers",(SUMIF('C Report'!$A$200:$A$299,'C Report Grouper'!$D71,'C Report'!G$200:G$299)+SUMIF('C Report'!$A$400:$A$497,'C Report Grouper'!$D71,'C Report'!G$400:G$497)),SUMIF('C Report'!$A$200:$A$299,'C Report Grouper'!$D71,'C Report'!G$200:G$299))</f>
        <v>0</v>
      </c>
      <c r="J71" s="98">
        <f>IF($D$4="MAP+ADM Waivers",(SUMIF('C Report'!$A$200:$A$299,'C Report Grouper'!$D71,'C Report'!H$200:H$299)+SUMIF('C Report'!$A$400:$A$497,'C Report Grouper'!$D71,'C Report'!H$400:H$497)),SUMIF('C Report'!$A$200:$A$299,'C Report Grouper'!$D71,'C Report'!H$200:H$299))</f>
        <v>0</v>
      </c>
      <c r="K71" s="98">
        <f>IF($D$4="MAP+ADM Waivers",(SUMIF('C Report'!$A$200:$A$299,'C Report Grouper'!$D71,'C Report'!I$200:I$299)+SUMIF('C Report'!$A$400:$A$497,'C Report Grouper'!$D71,'C Report'!I$400:I$497)),SUMIF('C Report'!$A$200:$A$299,'C Report Grouper'!$D71,'C Report'!I$200:I$299))</f>
        <v>0</v>
      </c>
      <c r="L71" s="98">
        <f>IF($D$4="MAP+ADM Waivers",(SUMIF('C Report'!$A$200:$A$299,'C Report Grouper'!$D71,'C Report'!J$200:J$299)+SUMIF('C Report'!$A$400:$A$497,'C Report Grouper'!$D71,'C Report'!J$400:J$497)),SUMIF('C Report'!$A$200:$A$299,'C Report Grouper'!$D71,'C Report'!J$200:J$299))</f>
        <v>0</v>
      </c>
      <c r="M71" s="98">
        <f>IF($D$4="MAP+ADM Waivers",(SUMIF('C Report'!$A$200:$A$299,'C Report Grouper'!$D71,'C Report'!K$200:K$299)+SUMIF('C Report'!$A$400:$A$497,'C Report Grouper'!$D71,'C Report'!K$400:K$497)),SUMIF('C Report'!$A$200:$A$299,'C Report Grouper'!$D71,'C Report'!K$200:K$299))</f>
        <v>0</v>
      </c>
      <c r="N71" s="98">
        <f>IF($D$4="MAP+ADM Waivers",(SUMIF('C Report'!$A$200:$A$299,'C Report Grouper'!$D71,'C Report'!L$200:L$299)+SUMIF('C Report'!$A$400:$A$497,'C Report Grouper'!$D71,'C Report'!L$400:L$497)),SUMIF('C Report'!$A$200:$A$299,'C Report Grouper'!$D71,'C Report'!L$200:L$299))</f>
        <v>0</v>
      </c>
      <c r="O71" s="98">
        <f>IF($D$4="MAP+ADM Waivers",(SUMIF('C Report'!$A$200:$A$299,'C Report Grouper'!$D71,'C Report'!M$200:M$299)+SUMIF('C Report'!$A$400:$A$497,'C Report Grouper'!$D71,'C Report'!M$400:M$497)),SUMIF('C Report'!$A$200:$A$299,'C Report Grouper'!$D71,'C Report'!M$200:M$299))</f>
        <v>0</v>
      </c>
      <c r="P71" s="98">
        <f>IF($D$4="MAP+ADM Waivers",(SUMIF('C Report'!$A$200:$A$299,'C Report Grouper'!$D71,'C Report'!N$200:N$299)+SUMIF('C Report'!$A$400:$A$497,'C Report Grouper'!$D71,'C Report'!N$400:N$497)),SUMIF('C Report'!$A$200:$A$299,'C Report Grouper'!$D71,'C Report'!N$200:N$299))</f>
        <v>0</v>
      </c>
      <c r="Q71" s="98">
        <f>IF($D$4="MAP+ADM Waivers",(SUMIF('C Report'!$A$200:$A$299,'C Report Grouper'!$D71,'C Report'!O$200:O$299)+SUMIF('C Report'!$A$400:$A$497,'C Report Grouper'!$D71,'C Report'!O$400:O$497)),SUMIF('C Report'!$A$200:$A$299,'C Report Grouper'!$D71,'C Report'!O$200:O$299))</f>
        <v>0</v>
      </c>
      <c r="R71" s="98">
        <f>IF($D$4="MAP+ADM Waivers",(SUMIF('C Report'!$A$200:$A$299,'C Report Grouper'!$D71,'C Report'!P$200:P$299)+SUMIF('C Report'!$A$400:$A$497,'C Report Grouper'!$D71,'C Report'!P$400:P$497)),SUMIF('C Report'!$A$200:$A$299,'C Report Grouper'!$D71,'C Report'!P$200:P$299))</f>
        <v>0</v>
      </c>
      <c r="S71" s="98">
        <f>IF($D$4="MAP+ADM Waivers",(SUMIF('C Report'!$A$200:$A$299,'C Report Grouper'!$D71,'C Report'!Q$200:Q$299)+SUMIF('C Report'!$A$400:$A$497,'C Report Grouper'!$D71,'C Report'!Q$400:Q$497)),SUMIF('C Report'!$A$200:$A$299,'C Report Grouper'!$D71,'C Report'!Q$200:Q$299))</f>
        <v>0</v>
      </c>
      <c r="T71" s="98">
        <f>IF($D$4="MAP+ADM Waivers",(SUMIF('C Report'!$A$200:$A$299,'C Report Grouper'!$D71,'C Report'!R$200:R$299)+SUMIF('C Report'!$A$400:$A$497,'C Report Grouper'!$D71,'C Report'!R$400:R$497)),SUMIF('C Report'!$A$200:$A$299,'C Report Grouper'!$D71,'C Report'!R$200:R$299))</f>
        <v>0</v>
      </c>
      <c r="U71" s="98">
        <f>IF($D$4="MAP+ADM Waivers",(SUMIF('C Report'!$A$200:$A$299,'C Report Grouper'!$D71,'C Report'!S$200:S$299)+SUMIF('C Report'!$A$400:$A$497,'C Report Grouper'!$D71,'C Report'!S$400:S$497)),SUMIF('C Report'!$A$200:$A$299,'C Report Grouper'!$D71,'C Report'!S$200:S$299))</f>
        <v>0</v>
      </c>
      <c r="V71" s="98">
        <f>IF($D$4="MAP+ADM Waivers",(SUMIF('C Report'!$A$200:$A$299,'C Report Grouper'!$D71,'C Report'!T$200:T$299)+SUMIF('C Report'!$A$400:$A$497,'C Report Grouper'!$D71,'C Report'!T$400:T$497)),SUMIF('C Report'!$A$200:$A$299,'C Report Grouper'!$D71,'C Report'!T$200:T$299))</f>
        <v>0</v>
      </c>
      <c r="W71" s="98">
        <f>IF($D$4="MAP+ADM Waivers",(SUMIF('C Report'!$A$200:$A$299,'C Report Grouper'!$D71,'C Report'!U$200:U$299)+SUMIF('C Report'!$A$400:$A$497,'C Report Grouper'!$D71,'C Report'!U$400:U$497)),SUMIF('C Report'!$A$200:$A$299,'C Report Grouper'!$D71,'C Report'!U$200:U$299))</f>
        <v>0</v>
      </c>
      <c r="X71" s="98">
        <f>IF($D$4="MAP+ADM Waivers",(SUMIF('C Report'!$A$200:$A$299,'C Report Grouper'!$D71,'C Report'!V$200:V$299)+SUMIF('C Report'!$A$400:$A$497,'C Report Grouper'!$D71,'C Report'!V$400:V$497)),SUMIF('C Report'!$A$200:$A$299,'C Report Grouper'!$D71,'C Report'!V$200:V$299))</f>
        <v>0</v>
      </c>
      <c r="Y71" s="98">
        <f>IF($D$4="MAP+ADM Waivers",(SUMIF('C Report'!$A$200:$A$299,'C Report Grouper'!$D71,'C Report'!W$200:W$299)+SUMIF('C Report'!$A$400:$A$497,'C Report Grouper'!$D71,'C Report'!W$400:W$497)),SUMIF('C Report'!$A$200:$A$299,'C Report Grouper'!$D71,'C Report'!W$200:W$299))</f>
        <v>0</v>
      </c>
      <c r="Z71" s="98">
        <f>IF($D$4="MAP+ADM Waivers",(SUMIF('C Report'!$A$200:$A$299,'C Report Grouper'!$D71,'C Report'!X$200:X$299)+SUMIF('C Report'!$A$400:$A$497,'C Report Grouper'!$D71,'C Report'!X$400:X$497)),SUMIF('C Report'!$A$200:$A$299,'C Report Grouper'!$D71,'C Report'!X$200:X$299))</f>
        <v>0</v>
      </c>
      <c r="AA71" s="98">
        <f>IF($D$4="MAP+ADM Waivers",(SUMIF('C Report'!$A$200:$A$299,'C Report Grouper'!$D71,'C Report'!Y$200:Y$299)+SUMIF('C Report'!$A$400:$A$497,'C Report Grouper'!$D71,'C Report'!Y$400:Y$497)),SUMIF('C Report'!$A$200:$A$299,'C Report Grouper'!$D71,'C Report'!Y$200:Y$299))</f>
        <v>0</v>
      </c>
      <c r="AB71" s="98">
        <f>IF($D$4="MAP+ADM Waivers",(SUMIF('C Report'!$A$200:$A$299,'C Report Grouper'!$D71,'C Report'!Z$200:Z$299)+SUMIF('C Report'!$A$400:$A$497,'C Report Grouper'!$D71,'C Report'!Z$400:Z$497)),SUMIF('C Report'!$A$200:$A$299,'C Report Grouper'!$D71,'C Report'!Z$200:Z$299))</f>
        <v>0</v>
      </c>
      <c r="AC71" s="98">
        <f>IF($D$4="MAP+ADM Waivers",(SUMIF('C Report'!$A$200:$A$299,'C Report Grouper'!$D71,'C Report'!AA$200:AA$299)+SUMIF('C Report'!$A$400:$A$497,'C Report Grouper'!$D71,'C Report'!AA$400:AA$497)),SUMIF('C Report'!$A$200:$A$299,'C Report Grouper'!$D71,'C Report'!AA$200:AA$299))</f>
        <v>0</v>
      </c>
      <c r="AD71" s="98">
        <f>IF($D$4="MAP+ADM Waivers",(SUMIF('C Report'!$A$200:$A$299,'C Report Grouper'!$D71,'C Report'!AB$200:AB$299)+SUMIF('C Report'!$A$400:$A$497,'C Report Grouper'!$D71,'C Report'!AB$400:AB$497)),SUMIF('C Report'!$A$200:$A$299,'C Report Grouper'!$D71,'C Report'!AB$200:AB$299))</f>
        <v>0</v>
      </c>
      <c r="AE71" s="98">
        <f>IF($D$4="MAP+ADM Waivers",(SUMIF('C Report'!$A$200:$A$299,'C Report Grouper'!$D71,'C Report'!AC$200:AC$299)+SUMIF('C Report'!$A$400:$A$497,'C Report Grouper'!$D71,'C Report'!AC$400:AC$497)),SUMIF('C Report'!$A$200:$A$299,'C Report Grouper'!$D71,'C Report'!AC$200:AC$299))</f>
        <v>0</v>
      </c>
      <c r="AF71" s="98">
        <f>IF($D$4="MAP+ADM Waivers",(SUMIF('C Report'!$A$200:$A$299,'C Report Grouper'!$D71,'C Report'!AD$200:AD$299)+SUMIF('C Report'!$A$400:$A$497,'C Report Grouper'!$D71,'C Report'!AD$400:AD$497)),SUMIF('C Report'!$A$200:$A$299,'C Report Grouper'!$D71,'C Report'!AD$200:AD$299))</f>
        <v>0</v>
      </c>
      <c r="AG71" s="98">
        <f>IF($D$4="MAP+ADM Waivers",(SUMIF('C Report'!$A$200:$A$299,'C Report Grouper'!$D71,'C Report'!AE$200:AE$299)+SUMIF('C Report'!$A$400:$A$497,'C Report Grouper'!$D71,'C Report'!AE$400:AE$497)),SUMIF('C Report'!$A$200:$A$299,'C Report Grouper'!$D71,'C Report'!AE$200:AE$299))</f>
        <v>0</v>
      </c>
      <c r="AH71" s="99">
        <f>IF($D$4="MAP+ADM Waivers",(SUMIF('C Report'!$A$200:$A$299,'C Report Grouper'!$D71,'C Report'!AF$200:AF$299)+SUMIF('C Report'!$A$400:$A$497,'C Report Grouper'!$D71,'C Report'!AF$400:AF$497)),SUMIF('C Report'!$A$200:$A$299,'C Report Grouper'!$D71,'C Report'!AF$200:AF$299))</f>
        <v>0</v>
      </c>
    </row>
    <row r="72" spans="2:34" ht="13" hidden="1" x14ac:dyDescent="0.3">
      <c r="B72" s="22" t="str">
        <f>IFERROR(VLOOKUP(C72,'MEG Def'!$A$35:$B$40,2),"")</f>
        <v/>
      </c>
      <c r="C72" s="55"/>
      <c r="D72" s="282"/>
      <c r="E72" s="97">
        <f>IF($D$4="MAP+ADM Waivers",(SUMIF('C Report'!$A$200:$A$299,'C Report Grouper'!$D72,'C Report'!C$200:C$299)+SUMIF('C Report'!$A$400:$A$497,'C Report Grouper'!$D72,'C Report'!C$400:C$497)),SUMIF('C Report'!$A$200:$A$299,'C Report Grouper'!$D72,'C Report'!C$200:C$299))</f>
        <v>0</v>
      </c>
      <c r="F72" s="98">
        <f>IF($D$4="MAP+ADM Waivers",(SUMIF('C Report'!$A$200:$A$299,'C Report Grouper'!$D72,'C Report'!D$200:D$299)+SUMIF('C Report'!$A$400:$A$497,'C Report Grouper'!$D72,'C Report'!D$400:D$497)),SUMIF('C Report'!$A$200:$A$299,'C Report Grouper'!$D72,'C Report'!D$200:D$299))</f>
        <v>0</v>
      </c>
      <c r="G72" s="98">
        <f>IF($D$4="MAP+ADM Waivers",(SUMIF('C Report'!$A$200:$A$299,'C Report Grouper'!$D72,'C Report'!E$200:E$299)+SUMIF('C Report'!$A$400:$A$497,'C Report Grouper'!$D72,'C Report'!E$400:E$497)),SUMIF('C Report'!$A$200:$A$299,'C Report Grouper'!$D72,'C Report'!E$200:E$299))</f>
        <v>0</v>
      </c>
      <c r="H72" s="98">
        <f>IF($D$4="MAP+ADM Waivers",(SUMIF('C Report'!$A$200:$A$299,'C Report Grouper'!$D72,'C Report'!F$200:F$299)+SUMIF('C Report'!$A$400:$A$497,'C Report Grouper'!$D72,'C Report'!F$400:F$497)),SUMIF('C Report'!$A$200:$A$299,'C Report Grouper'!$D72,'C Report'!F$200:F$299))</f>
        <v>0</v>
      </c>
      <c r="I72" s="98">
        <f>IF($D$4="MAP+ADM Waivers",(SUMIF('C Report'!$A$200:$A$299,'C Report Grouper'!$D72,'C Report'!G$200:G$299)+SUMIF('C Report'!$A$400:$A$497,'C Report Grouper'!$D72,'C Report'!G$400:G$497)),SUMIF('C Report'!$A$200:$A$299,'C Report Grouper'!$D72,'C Report'!G$200:G$299))</f>
        <v>0</v>
      </c>
      <c r="J72" s="98">
        <f>IF($D$4="MAP+ADM Waivers",(SUMIF('C Report'!$A$200:$A$299,'C Report Grouper'!$D72,'C Report'!H$200:H$299)+SUMIF('C Report'!$A$400:$A$497,'C Report Grouper'!$D72,'C Report'!H$400:H$497)),SUMIF('C Report'!$A$200:$A$299,'C Report Grouper'!$D72,'C Report'!H$200:H$299))</f>
        <v>0</v>
      </c>
      <c r="K72" s="98">
        <f>IF($D$4="MAP+ADM Waivers",(SUMIF('C Report'!$A$200:$A$299,'C Report Grouper'!$D72,'C Report'!I$200:I$299)+SUMIF('C Report'!$A$400:$A$497,'C Report Grouper'!$D72,'C Report'!I$400:I$497)),SUMIF('C Report'!$A$200:$A$299,'C Report Grouper'!$D72,'C Report'!I$200:I$299))</f>
        <v>0</v>
      </c>
      <c r="L72" s="98">
        <f>IF($D$4="MAP+ADM Waivers",(SUMIF('C Report'!$A$200:$A$299,'C Report Grouper'!$D72,'C Report'!J$200:J$299)+SUMIF('C Report'!$A$400:$A$497,'C Report Grouper'!$D72,'C Report'!J$400:J$497)),SUMIF('C Report'!$A$200:$A$299,'C Report Grouper'!$D72,'C Report'!J$200:J$299))</f>
        <v>0</v>
      </c>
      <c r="M72" s="98">
        <f>IF($D$4="MAP+ADM Waivers",(SUMIF('C Report'!$A$200:$A$299,'C Report Grouper'!$D72,'C Report'!K$200:K$299)+SUMIF('C Report'!$A$400:$A$497,'C Report Grouper'!$D72,'C Report'!K$400:K$497)),SUMIF('C Report'!$A$200:$A$299,'C Report Grouper'!$D72,'C Report'!K$200:K$299))</f>
        <v>0</v>
      </c>
      <c r="N72" s="98">
        <f>IF($D$4="MAP+ADM Waivers",(SUMIF('C Report'!$A$200:$A$299,'C Report Grouper'!$D72,'C Report'!L$200:L$299)+SUMIF('C Report'!$A$400:$A$497,'C Report Grouper'!$D72,'C Report'!L$400:L$497)),SUMIF('C Report'!$A$200:$A$299,'C Report Grouper'!$D72,'C Report'!L$200:L$299))</f>
        <v>0</v>
      </c>
      <c r="O72" s="98">
        <f>IF($D$4="MAP+ADM Waivers",(SUMIF('C Report'!$A$200:$A$299,'C Report Grouper'!$D72,'C Report'!M$200:M$299)+SUMIF('C Report'!$A$400:$A$497,'C Report Grouper'!$D72,'C Report'!M$400:M$497)),SUMIF('C Report'!$A$200:$A$299,'C Report Grouper'!$D72,'C Report'!M$200:M$299))</f>
        <v>0</v>
      </c>
      <c r="P72" s="98">
        <f>IF($D$4="MAP+ADM Waivers",(SUMIF('C Report'!$A$200:$A$299,'C Report Grouper'!$D72,'C Report'!N$200:N$299)+SUMIF('C Report'!$A$400:$A$497,'C Report Grouper'!$D72,'C Report'!N$400:N$497)),SUMIF('C Report'!$A$200:$A$299,'C Report Grouper'!$D72,'C Report'!N$200:N$299))</f>
        <v>0</v>
      </c>
      <c r="Q72" s="98">
        <f>IF($D$4="MAP+ADM Waivers",(SUMIF('C Report'!$A$200:$A$299,'C Report Grouper'!$D72,'C Report'!O$200:O$299)+SUMIF('C Report'!$A$400:$A$497,'C Report Grouper'!$D72,'C Report'!O$400:O$497)),SUMIF('C Report'!$A$200:$A$299,'C Report Grouper'!$D72,'C Report'!O$200:O$299))</f>
        <v>0</v>
      </c>
      <c r="R72" s="98">
        <f>IF($D$4="MAP+ADM Waivers",(SUMIF('C Report'!$A$200:$A$299,'C Report Grouper'!$D72,'C Report'!P$200:P$299)+SUMIF('C Report'!$A$400:$A$497,'C Report Grouper'!$D72,'C Report'!P$400:P$497)),SUMIF('C Report'!$A$200:$A$299,'C Report Grouper'!$D72,'C Report'!P$200:P$299))</f>
        <v>0</v>
      </c>
      <c r="S72" s="98">
        <f>IF($D$4="MAP+ADM Waivers",(SUMIF('C Report'!$A$200:$A$299,'C Report Grouper'!$D72,'C Report'!Q$200:Q$299)+SUMIF('C Report'!$A$400:$A$497,'C Report Grouper'!$D72,'C Report'!Q$400:Q$497)),SUMIF('C Report'!$A$200:$A$299,'C Report Grouper'!$D72,'C Report'!Q$200:Q$299))</f>
        <v>0</v>
      </c>
      <c r="T72" s="98">
        <f>IF($D$4="MAP+ADM Waivers",(SUMIF('C Report'!$A$200:$A$299,'C Report Grouper'!$D72,'C Report'!R$200:R$299)+SUMIF('C Report'!$A$400:$A$497,'C Report Grouper'!$D72,'C Report'!R$400:R$497)),SUMIF('C Report'!$A$200:$A$299,'C Report Grouper'!$D72,'C Report'!R$200:R$299))</f>
        <v>0</v>
      </c>
      <c r="U72" s="98">
        <f>IF($D$4="MAP+ADM Waivers",(SUMIF('C Report'!$A$200:$A$299,'C Report Grouper'!$D72,'C Report'!S$200:S$299)+SUMIF('C Report'!$A$400:$A$497,'C Report Grouper'!$D72,'C Report'!S$400:S$497)),SUMIF('C Report'!$A$200:$A$299,'C Report Grouper'!$D72,'C Report'!S$200:S$299))</f>
        <v>0</v>
      </c>
      <c r="V72" s="98">
        <f>IF($D$4="MAP+ADM Waivers",(SUMIF('C Report'!$A$200:$A$299,'C Report Grouper'!$D72,'C Report'!T$200:T$299)+SUMIF('C Report'!$A$400:$A$497,'C Report Grouper'!$D72,'C Report'!T$400:T$497)),SUMIF('C Report'!$A$200:$A$299,'C Report Grouper'!$D72,'C Report'!T$200:T$299))</f>
        <v>0</v>
      </c>
      <c r="W72" s="98">
        <f>IF($D$4="MAP+ADM Waivers",(SUMIF('C Report'!$A$200:$A$299,'C Report Grouper'!$D72,'C Report'!U$200:U$299)+SUMIF('C Report'!$A$400:$A$497,'C Report Grouper'!$D72,'C Report'!U$400:U$497)),SUMIF('C Report'!$A$200:$A$299,'C Report Grouper'!$D72,'C Report'!U$200:U$299))</f>
        <v>0</v>
      </c>
      <c r="X72" s="98">
        <f>IF($D$4="MAP+ADM Waivers",(SUMIF('C Report'!$A$200:$A$299,'C Report Grouper'!$D72,'C Report'!V$200:V$299)+SUMIF('C Report'!$A$400:$A$497,'C Report Grouper'!$D72,'C Report'!V$400:V$497)),SUMIF('C Report'!$A$200:$A$299,'C Report Grouper'!$D72,'C Report'!V$200:V$299))</f>
        <v>0</v>
      </c>
      <c r="Y72" s="98">
        <f>IF($D$4="MAP+ADM Waivers",(SUMIF('C Report'!$A$200:$A$299,'C Report Grouper'!$D72,'C Report'!W$200:W$299)+SUMIF('C Report'!$A$400:$A$497,'C Report Grouper'!$D72,'C Report'!W$400:W$497)),SUMIF('C Report'!$A$200:$A$299,'C Report Grouper'!$D72,'C Report'!W$200:W$299))</f>
        <v>0</v>
      </c>
      <c r="Z72" s="98">
        <f>IF($D$4="MAP+ADM Waivers",(SUMIF('C Report'!$A$200:$A$299,'C Report Grouper'!$D72,'C Report'!X$200:X$299)+SUMIF('C Report'!$A$400:$A$497,'C Report Grouper'!$D72,'C Report'!X$400:X$497)),SUMIF('C Report'!$A$200:$A$299,'C Report Grouper'!$D72,'C Report'!X$200:X$299))</f>
        <v>0</v>
      </c>
      <c r="AA72" s="98">
        <f>IF($D$4="MAP+ADM Waivers",(SUMIF('C Report'!$A$200:$A$299,'C Report Grouper'!$D72,'C Report'!Y$200:Y$299)+SUMIF('C Report'!$A$400:$A$497,'C Report Grouper'!$D72,'C Report'!Y$400:Y$497)),SUMIF('C Report'!$A$200:$A$299,'C Report Grouper'!$D72,'C Report'!Y$200:Y$299))</f>
        <v>0</v>
      </c>
      <c r="AB72" s="98">
        <f>IF($D$4="MAP+ADM Waivers",(SUMIF('C Report'!$A$200:$A$299,'C Report Grouper'!$D72,'C Report'!Z$200:Z$299)+SUMIF('C Report'!$A$400:$A$497,'C Report Grouper'!$D72,'C Report'!Z$400:Z$497)),SUMIF('C Report'!$A$200:$A$299,'C Report Grouper'!$D72,'C Report'!Z$200:Z$299))</f>
        <v>0</v>
      </c>
      <c r="AC72" s="98">
        <f>IF($D$4="MAP+ADM Waivers",(SUMIF('C Report'!$A$200:$A$299,'C Report Grouper'!$D72,'C Report'!AA$200:AA$299)+SUMIF('C Report'!$A$400:$A$497,'C Report Grouper'!$D72,'C Report'!AA$400:AA$497)),SUMIF('C Report'!$A$200:$A$299,'C Report Grouper'!$D72,'C Report'!AA$200:AA$299))</f>
        <v>0</v>
      </c>
      <c r="AD72" s="98">
        <f>IF($D$4="MAP+ADM Waivers",(SUMIF('C Report'!$A$200:$A$299,'C Report Grouper'!$D72,'C Report'!AB$200:AB$299)+SUMIF('C Report'!$A$400:$A$497,'C Report Grouper'!$D72,'C Report'!AB$400:AB$497)),SUMIF('C Report'!$A$200:$A$299,'C Report Grouper'!$D72,'C Report'!AB$200:AB$299))</f>
        <v>0</v>
      </c>
      <c r="AE72" s="98">
        <f>IF($D$4="MAP+ADM Waivers",(SUMIF('C Report'!$A$200:$A$299,'C Report Grouper'!$D72,'C Report'!AC$200:AC$299)+SUMIF('C Report'!$A$400:$A$497,'C Report Grouper'!$D72,'C Report'!AC$400:AC$497)),SUMIF('C Report'!$A$200:$A$299,'C Report Grouper'!$D72,'C Report'!AC$200:AC$299))</f>
        <v>0</v>
      </c>
      <c r="AF72" s="98">
        <f>IF($D$4="MAP+ADM Waivers",(SUMIF('C Report'!$A$200:$A$299,'C Report Grouper'!$D72,'C Report'!AD$200:AD$299)+SUMIF('C Report'!$A$400:$A$497,'C Report Grouper'!$D72,'C Report'!AD$400:AD$497)),SUMIF('C Report'!$A$200:$A$299,'C Report Grouper'!$D72,'C Report'!AD$200:AD$299))</f>
        <v>0</v>
      </c>
      <c r="AG72" s="98">
        <f>IF($D$4="MAP+ADM Waivers",(SUMIF('C Report'!$A$200:$A$299,'C Report Grouper'!$D72,'C Report'!AE$200:AE$299)+SUMIF('C Report'!$A$400:$A$497,'C Report Grouper'!$D72,'C Report'!AE$400:AE$497)),SUMIF('C Report'!$A$200:$A$299,'C Report Grouper'!$D72,'C Report'!AE$200:AE$299))</f>
        <v>0</v>
      </c>
      <c r="AH72" s="99">
        <f>IF($D$4="MAP+ADM Waivers",(SUMIF('C Report'!$A$200:$A$299,'C Report Grouper'!$D72,'C Report'!AF$200:AF$299)+SUMIF('C Report'!$A$400:$A$497,'C Report Grouper'!$D72,'C Report'!AF$400:AF$497)),SUMIF('C Report'!$A$200:$A$299,'C Report Grouper'!$D72,'C Report'!AF$200:AF$299))</f>
        <v>0</v>
      </c>
    </row>
    <row r="73" spans="2:34" ht="13" hidden="1" x14ac:dyDescent="0.3">
      <c r="B73" s="22" t="str">
        <f>IFERROR(VLOOKUP(C73,'MEG Def'!$A$35:$B$40,2),"")</f>
        <v/>
      </c>
      <c r="C73" s="55"/>
      <c r="D73" s="282"/>
      <c r="E73" s="97">
        <f>IF($D$4="MAP+ADM Waivers",(SUMIF('C Report'!$A$200:$A$299,'C Report Grouper'!$D73,'C Report'!C$200:C$299)+SUMIF('C Report'!$A$400:$A$497,'C Report Grouper'!$D73,'C Report'!C$400:C$497)),SUMIF('C Report'!$A$200:$A$299,'C Report Grouper'!$D73,'C Report'!C$200:C$299))</f>
        <v>0</v>
      </c>
      <c r="F73" s="98">
        <f>IF($D$4="MAP+ADM Waivers",(SUMIF('C Report'!$A$200:$A$299,'C Report Grouper'!$D73,'C Report'!D$200:D$299)+SUMIF('C Report'!$A$400:$A$497,'C Report Grouper'!$D73,'C Report'!D$400:D$497)),SUMIF('C Report'!$A$200:$A$299,'C Report Grouper'!$D73,'C Report'!D$200:D$299))</f>
        <v>0</v>
      </c>
      <c r="G73" s="98">
        <f>IF($D$4="MAP+ADM Waivers",(SUMIF('C Report'!$A$200:$A$299,'C Report Grouper'!$D73,'C Report'!E$200:E$299)+SUMIF('C Report'!$A$400:$A$497,'C Report Grouper'!$D73,'C Report'!E$400:E$497)),SUMIF('C Report'!$A$200:$A$299,'C Report Grouper'!$D73,'C Report'!E$200:E$299))</f>
        <v>0</v>
      </c>
      <c r="H73" s="98">
        <f>IF($D$4="MAP+ADM Waivers",(SUMIF('C Report'!$A$200:$A$299,'C Report Grouper'!$D73,'C Report'!F$200:F$299)+SUMIF('C Report'!$A$400:$A$497,'C Report Grouper'!$D73,'C Report'!F$400:F$497)),SUMIF('C Report'!$A$200:$A$299,'C Report Grouper'!$D73,'C Report'!F$200:F$299))</f>
        <v>0</v>
      </c>
      <c r="I73" s="98">
        <f>IF($D$4="MAP+ADM Waivers",(SUMIF('C Report'!$A$200:$A$299,'C Report Grouper'!$D73,'C Report'!G$200:G$299)+SUMIF('C Report'!$A$400:$A$497,'C Report Grouper'!$D73,'C Report'!G$400:G$497)),SUMIF('C Report'!$A$200:$A$299,'C Report Grouper'!$D73,'C Report'!G$200:G$299))</f>
        <v>0</v>
      </c>
      <c r="J73" s="98">
        <f>IF($D$4="MAP+ADM Waivers",(SUMIF('C Report'!$A$200:$A$299,'C Report Grouper'!$D73,'C Report'!H$200:H$299)+SUMIF('C Report'!$A$400:$A$497,'C Report Grouper'!$D73,'C Report'!H$400:H$497)),SUMIF('C Report'!$A$200:$A$299,'C Report Grouper'!$D73,'C Report'!H$200:H$299))</f>
        <v>0</v>
      </c>
      <c r="K73" s="98">
        <f>IF($D$4="MAP+ADM Waivers",(SUMIF('C Report'!$A$200:$A$299,'C Report Grouper'!$D73,'C Report'!I$200:I$299)+SUMIF('C Report'!$A$400:$A$497,'C Report Grouper'!$D73,'C Report'!I$400:I$497)),SUMIF('C Report'!$A$200:$A$299,'C Report Grouper'!$D73,'C Report'!I$200:I$299))</f>
        <v>0</v>
      </c>
      <c r="L73" s="98">
        <f>IF($D$4="MAP+ADM Waivers",(SUMIF('C Report'!$A$200:$A$299,'C Report Grouper'!$D73,'C Report'!J$200:J$299)+SUMIF('C Report'!$A$400:$A$497,'C Report Grouper'!$D73,'C Report'!J$400:J$497)),SUMIF('C Report'!$A$200:$A$299,'C Report Grouper'!$D73,'C Report'!J$200:J$299))</f>
        <v>0</v>
      </c>
      <c r="M73" s="98">
        <f>IF($D$4="MAP+ADM Waivers",(SUMIF('C Report'!$A$200:$A$299,'C Report Grouper'!$D73,'C Report'!K$200:K$299)+SUMIF('C Report'!$A$400:$A$497,'C Report Grouper'!$D73,'C Report'!K$400:K$497)),SUMIF('C Report'!$A$200:$A$299,'C Report Grouper'!$D73,'C Report'!K$200:K$299))</f>
        <v>0</v>
      </c>
      <c r="N73" s="98">
        <f>IF($D$4="MAP+ADM Waivers",(SUMIF('C Report'!$A$200:$A$299,'C Report Grouper'!$D73,'C Report'!L$200:L$299)+SUMIF('C Report'!$A$400:$A$497,'C Report Grouper'!$D73,'C Report'!L$400:L$497)),SUMIF('C Report'!$A$200:$A$299,'C Report Grouper'!$D73,'C Report'!L$200:L$299))</f>
        <v>0</v>
      </c>
      <c r="O73" s="98">
        <f>IF($D$4="MAP+ADM Waivers",(SUMIF('C Report'!$A$200:$A$299,'C Report Grouper'!$D73,'C Report'!M$200:M$299)+SUMIF('C Report'!$A$400:$A$497,'C Report Grouper'!$D73,'C Report'!M$400:M$497)),SUMIF('C Report'!$A$200:$A$299,'C Report Grouper'!$D73,'C Report'!M$200:M$299))</f>
        <v>0</v>
      </c>
      <c r="P73" s="98">
        <f>IF($D$4="MAP+ADM Waivers",(SUMIF('C Report'!$A$200:$A$299,'C Report Grouper'!$D73,'C Report'!N$200:N$299)+SUMIF('C Report'!$A$400:$A$497,'C Report Grouper'!$D73,'C Report'!N$400:N$497)),SUMIF('C Report'!$A$200:$A$299,'C Report Grouper'!$D73,'C Report'!N$200:N$299))</f>
        <v>0</v>
      </c>
      <c r="Q73" s="98">
        <f>IF($D$4="MAP+ADM Waivers",(SUMIF('C Report'!$A$200:$A$299,'C Report Grouper'!$D73,'C Report'!O$200:O$299)+SUMIF('C Report'!$A$400:$A$497,'C Report Grouper'!$D73,'C Report'!O$400:O$497)),SUMIF('C Report'!$A$200:$A$299,'C Report Grouper'!$D73,'C Report'!O$200:O$299))</f>
        <v>0</v>
      </c>
      <c r="R73" s="98">
        <f>IF($D$4="MAP+ADM Waivers",(SUMIF('C Report'!$A$200:$A$299,'C Report Grouper'!$D73,'C Report'!P$200:P$299)+SUMIF('C Report'!$A$400:$A$497,'C Report Grouper'!$D73,'C Report'!P$400:P$497)),SUMIF('C Report'!$A$200:$A$299,'C Report Grouper'!$D73,'C Report'!P$200:P$299))</f>
        <v>0</v>
      </c>
      <c r="S73" s="98">
        <f>IF($D$4="MAP+ADM Waivers",(SUMIF('C Report'!$A$200:$A$299,'C Report Grouper'!$D73,'C Report'!Q$200:Q$299)+SUMIF('C Report'!$A$400:$A$497,'C Report Grouper'!$D73,'C Report'!Q$400:Q$497)),SUMIF('C Report'!$A$200:$A$299,'C Report Grouper'!$D73,'C Report'!Q$200:Q$299))</f>
        <v>0</v>
      </c>
      <c r="T73" s="98">
        <f>IF($D$4="MAP+ADM Waivers",(SUMIF('C Report'!$A$200:$A$299,'C Report Grouper'!$D73,'C Report'!R$200:R$299)+SUMIF('C Report'!$A$400:$A$497,'C Report Grouper'!$D73,'C Report'!R$400:R$497)),SUMIF('C Report'!$A$200:$A$299,'C Report Grouper'!$D73,'C Report'!R$200:R$299))</f>
        <v>0</v>
      </c>
      <c r="U73" s="98">
        <f>IF($D$4="MAP+ADM Waivers",(SUMIF('C Report'!$A$200:$A$299,'C Report Grouper'!$D73,'C Report'!S$200:S$299)+SUMIF('C Report'!$A$400:$A$497,'C Report Grouper'!$D73,'C Report'!S$400:S$497)),SUMIF('C Report'!$A$200:$A$299,'C Report Grouper'!$D73,'C Report'!S$200:S$299))</f>
        <v>0</v>
      </c>
      <c r="V73" s="98">
        <f>IF($D$4="MAP+ADM Waivers",(SUMIF('C Report'!$A$200:$A$299,'C Report Grouper'!$D73,'C Report'!T$200:T$299)+SUMIF('C Report'!$A$400:$A$497,'C Report Grouper'!$D73,'C Report'!T$400:T$497)),SUMIF('C Report'!$A$200:$A$299,'C Report Grouper'!$D73,'C Report'!T$200:T$299))</f>
        <v>0</v>
      </c>
      <c r="W73" s="98">
        <f>IF($D$4="MAP+ADM Waivers",(SUMIF('C Report'!$A$200:$A$299,'C Report Grouper'!$D73,'C Report'!U$200:U$299)+SUMIF('C Report'!$A$400:$A$497,'C Report Grouper'!$D73,'C Report'!U$400:U$497)),SUMIF('C Report'!$A$200:$A$299,'C Report Grouper'!$D73,'C Report'!U$200:U$299))</f>
        <v>0</v>
      </c>
      <c r="X73" s="98">
        <f>IF($D$4="MAP+ADM Waivers",(SUMIF('C Report'!$A$200:$A$299,'C Report Grouper'!$D73,'C Report'!V$200:V$299)+SUMIF('C Report'!$A$400:$A$497,'C Report Grouper'!$D73,'C Report'!V$400:V$497)),SUMIF('C Report'!$A$200:$A$299,'C Report Grouper'!$D73,'C Report'!V$200:V$299))</f>
        <v>0</v>
      </c>
      <c r="Y73" s="98">
        <f>IF($D$4="MAP+ADM Waivers",(SUMIF('C Report'!$A$200:$A$299,'C Report Grouper'!$D73,'C Report'!W$200:W$299)+SUMIF('C Report'!$A$400:$A$497,'C Report Grouper'!$D73,'C Report'!W$400:W$497)),SUMIF('C Report'!$A$200:$A$299,'C Report Grouper'!$D73,'C Report'!W$200:W$299))</f>
        <v>0</v>
      </c>
      <c r="Z73" s="98">
        <f>IF($D$4="MAP+ADM Waivers",(SUMIF('C Report'!$A$200:$A$299,'C Report Grouper'!$D73,'C Report'!X$200:X$299)+SUMIF('C Report'!$A$400:$A$497,'C Report Grouper'!$D73,'C Report'!X$400:X$497)),SUMIF('C Report'!$A$200:$A$299,'C Report Grouper'!$D73,'C Report'!X$200:X$299))</f>
        <v>0</v>
      </c>
      <c r="AA73" s="98">
        <f>IF($D$4="MAP+ADM Waivers",(SUMIF('C Report'!$A$200:$A$299,'C Report Grouper'!$D73,'C Report'!Y$200:Y$299)+SUMIF('C Report'!$A$400:$A$497,'C Report Grouper'!$D73,'C Report'!Y$400:Y$497)),SUMIF('C Report'!$A$200:$A$299,'C Report Grouper'!$D73,'C Report'!Y$200:Y$299))</f>
        <v>0</v>
      </c>
      <c r="AB73" s="98">
        <f>IF($D$4="MAP+ADM Waivers",(SUMIF('C Report'!$A$200:$A$299,'C Report Grouper'!$D73,'C Report'!Z$200:Z$299)+SUMIF('C Report'!$A$400:$A$497,'C Report Grouper'!$D73,'C Report'!Z$400:Z$497)),SUMIF('C Report'!$A$200:$A$299,'C Report Grouper'!$D73,'C Report'!Z$200:Z$299))</f>
        <v>0</v>
      </c>
      <c r="AC73" s="98">
        <f>IF($D$4="MAP+ADM Waivers",(SUMIF('C Report'!$A$200:$A$299,'C Report Grouper'!$D73,'C Report'!AA$200:AA$299)+SUMIF('C Report'!$A$400:$A$497,'C Report Grouper'!$D73,'C Report'!AA$400:AA$497)),SUMIF('C Report'!$A$200:$A$299,'C Report Grouper'!$D73,'C Report'!AA$200:AA$299))</f>
        <v>0</v>
      </c>
      <c r="AD73" s="98">
        <f>IF($D$4="MAP+ADM Waivers",(SUMIF('C Report'!$A$200:$A$299,'C Report Grouper'!$D73,'C Report'!AB$200:AB$299)+SUMIF('C Report'!$A$400:$A$497,'C Report Grouper'!$D73,'C Report'!AB$400:AB$497)),SUMIF('C Report'!$A$200:$A$299,'C Report Grouper'!$D73,'C Report'!AB$200:AB$299))</f>
        <v>0</v>
      </c>
      <c r="AE73" s="98">
        <f>IF($D$4="MAP+ADM Waivers",(SUMIF('C Report'!$A$200:$A$299,'C Report Grouper'!$D73,'C Report'!AC$200:AC$299)+SUMIF('C Report'!$A$400:$A$497,'C Report Grouper'!$D73,'C Report'!AC$400:AC$497)),SUMIF('C Report'!$A$200:$A$299,'C Report Grouper'!$D73,'C Report'!AC$200:AC$299))</f>
        <v>0</v>
      </c>
      <c r="AF73" s="98">
        <f>IF($D$4="MAP+ADM Waivers",(SUMIF('C Report'!$A$200:$A$299,'C Report Grouper'!$D73,'C Report'!AD$200:AD$299)+SUMIF('C Report'!$A$400:$A$497,'C Report Grouper'!$D73,'C Report'!AD$400:AD$497)),SUMIF('C Report'!$A$200:$A$299,'C Report Grouper'!$D73,'C Report'!AD$200:AD$299))</f>
        <v>0</v>
      </c>
      <c r="AG73" s="98">
        <f>IF($D$4="MAP+ADM Waivers",(SUMIF('C Report'!$A$200:$A$299,'C Report Grouper'!$D73,'C Report'!AE$200:AE$299)+SUMIF('C Report'!$A$400:$A$497,'C Report Grouper'!$D73,'C Report'!AE$400:AE$497)),SUMIF('C Report'!$A$200:$A$299,'C Report Grouper'!$D73,'C Report'!AE$200:AE$299))</f>
        <v>0</v>
      </c>
      <c r="AH73" s="99">
        <f>IF($D$4="MAP+ADM Waivers",(SUMIF('C Report'!$A$200:$A$299,'C Report Grouper'!$D73,'C Report'!AF$200:AF$299)+SUMIF('C Report'!$A$400:$A$497,'C Report Grouper'!$D73,'C Report'!AF$400:AF$497)),SUMIF('C Report'!$A$200:$A$299,'C Report Grouper'!$D73,'C Report'!AF$200:AF$299))</f>
        <v>0</v>
      </c>
    </row>
    <row r="74" spans="2:34" ht="13" hidden="1" x14ac:dyDescent="0.3">
      <c r="B74" s="22" t="str">
        <f>IFERROR(VLOOKUP(C74,'MEG Def'!$A$35:$B$40,2),"")</f>
        <v/>
      </c>
      <c r="C74" s="55"/>
      <c r="D74" s="282"/>
      <c r="E74" s="97">
        <f>IF($D$4="MAP+ADM Waivers",(SUMIF('C Report'!$A$200:$A$299,'C Report Grouper'!$D74,'C Report'!C$200:C$299)+SUMIF('C Report'!$A$400:$A$497,'C Report Grouper'!$D74,'C Report'!C$400:C$497)),SUMIF('C Report'!$A$200:$A$299,'C Report Grouper'!$D74,'C Report'!C$200:C$299))</f>
        <v>0</v>
      </c>
      <c r="F74" s="98">
        <f>IF($D$4="MAP+ADM Waivers",(SUMIF('C Report'!$A$200:$A$299,'C Report Grouper'!$D74,'C Report'!D$200:D$299)+SUMIF('C Report'!$A$400:$A$497,'C Report Grouper'!$D74,'C Report'!D$400:D$497)),SUMIF('C Report'!$A$200:$A$299,'C Report Grouper'!$D74,'C Report'!D$200:D$299))</f>
        <v>0</v>
      </c>
      <c r="G74" s="98">
        <f>IF($D$4="MAP+ADM Waivers",(SUMIF('C Report'!$A$200:$A$299,'C Report Grouper'!$D74,'C Report'!E$200:E$299)+SUMIF('C Report'!$A$400:$A$497,'C Report Grouper'!$D74,'C Report'!E$400:E$497)),SUMIF('C Report'!$A$200:$A$299,'C Report Grouper'!$D74,'C Report'!E$200:E$299))</f>
        <v>0</v>
      </c>
      <c r="H74" s="98">
        <f>IF($D$4="MAP+ADM Waivers",(SUMIF('C Report'!$A$200:$A$299,'C Report Grouper'!$D74,'C Report'!F$200:F$299)+SUMIF('C Report'!$A$400:$A$497,'C Report Grouper'!$D74,'C Report'!F$400:F$497)),SUMIF('C Report'!$A$200:$A$299,'C Report Grouper'!$D74,'C Report'!F$200:F$299))</f>
        <v>0</v>
      </c>
      <c r="I74" s="98">
        <f>IF($D$4="MAP+ADM Waivers",(SUMIF('C Report'!$A$200:$A$299,'C Report Grouper'!$D74,'C Report'!G$200:G$299)+SUMIF('C Report'!$A$400:$A$497,'C Report Grouper'!$D74,'C Report'!G$400:G$497)),SUMIF('C Report'!$A$200:$A$299,'C Report Grouper'!$D74,'C Report'!G$200:G$299))</f>
        <v>0</v>
      </c>
      <c r="J74" s="98">
        <f>IF($D$4="MAP+ADM Waivers",(SUMIF('C Report'!$A$200:$A$299,'C Report Grouper'!$D74,'C Report'!H$200:H$299)+SUMIF('C Report'!$A$400:$A$497,'C Report Grouper'!$D74,'C Report'!H$400:H$497)),SUMIF('C Report'!$A$200:$A$299,'C Report Grouper'!$D74,'C Report'!H$200:H$299))</f>
        <v>0</v>
      </c>
      <c r="K74" s="98">
        <f>IF($D$4="MAP+ADM Waivers",(SUMIF('C Report'!$A$200:$A$299,'C Report Grouper'!$D74,'C Report'!I$200:I$299)+SUMIF('C Report'!$A$400:$A$497,'C Report Grouper'!$D74,'C Report'!I$400:I$497)),SUMIF('C Report'!$A$200:$A$299,'C Report Grouper'!$D74,'C Report'!I$200:I$299))</f>
        <v>0</v>
      </c>
      <c r="L74" s="98">
        <f>IF($D$4="MAP+ADM Waivers",(SUMIF('C Report'!$A$200:$A$299,'C Report Grouper'!$D74,'C Report'!J$200:J$299)+SUMIF('C Report'!$A$400:$A$497,'C Report Grouper'!$D74,'C Report'!J$400:J$497)),SUMIF('C Report'!$A$200:$A$299,'C Report Grouper'!$D74,'C Report'!J$200:J$299))</f>
        <v>0</v>
      </c>
      <c r="M74" s="98">
        <f>IF($D$4="MAP+ADM Waivers",(SUMIF('C Report'!$A$200:$A$299,'C Report Grouper'!$D74,'C Report'!K$200:K$299)+SUMIF('C Report'!$A$400:$A$497,'C Report Grouper'!$D74,'C Report'!K$400:K$497)),SUMIF('C Report'!$A$200:$A$299,'C Report Grouper'!$D74,'C Report'!K$200:K$299))</f>
        <v>0</v>
      </c>
      <c r="N74" s="98">
        <f>IF($D$4="MAP+ADM Waivers",(SUMIF('C Report'!$A$200:$A$299,'C Report Grouper'!$D74,'C Report'!L$200:L$299)+SUMIF('C Report'!$A$400:$A$497,'C Report Grouper'!$D74,'C Report'!L$400:L$497)),SUMIF('C Report'!$A$200:$A$299,'C Report Grouper'!$D74,'C Report'!L$200:L$299))</f>
        <v>0</v>
      </c>
      <c r="O74" s="98">
        <f>IF($D$4="MAP+ADM Waivers",(SUMIF('C Report'!$A$200:$A$299,'C Report Grouper'!$D74,'C Report'!M$200:M$299)+SUMIF('C Report'!$A$400:$A$497,'C Report Grouper'!$D74,'C Report'!M$400:M$497)),SUMIF('C Report'!$A$200:$A$299,'C Report Grouper'!$D74,'C Report'!M$200:M$299))</f>
        <v>0</v>
      </c>
      <c r="P74" s="98">
        <f>IF($D$4="MAP+ADM Waivers",(SUMIF('C Report'!$A$200:$A$299,'C Report Grouper'!$D74,'C Report'!N$200:N$299)+SUMIF('C Report'!$A$400:$A$497,'C Report Grouper'!$D74,'C Report'!N$400:N$497)),SUMIF('C Report'!$A$200:$A$299,'C Report Grouper'!$D74,'C Report'!N$200:N$299))</f>
        <v>0</v>
      </c>
      <c r="Q74" s="98">
        <f>IF($D$4="MAP+ADM Waivers",(SUMIF('C Report'!$A$200:$A$299,'C Report Grouper'!$D74,'C Report'!O$200:O$299)+SUMIF('C Report'!$A$400:$A$497,'C Report Grouper'!$D74,'C Report'!O$400:O$497)),SUMIF('C Report'!$A$200:$A$299,'C Report Grouper'!$D74,'C Report'!O$200:O$299))</f>
        <v>0</v>
      </c>
      <c r="R74" s="98">
        <f>IF($D$4="MAP+ADM Waivers",(SUMIF('C Report'!$A$200:$A$299,'C Report Grouper'!$D74,'C Report'!P$200:P$299)+SUMIF('C Report'!$A$400:$A$497,'C Report Grouper'!$D74,'C Report'!P$400:P$497)),SUMIF('C Report'!$A$200:$A$299,'C Report Grouper'!$D74,'C Report'!P$200:P$299))</f>
        <v>0</v>
      </c>
      <c r="S74" s="98">
        <f>IF($D$4="MAP+ADM Waivers",(SUMIF('C Report'!$A$200:$A$299,'C Report Grouper'!$D74,'C Report'!Q$200:Q$299)+SUMIF('C Report'!$A$400:$A$497,'C Report Grouper'!$D74,'C Report'!Q$400:Q$497)),SUMIF('C Report'!$A$200:$A$299,'C Report Grouper'!$D74,'C Report'!Q$200:Q$299))</f>
        <v>0</v>
      </c>
      <c r="T74" s="98">
        <f>IF($D$4="MAP+ADM Waivers",(SUMIF('C Report'!$A$200:$A$299,'C Report Grouper'!$D74,'C Report'!R$200:R$299)+SUMIF('C Report'!$A$400:$A$497,'C Report Grouper'!$D74,'C Report'!R$400:R$497)),SUMIF('C Report'!$A$200:$A$299,'C Report Grouper'!$D74,'C Report'!R$200:R$299))</f>
        <v>0</v>
      </c>
      <c r="U74" s="98">
        <f>IF($D$4="MAP+ADM Waivers",(SUMIF('C Report'!$A$200:$A$299,'C Report Grouper'!$D74,'C Report'!S$200:S$299)+SUMIF('C Report'!$A$400:$A$497,'C Report Grouper'!$D74,'C Report'!S$400:S$497)),SUMIF('C Report'!$A$200:$A$299,'C Report Grouper'!$D74,'C Report'!S$200:S$299))</f>
        <v>0</v>
      </c>
      <c r="V74" s="98">
        <f>IF($D$4="MAP+ADM Waivers",(SUMIF('C Report'!$A$200:$A$299,'C Report Grouper'!$D74,'C Report'!T$200:T$299)+SUMIF('C Report'!$A$400:$A$497,'C Report Grouper'!$D74,'C Report'!T$400:T$497)),SUMIF('C Report'!$A$200:$A$299,'C Report Grouper'!$D74,'C Report'!T$200:T$299))</f>
        <v>0</v>
      </c>
      <c r="W74" s="98">
        <f>IF($D$4="MAP+ADM Waivers",(SUMIF('C Report'!$A$200:$A$299,'C Report Grouper'!$D74,'C Report'!U$200:U$299)+SUMIF('C Report'!$A$400:$A$497,'C Report Grouper'!$D74,'C Report'!U$400:U$497)),SUMIF('C Report'!$A$200:$A$299,'C Report Grouper'!$D74,'C Report'!U$200:U$299))</f>
        <v>0</v>
      </c>
      <c r="X74" s="98">
        <f>IF($D$4="MAP+ADM Waivers",(SUMIF('C Report'!$A$200:$A$299,'C Report Grouper'!$D74,'C Report'!V$200:V$299)+SUMIF('C Report'!$A$400:$A$497,'C Report Grouper'!$D74,'C Report'!V$400:V$497)),SUMIF('C Report'!$A$200:$A$299,'C Report Grouper'!$D74,'C Report'!V$200:V$299))</f>
        <v>0</v>
      </c>
      <c r="Y74" s="98">
        <f>IF($D$4="MAP+ADM Waivers",(SUMIF('C Report'!$A$200:$A$299,'C Report Grouper'!$D74,'C Report'!W$200:W$299)+SUMIF('C Report'!$A$400:$A$497,'C Report Grouper'!$D74,'C Report'!W$400:W$497)),SUMIF('C Report'!$A$200:$A$299,'C Report Grouper'!$D74,'C Report'!W$200:W$299))</f>
        <v>0</v>
      </c>
      <c r="Z74" s="98">
        <f>IF($D$4="MAP+ADM Waivers",(SUMIF('C Report'!$A$200:$A$299,'C Report Grouper'!$D74,'C Report'!X$200:X$299)+SUMIF('C Report'!$A$400:$A$497,'C Report Grouper'!$D74,'C Report'!X$400:X$497)),SUMIF('C Report'!$A$200:$A$299,'C Report Grouper'!$D74,'C Report'!X$200:X$299))</f>
        <v>0</v>
      </c>
      <c r="AA74" s="98">
        <f>IF($D$4="MAP+ADM Waivers",(SUMIF('C Report'!$A$200:$A$299,'C Report Grouper'!$D74,'C Report'!Y$200:Y$299)+SUMIF('C Report'!$A$400:$A$497,'C Report Grouper'!$D74,'C Report'!Y$400:Y$497)),SUMIF('C Report'!$A$200:$A$299,'C Report Grouper'!$D74,'C Report'!Y$200:Y$299))</f>
        <v>0</v>
      </c>
      <c r="AB74" s="98">
        <f>IF($D$4="MAP+ADM Waivers",(SUMIF('C Report'!$A$200:$A$299,'C Report Grouper'!$D74,'C Report'!Z$200:Z$299)+SUMIF('C Report'!$A$400:$A$497,'C Report Grouper'!$D74,'C Report'!Z$400:Z$497)),SUMIF('C Report'!$A$200:$A$299,'C Report Grouper'!$D74,'C Report'!Z$200:Z$299))</f>
        <v>0</v>
      </c>
      <c r="AC74" s="98">
        <f>IF($D$4="MAP+ADM Waivers",(SUMIF('C Report'!$A$200:$A$299,'C Report Grouper'!$D74,'C Report'!AA$200:AA$299)+SUMIF('C Report'!$A$400:$A$497,'C Report Grouper'!$D74,'C Report'!AA$400:AA$497)),SUMIF('C Report'!$A$200:$A$299,'C Report Grouper'!$D74,'C Report'!AA$200:AA$299))</f>
        <v>0</v>
      </c>
      <c r="AD74" s="98">
        <f>IF($D$4="MAP+ADM Waivers",(SUMIF('C Report'!$A$200:$A$299,'C Report Grouper'!$D74,'C Report'!AB$200:AB$299)+SUMIF('C Report'!$A$400:$A$497,'C Report Grouper'!$D74,'C Report'!AB$400:AB$497)),SUMIF('C Report'!$A$200:$A$299,'C Report Grouper'!$D74,'C Report'!AB$200:AB$299))</f>
        <v>0</v>
      </c>
      <c r="AE74" s="98">
        <f>IF($D$4="MAP+ADM Waivers",(SUMIF('C Report'!$A$200:$A$299,'C Report Grouper'!$D74,'C Report'!AC$200:AC$299)+SUMIF('C Report'!$A$400:$A$497,'C Report Grouper'!$D74,'C Report'!AC$400:AC$497)),SUMIF('C Report'!$A$200:$A$299,'C Report Grouper'!$D74,'C Report'!AC$200:AC$299))</f>
        <v>0</v>
      </c>
      <c r="AF74" s="98">
        <f>IF($D$4="MAP+ADM Waivers",(SUMIF('C Report'!$A$200:$A$299,'C Report Grouper'!$D74,'C Report'!AD$200:AD$299)+SUMIF('C Report'!$A$400:$A$497,'C Report Grouper'!$D74,'C Report'!AD$400:AD$497)),SUMIF('C Report'!$A$200:$A$299,'C Report Grouper'!$D74,'C Report'!AD$200:AD$299))</f>
        <v>0</v>
      </c>
      <c r="AG74" s="98">
        <f>IF($D$4="MAP+ADM Waivers",(SUMIF('C Report'!$A$200:$A$299,'C Report Grouper'!$D74,'C Report'!AE$200:AE$299)+SUMIF('C Report'!$A$400:$A$497,'C Report Grouper'!$D74,'C Report'!AE$400:AE$497)),SUMIF('C Report'!$A$200:$A$299,'C Report Grouper'!$D74,'C Report'!AE$200:AE$299))</f>
        <v>0</v>
      </c>
      <c r="AH74" s="99">
        <f>IF($D$4="MAP+ADM Waivers",(SUMIF('C Report'!$A$200:$A$299,'C Report Grouper'!$D74,'C Report'!AF$200:AF$299)+SUMIF('C Report'!$A$400:$A$497,'C Report Grouper'!$D74,'C Report'!AF$400:AF$497)),SUMIF('C Report'!$A$200:$A$299,'C Report Grouper'!$D74,'C Report'!AF$200:AF$299))</f>
        <v>0</v>
      </c>
    </row>
    <row r="75" spans="2:34" ht="13" hidden="1" x14ac:dyDescent="0.3">
      <c r="B75" s="22" t="str">
        <f>IFERROR(VLOOKUP(C75,'MEG Def'!$A$35:$B$40,2),"")</f>
        <v/>
      </c>
      <c r="C75" s="55"/>
      <c r="D75" s="282"/>
      <c r="E75" s="97">
        <f>IF($D$4="MAP+ADM Waivers",(SUMIF('C Report'!$A$200:$A$299,'C Report Grouper'!$D75,'C Report'!C$200:C$299)+SUMIF('C Report'!$A$400:$A$497,'C Report Grouper'!$D75,'C Report'!C$400:C$497)),SUMIF('C Report'!$A$200:$A$299,'C Report Grouper'!$D75,'C Report'!C$200:C$299))</f>
        <v>0</v>
      </c>
      <c r="F75" s="98">
        <f>IF($D$4="MAP+ADM Waivers",(SUMIF('C Report'!$A$200:$A$299,'C Report Grouper'!$D75,'C Report'!D$200:D$299)+SUMIF('C Report'!$A$400:$A$497,'C Report Grouper'!$D75,'C Report'!D$400:D$497)),SUMIF('C Report'!$A$200:$A$299,'C Report Grouper'!$D75,'C Report'!D$200:D$299))</f>
        <v>0</v>
      </c>
      <c r="G75" s="98">
        <f>IF($D$4="MAP+ADM Waivers",(SUMIF('C Report'!$A$200:$A$299,'C Report Grouper'!$D75,'C Report'!E$200:E$299)+SUMIF('C Report'!$A$400:$A$497,'C Report Grouper'!$D75,'C Report'!E$400:E$497)),SUMIF('C Report'!$A$200:$A$299,'C Report Grouper'!$D75,'C Report'!E$200:E$299))</f>
        <v>0</v>
      </c>
      <c r="H75" s="98">
        <f>IF($D$4="MAP+ADM Waivers",(SUMIF('C Report'!$A$200:$A$299,'C Report Grouper'!$D75,'C Report'!F$200:F$299)+SUMIF('C Report'!$A$400:$A$497,'C Report Grouper'!$D75,'C Report'!F$400:F$497)),SUMIF('C Report'!$A$200:$A$299,'C Report Grouper'!$D75,'C Report'!F$200:F$299))</f>
        <v>0</v>
      </c>
      <c r="I75" s="98">
        <f>IF($D$4="MAP+ADM Waivers",(SUMIF('C Report'!$A$200:$A$299,'C Report Grouper'!$D75,'C Report'!G$200:G$299)+SUMIF('C Report'!$A$400:$A$497,'C Report Grouper'!$D75,'C Report'!G$400:G$497)),SUMIF('C Report'!$A$200:$A$299,'C Report Grouper'!$D75,'C Report'!G$200:G$299))</f>
        <v>0</v>
      </c>
      <c r="J75" s="98">
        <f>IF($D$4="MAP+ADM Waivers",(SUMIF('C Report'!$A$200:$A$299,'C Report Grouper'!$D75,'C Report'!H$200:H$299)+SUMIF('C Report'!$A$400:$A$497,'C Report Grouper'!$D75,'C Report'!H$400:H$497)),SUMIF('C Report'!$A$200:$A$299,'C Report Grouper'!$D75,'C Report'!H$200:H$299))</f>
        <v>0</v>
      </c>
      <c r="K75" s="98">
        <f>IF($D$4="MAP+ADM Waivers",(SUMIF('C Report'!$A$200:$A$299,'C Report Grouper'!$D75,'C Report'!I$200:I$299)+SUMIF('C Report'!$A$400:$A$497,'C Report Grouper'!$D75,'C Report'!I$400:I$497)),SUMIF('C Report'!$A$200:$A$299,'C Report Grouper'!$D75,'C Report'!I$200:I$299))</f>
        <v>0</v>
      </c>
      <c r="L75" s="98">
        <f>IF($D$4="MAP+ADM Waivers",(SUMIF('C Report'!$A$200:$A$299,'C Report Grouper'!$D75,'C Report'!J$200:J$299)+SUMIF('C Report'!$A$400:$A$497,'C Report Grouper'!$D75,'C Report'!J$400:J$497)),SUMIF('C Report'!$A$200:$A$299,'C Report Grouper'!$D75,'C Report'!J$200:J$299))</f>
        <v>0</v>
      </c>
      <c r="M75" s="98">
        <f>IF($D$4="MAP+ADM Waivers",(SUMIF('C Report'!$A$200:$A$299,'C Report Grouper'!$D75,'C Report'!K$200:K$299)+SUMIF('C Report'!$A$400:$A$497,'C Report Grouper'!$D75,'C Report'!K$400:K$497)),SUMIF('C Report'!$A$200:$A$299,'C Report Grouper'!$D75,'C Report'!K$200:K$299))</f>
        <v>0</v>
      </c>
      <c r="N75" s="98">
        <f>IF($D$4="MAP+ADM Waivers",(SUMIF('C Report'!$A$200:$A$299,'C Report Grouper'!$D75,'C Report'!L$200:L$299)+SUMIF('C Report'!$A$400:$A$497,'C Report Grouper'!$D75,'C Report'!L$400:L$497)),SUMIF('C Report'!$A$200:$A$299,'C Report Grouper'!$D75,'C Report'!L$200:L$299))</f>
        <v>0</v>
      </c>
      <c r="O75" s="98">
        <f>IF($D$4="MAP+ADM Waivers",(SUMIF('C Report'!$A$200:$A$299,'C Report Grouper'!$D75,'C Report'!M$200:M$299)+SUMIF('C Report'!$A$400:$A$497,'C Report Grouper'!$D75,'C Report'!M$400:M$497)),SUMIF('C Report'!$A$200:$A$299,'C Report Grouper'!$D75,'C Report'!M$200:M$299))</f>
        <v>0</v>
      </c>
      <c r="P75" s="98">
        <f>IF($D$4="MAP+ADM Waivers",(SUMIF('C Report'!$A$200:$A$299,'C Report Grouper'!$D75,'C Report'!N$200:N$299)+SUMIF('C Report'!$A$400:$A$497,'C Report Grouper'!$D75,'C Report'!N$400:N$497)),SUMIF('C Report'!$A$200:$A$299,'C Report Grouper'!$D75,'C Report'!N$200:N$299))</f>
        <v>0</v>
      </c>
      <c r="Q75" s="98">
        <f>IF($D$4="MAP+ADM Waivers",(SUMIF('C Report'!$A$200:$A$299,'C Report Grouper'!$D75,'C Report'!O$200:O$299)+SUMIF('C Report'!$A$400:$A$497,'C Report Grouper'!$D75,'C Report'!O$400:O$497)),SUMIF('C Report'!$A$200:$A$299,'C Report Grouper'!$D75,'C Report'!O$200:O$299))</f>
        <v>0</v>
      </c>
      <c r="R75" s="98">
        <f>IF($D$4="MAP+ADM Waivers",(SUMIF('C Report'!$A$200:$A$299,'C Report Grouper'!$D75,'C Report'!P$200:P$299)+SUMIF('C Report'!$A$400:$A$497,'C Report Grouper'!$D75,'C Report'!P$400:P$497)),SUMIF('C Report'!$A$200:$A$299,'C Report Grouper'!$D75,'C Report'!P$200:P$299))</f>
        <v>0</v>
      </c>
      <c r="S75" s="98">
        <f>IF($D$4="MAP+ADM Waivers",(SUMIF('C Report'!$A$200:$A$299,'C Report Grouper'!$D75,'C Report'!Q$200:Q$299)+SUMIF('C Report'!$A$400:$A$497,'C Report Grouper'!$D75,'C Report'!Q$400:Q$497)),SUMIF('C Report'!$A$200:$A$299,'C Report Grouper'!$D75,'C Report'!Q$200:Q$299))</f>
        <v>0</v>
      </c>
      <c r="T75" s="98">
        <f>IF($D$4="MAP+ADM Waivers",(SUMIF('C Report'!$A$200:$A$299,'C Report Grouper'!$D75,'C Report'!R$200:R$299)+SUMIF('C Report'!$A$400:$A$497,'C Report Grouper'!$D75,'C Report'!R$400:R$497)),SUMIF('C Report'!$A$200:$A$299,'C Report Grouper'!$D75,'C Report'!R$200:R$299))</f>
        <v>0</v>
      </c>
      <c r="U75" s="98">
        <f>IF($D$4="MAP+ADM Waivers",(SUMIF('C Report'!$A$200:$A$299,'C Report Grouper'!$D75,'C Report'!S$200:S$299)+SUMIF('C Report'!$A$400:$A$497,'C Report Grouper'!$D75,'C Report'!S$400:S$497)),SUMIF('C Report'!$A$200:$A$299,'C Report Grouper'!$D75,'C Report'!S$200:S$299))</f>
        <v>0</v>
      </c>
      <c r="V75" s="98">
        <f>IF($D$4="MAP+ADM Waivers",(SUMIF('C Report'!$A$200:$A$299,'C Report Grouper'!$D75,'C Report'!T$200:T$299)+SUMIF('C Report'!$A$400:$A$497,'C Report Grouper'!$D75,'C Report'!T$400:T$497)),SUMIF('C Report'!$A$200:$A$299,'C Report Grouper'!$D75,'C Report'!T$200:T$299))</f>
        <v>0</v>
      </c>
      <c r="W75" s="98">
        <f>IF($D$4="MAP+ADM Waivers",(SUMIF('C Report'!$A$200:$A$299,'C Report Grouper'!$D75,'C Report'!U$200:U$299)+SUMIF('C Report'!$A$400:$A$497,'C Report Grouper'!$D75,'C Report'!U$400:U$497)),SUMIF('C Report'!$A$200:$A$299,'C Report Grouper'!$D75,'C Report'!U$200:U$299))</f>
        <v>0</v>
      </c>
      <c r="X75" s="98">
        <f>IF($D$4="MAP+ADM Waivers",(SUMIF('C Report'!$A$200:$A$299,'C Report Grouper'!$D75,'C Report'!V$200:V$299)+SUMIF('C Report'!$A$400:$A$497,'C Report Grouper'!$D75,'C Report'!V$400:V$497)),SUMIF('C Report'!$A$200:$A$299,'C Report Grouper'!$D75,'C Report'!V$200:V$299))</f>
        <v>0</v>
      </c>
      <c r="Y75" s="98">
        <f>IF($D$4="MAP+ADM Waivers",(SUMIF('C Report'!$A$200:$A$299,'C Report Grouper'!$D75,'C Report'!W$200:W$299)+SUMIF('C Report'!$A$400:$A$497,'C Report Grouper'!$D75,'C Report'!W$400:W$497)),SUMIF('C Report'!$A$200:$A$299,'C Report Grouper'!$D75,'C Report'!W$200:W$299))</f>
        <v>0</v>
      </c>
      <c r="Z75" s="98">
        <f>IF($D$4="MAP+ADM Waivers",(SUMIF('C Report'!$A$200:$A$299,'C Report Grouper'!$D75,'C Report'!X$200:X$299)+SUMIF('C Report'!$A$400:$A$497,'C Report Grouper'!$D75,'C Report'!X$400:X$497)),SUMIF('C Report'!$A$200:$A$299,'C Report Grouper'!$D75,'C Report'!X$200:X$299))</f>
        <v>0</v>
      </c>
      <c r="AA75" s="98">
        <f>IF($D$4="MAP+ADM Waivers",(SUMIF('C Report'!$A$200:$A$299,'C Report Grouper'!$D75,'C Report'!Y$200:Y$299)+SUMIF('C Report'!$A$400:$A$497,'C Report Grouper'!$D75,'C Report'!Y$400:Y$497)),SUMIF('C Report'!$A$200:$A$299,'C Report Grouper'!$D75,'C Report'!Y$200:Y$299))</f>
        <v>0</v>
      </c>
      <c r="AB75" s="98">
        <f>IF($D$4="MAP+ADM Waivers",(SUMIF('C Report'!$A$200:$A$299,'C Report Grouper'!$D75,'C Report'!Z$200:Z$299)+SUMIF('C Report'!$A$400:$A$497,'C Report Grouper'!$D75,'C Report'!Z$400:Z$497)),SUMIF('C Report'!$A$200:$A$299,'C Report Grouper'!$D75,'C Report'!Z$200:Z$299))</f>
        <v>0</v>
      </c>
      <c r="AC75" s="98">
        <f>IF($D$4="MAP+ADM Waivers",(SUMIF('C Report'!$A$200:$A$299,'C Report Grouper'!$D75,'C Report'!AA$200:AA$299)+SUMIF('C Report'!$A$400:$A$497,'C Report Grouper'!$D75,'C Report'!AA$400:AA$497)),SUMIF('C Report'!$A$200:$A$299,'C Report Grouper'!$D75,'C Report'!AA$200:AA$299))</f>
        <v>0</v>
      </c>
      <c r="AD75" s="98">
        <f>IF($D$4="MAP+ADM Waivers",(SUMIF('C Report'!$A$200:$A$299,'C Report Grouper'!$D75,'C Report'!AB$200:AB$299)+SUMIF('C Report'!$A$400:$A$497,'C Report Grouper'!$D75,'C Report'!AB$400:AB$497)),SUMIF('C Report'!$A$200:$A$299,'C Report Grouper'!$D75,'C Report'!AB$200:AB$299))</f>
        <v>0</v>
      </c>
      <c r="AE75" s="98">
        <f>IF($D$4="MAP+ADM Waivers",(SUMIF('C Report'!$A$200:$A$299,'C Report Grouper'!$D75,'C Report'!AC$200:AC$299)+SUMIF('C Report'!$A$400:$A$497,'C Report Grouper'!$D75,'C Report'!AC$400:AC$497)),SUMIF('C Report'!$A$200:$A$299,'C Report Grouper'!$D75,'C Report'!AC$200:AC$299))</f>
        <v>0</v>
      </c>
      <c r="AF75" s="98">
        <f>IF($D$4="MAP+ADM Waivers",(SUMIF('C Report'!$A$200:$A$299,'C Report Grouper'!$D75,'C Report'!AD$200:AD$299)+SUMIF('C Report'!$A$400:$A$497,'C Report Grouper'!$D75,'C Report'!AD$400:AD$497)),SUMIF('C Report'!$A$200:$A$299,'C Report Grouper'!$D75,'C Report'!AD$200:AD$299))</f>
        <v>0</v>
      </c>
      <c r="AG75" s="98">
        <f>IF($D$4="MAP+ADM Waivers",(SUMIF('C Report'!$A$200:$A$299,'C Report Grouper'!$D75,'C Report'!AE$200:AE$299)+SUMIF('C Report'!$A$400:$A$497,'C Report Grouper'!$D75,'C Report'!AE$400:AE$497)),SUMIF('C Report'!$A$200:$A$299,'C Report Grouper'!$D75,'C Report'!AE$200:AE$299))</f>
        <v>0</v>
      </c>
      <c r="AH75" s="99">
        <f>IF($D$4="MAP+ADM Waivers",(SUMIF('C Report'!$A$200:$A$299,'C Report Grouper'!$D75,'C Report'!AF$200:AF$299)+SUMIF('C Report'!$A$400:$A$497,'C Report Grouper'!$D75,'C Report'!AF$400:AF$497)),SUMIF('C Report'!$A$200:$A$299,'C Report Grouper'!$D75,'C Report'!AF$200:AF$299))</f>
        <v>0</v>
      </c>
    </row>
    <row r="76" spans="2:34" ht="13" hidden="1" x14ac:dyDescent="0.3">
      <c r="B76" s="22" t="str">
        <f>IFERROR(VLOOKUP(C76,'MEG Def'!$A$35:$B$40,2),"")</f>
        <v/>
      </c>
      <c r="C76" s="55"/>
      <c r="D76" s="282"/>
      <c r="E76" s="97">
        <f>IF($D$4="MAP+ADM Waivers",(SUMIF('C Report'!$A$200:$A$299,'C Report Grouper'!$D76,'C Report'!C$200:C$299)+SUMIF('C Report'!$A$400:$A$497,'C Report Grouper'!$D76,'C Report'!C$400:C$497)),SUMIF('C Report'!$A$200:$A$299,'C Report Grouper'!$D76,'C Report'!C$200:C$299))</f>
        <v>0</v>
      </c>
      <c r="F76" s="98">
        <f>IF($D$4="MAP+ADM Waivers",(SUMIF('C Report'!$A$200:$A$299,'C Report Grouper'!$D76,'C Report'!D$200:D$299)+SUMIF('C Report'!$A$400:$A$497,'C Report Grouper'!$D76,'C Report'!D$400:D$497)),SUMIF('C Report'!$A$200:$A$299,'C Report Grouper'!$D76,'C Report'!D$200:D$299))</f>
        <v>0</v>
      </c>
      <c r="G76" s="98">
        <f>IF($D$4="MAP+ADM Waivers",(SUMIF('C Report'!$A$200:$A$299,'C Report Grouper'!$D76,'C Report'!E$200:E$299)+SUMIF('C Report'!$A$400:$A$497,'C Report Grouper'!$D76,'C Report'!E$400:E$497)),SUMIF('C Report'!$A$200:$A$299,'C Report Grouper'!$D76,'C Report'!E$200:E$299))</f>
        <v>0</v>
      </c>
      <c r="H76" s="98">
        <f>IF($D$4="MAP+ADM Waivers",(SUMIF('C Report'!$A$200:$A$299,'C Report Grouper'!$D76,'C Report'!F$200:F$299)+SUMIF('C Report'!$A$400:$A$497,'C Report Grouper'!$D76,'C Report'!F$400:F$497)),SUMIF('C Report'!$A$200:$A$299,'C Report Grouper'!$D76,'C Report'!F$200:F$299))</f>
        <v>0</v>
      </c>
      <c r="I76" s="98">
        <f>IF($D$4="MAP+ADM Waivers",(SUMIF('C Report'!$A$200:$A$299,'C Report Grouper'!$D76,'C Report'!G$200:G$299)+SUMIF('C Report'!$A$400:$A$497,'C Report Grouper'!$D76,'C Report'!G$400:G$497)),SUMIF('C Report'!$A$200:$A$299,'C Report Grouper'!$D76,'C Report'!G$200:G$299))</f>
        <v>0</v>
      </c>
      <c r="J76" s="98">
        <f>IF($D$4="MAP+ADM Waivers",(SUMIF('C Report'!$A$200:$A$299,'C Report Grouper'!$D76,'C Report'!H$200:H$299)+SUMIF('C Report'!$A$400:$A$497,'C Report Grouper'!$D76,'C Report'!H$400:H$497)),SUMIF('C Report'!$A$200:$A$299,'C Report Grouper'!$D76,'C Report'!H$200:H$299))</f>
        <v>0</v>
      </c>
      <c r="K76" s="98">
        <f>IF($D$4="MAP+ADM Waivers",(SUMIF('C Report'!$A$200:$A$299,'C Report Grouper'!$D76,'C Report'!I$200:I$299)+SUMIF('C Report'!$A$400:$A$497,'C Report Grouper'!$D76,'C Report'!I$400:I$497)),SUMIF('C Report'!$A$200:$A$299,'C Report Grouper'!$D76,'C Report'!I$200:I$299))</f>
        <v>0</v>
      </c>
      <c r="L76" s="98">
        <f>IF($D$4="MAP+ADM Waivers",(SUMIF('C Report'!$A$200:$A$299,'C Report Grouper'!$D76,'C Report'!J$200:J$299)+SUMIF('C Report'!$A$400:$A$497,'C Report Grouper'!$D76,'C Report'!J$400:J$497)),SUMIF('C Report'!$A$200:$A$299,'C Report Grouper'!$D76,'C Report'!J$200:J$299))</f>
        <v>0</v>
      </c>
      <c r="M76" s="98">
        <f>IF($D$4="MAP+ADM Waivers",(SUMIF('C Report'!$A$200:$A$299,'C Report Grouper'!$D76,'C Report'!K$200:K$299)+SUMIF('C Report'!$A$400:$A$497,'C Report Grouper'!$D76,'C Report'!K$400:K$497)),SUMIF('C Report'!$A$200:$A$299,'C Report Grouper'!$D76,'C Report'!K$200:K$299))</f>
        <v>0</v>
      </c>
      <c r="N76" s="98">
        <f>IF($D$4="MAP+ADM Waivers",(SUMIF('C Report'!$A$200:$A$299,'C Report Grouper'!$D76,'C Report'!L$200:L$299)+SUMIF('C Report'!$A$400:$A$497,'C Report Grouper'!$D76,'C Report'!L$400:L$497)),SUMIF('C Report'!$A$200:$A$299,'C Report Grouper'!$D76,'C Report'!L$200:L$299))</f>
        <v>0</v>
      </c>
      <c r="O76" s="98">
        <f>IF($D$4="MAP+ADM Waivers",(SUMIF('C Report'!$A$200:$A$299,'C Report Grouper'!$D76,'C Report'!M$200:M$299)+SUMIF('C Report'!$A$400:$A$497,'C Report Grouper'!$D76,'C Report'!M$400:M$497)),SUMIF('C Report'!$A$200:$A$299,'C Report Grouper'!$D76,'C Report'!M$200:M$299))</f>
        <v>0</v>
      </c>
      <c r="P76" s="98">
        <f>IF($D$4="MAP+ADM Waivers",(SUMIF('C Report'!$A$200:$A$299,'C Report Grouper'!$D76,'C Report'!N$200:N$299)+SUMIF('C Report'!$A$400:$A$497,'C Report Grouper'!$D76,'C Report'!N$400:N$497)),SUMIF('C Report'!$A$200:$A$299,'C Report Grouper'!$D76,'C Report'!N$200:N$299))</f>
        <v>0</v>
      </c>
      <c r="Q76" s="98">
        <f>IF($D$4="MAP+ADM Waivers",(SUMIF('C Report'!$A$200:$A$299,'C Report Grouper'!$D76,'C Report'!O$200:O$299)+SUMIF('C Report'!$A$400:$A$497,'C Report Grouper'!$D76,'C Report'!O$400:O$497)),SUMIF('C Report'!$A$200:$A$299,'C Report Grouper'!$D76,'C Report'!O$200:O$299))</f>
        <v>0</v>
      </c>
      <c r="R76" s="98">
        <f>IF($D$4="MAP+ADM Waivers",(SUMIF('C Report'!$A$200:$A$299,'C Report Grouper'!$D76,'C Report'!P$200:P$299)+SUMIF('C Report'!$A$400:$A$497,'C Report Grouper'!$D76,'C Report'!P$400:P$497)),SUMIF('C Report'!$A$200:$A$299,'C Report Grouper'!$D76,'C Report'!P$200:P$299))</f>
        <v>0</v>
      </c>
      <c r="S76" s="98">
        <f>IF($D$4="MAP+ADM Waivers",(SUMIF('C Report'!$A$200:$A$299,'C Report Grouper'!$D76,'C Report'!Q$200:Q$299)+SUMIF('C Report'!$A$400:$A$497,'C Report Grouper'!$D76,'C Report'!Q$400:Q$497)),SUMIF('C Report'!$A$200:$A$299,'C Report Grouper'!$D76,'C Report'!Q$200:Q$299))</f>
        <v>0</v>
      </c>
      <c r="T76" s="98">
        <f>IF($D$4="MAP+ADM Waivers",(SUMIF('C Report'!$A$200:$A$299,'C Report Grouper'!$D76,'C Report'!R$200:R$299)+SUMIF('C Report'!$A$400:$A$497,'C Report Grouper'!$D76,'C Report'!R$400:R$497)),SUMIF('C Report'!$A$200:$A$299,'C Report Grouper'!$D76,'C Report'!R$200:R$299))</f>
        <v>0</v>
      </c>
      <c r="U76" s="98">
        <f>IF($D$4="MAP+ADM Waivers",(SUMIF('C Report'!$A$200:$A$299,'C Report Grouper'!$D76,'C Report'!S$200:S$299)+SUMIF('C Report'!$A$400:$A$497,'C Report Grouper'!$D76,'C Report'!S$400:S$497)),SUMIF('C Report'!$A$200:$A$299,'C Report Grouper'!$D76,'C Report'!S$200:S$299))</f>
        <v>0</v>
      </c>
      <c r="V76" s="98">
        <f>IF($D$4="MAP+ADM Waivers",(SUMIF('C Report'!$A$200:$A$299,'C Report Grouper'!$D76,'C Report'!T$200:T$299)+SUMIF('C Report'!$A$400:$A$497,'C Report Grouper'!$D76,'C Report'!T$400:T$497)),SUMIF('C Report'!$A$200:$A$299,'C Report Grouper'!$D76,'C Report'!T$200:T$299))</f>
        <v>0</v>
      </c>
      <c r="W76" s="98">
        <f>IF($D$4="MAP+ADM Waivers",(SUMIF('C Report'!$A$200:$A$299,'C Report Grouper'!$D76,'C Report'!U$200:U$299)+SUMIF('C Report'!$A$400:$A$497,'C Report Grouper'!$D76,'C Report'!U$400:U$497)),SUMIF('C Report'!$A$200:$A$299,'C Report Grouper'!$D76,'C Report'!U$200:U$299))</f>
        <v>0</v>
      </c>
      <c r="X76" s="98">
        <f>IF($D$4="MAP+ADM Waivers",(SUMIF('C Report'!$A$200:$A$299,'C Report Grouper'!$D76,'C Report'!V$200:V$299)+SUMIF('C Report'!$A$400:$A$497,'C Report Grouper'!$D76,'C Report'!V$400:V$497)),SUMIF('C Report'!$A$200:$A$299,'C Report Grouper'!$D76,'C Report'!V$200:V$299))</f>
        <v>0</v>
      </c>
      <c r="Y76" s="98">
        <f>IF($D$4="MAP+ADM Waivers",(SUMIF('C Report'!$A$200:$A$299,'C Report Grouper'!$D76,'C Report'!W$200:W$299)+SUMIF('C Report'!$A$400:$A$497,'C Report Grouper'!$D76,'C Report'!W$400:W$497)),SUMIF('C Report'!$A$200:$A$299,'C Report Grouper'!$D76,'C Report'!W$200:W$299))</f>
        <v>0</v>
      </c>
      <c r="Z76" s="98">
        <f>IF($D$4="MAP+ADM Waivers",(SUMIF('C Report'!$A$200:$A$299,'C Report Grouper'!$D76,'C Report'!X$200:X$299)+SUMIF('C Report'!$A$400:$A$497,'C Report Grouper'!$D76,'C Report'!X$400:X$497)),SUMIF('C Report'!$A$200:$A$299,'C Report Grouper'!$D76,'C Report'!X$200:X$299))</f>
        <v>0</v>
      </c>
      <c r="AA76" s="98">
        <f>IF($D$4="MAP+ADM Waivers",(SUMIF('C Report'!$A$200:$A$299,'C Report Grouper'!$D76,'C Report'!Y$200:Y$299)+SUMIF('C Report'!$A$400:$A$497,'C Report Grouper'!$D76,'C Report'!Y$400:Y$497)),SUMIF('C Report'!$A$200:$A$299,'C Report Grouper'!$D76,'C Report'!Y$200:Y$299))</f>
        <v>0</v>
      </c>
      <c r="AB76" s="98">
        <f>IF($D$4="MAP+ADM Waivers",(SUMIF('C Report'!$A$200:$A$299,'C Report Grouper'!$D76,'C Report'!Z$200:Z$299)+SUMIF('C Report'!$A$400:$A$497,'C Report Grouper'!$D76,'C Report'!Z$400:Z$497)),SUMIF('C Report'!$A$200:$A$299,'C Report Grouper'!$D76,'C Report'!Z$200:Z$299))</f>
        <v>0</v>
      </c>
      <c r="AC76" s="98">
        <f>IF($D$4="MAP+ADM Waivers",(SUMIF('C Report'!$A$200:$A$299,'C Report Grouper'!$D76,'C Report'!AA$200:AA$299)+SUMIF('C Report'!$A$400:$A$497,'C Report Grouper'!$D76,'C Report'!AA$400:AA$497)),SUMIF('C Report'!$A$200:$A$299,'C Report Grouper'!$D76,'C Report'!AA$200:AA$299))</f>
        <v>0</v>
      </c>
      <c r="AD76" s="98">
        <f>IF($D$4="MAP+ADM Waivers",(SUMIF('C Report'!$A$200:$A$299,'C Report Grouper'!$D76,'C Report'!AB$200:AB$299)+SUMIF('C Report'!$A$400:$A$497,'C Report Grouper'!$D76,'C Report'!AB$400:AB$497)),SUMIF('C Report'!$A$200:$A$299,'C Report Grouper'!$D76,'C Report'!AB$200:AB$299))</f>
        <v>0</v>
      </c>
      <c r="AE76" s="98">
        <f>IF($D$4="MAP+ADM Waivers",(SUMIF('C Report'!$A$200:$A$299,'C Report Grouper'!$D76,'C Report'!AC$200:AC$299)+SUMIF('C Report'!$A$400:$A$497,'C Report Grouper'!$D76,'C Report'!AC$400:AC$497)),SUMIF('C Report'!$A$200:$A$299,'C Report Grouper'!$D76,'C Report'!AC$200:AC$299))</f>
        <v>0</v>
      </c>
      <c r="AF76" s="98">
        <f>IF($D$4="MAP+ADM Waivers",(SUMIF('C Report'!$A$200:$A$299,'C Report Grouper'!$D76,'C Report'!AD$200:AD$299)+SUMIF('C Report'!$A$400:$A$497,'C Report Grouper'!$D76,'C Report'!AD$400:AD$497)),SUMIF('C Report'!$A$200:$A$299,'C Report Grouper'!$D76,'C Report'!AD$200:AD$299))</f>
        <v>0</v>
      </c>
      <c r="AG76" s="98">
        <f>IF($D$4="MAP+ADM Waivers",(SUMIF('C Report'!$A$200:$A$299,'C Report Grouper'!$D76,'C Report'!AE$200:AE$299)+SUMIF('C Report'!$A$400:$A$497,'C Report Grouper'!$D76,'C Report'!AE$400:AE$497)),SUMIF('C Report'!$A$200:$A$299,'C Report Grouper'!$D76,'C Report'!AE$200:AE$299))</f>
        <v>0</v>
      </c>
      <c r="AH76" s="99">
        <f>IF($D$4="MAP+ADM Waivers",(SUMIF('C Report'!$A$200:$A$299,'C Report Grouper'!$D76,'C Report'!AF$200:AF$299)+SUMIF('C Report'!$A$400:$A$497,'C Report Grouper'!$D76,'C Report'!AF$400:AF$497)),SUMIF('C Report'!$A$200:$A$299,'C Report Grouper'!$D76,'C Report'!AF$200:AF$299))</f>
        <v>0</v>
      </c>
    </row>
    <row r="77" spans="2:34" ht="13" hidden="1" x14ac:dyDescent="0.3">
      <c r="B77" s="33"/>
      <c r="C77" s="56"/>
      <c r="D77" s="282"/>
      <c r="E77" s="97">
        <f>IF($D$4="MAP+ADM Waivers",(SUMIF('C Report'!$A$200:$A$299,'C Report Grouper'!$D77,'C Report'!C$200:C$299)+SUMIF('C Report'!$A$400:$A$497,'C Report Grouper'!$D77,'C Report'!C$400:C$497)),SUMIF('C Report'!$A$200:$A$299,'C Report Grouper'!$D77,'C Report'!C$200:C$299))</f>
        <v>0</v>
      </c>
      <c r="F77" s="98">
        <f>IF($D$4="MAP+ADM Waivers",(SUMIF('C Report'!$A$200:$A$299,'C Report Grouper'!$D77,'C Report'!D$200:D$299)+SUMIF('C Report'!$A$400:$A$497,'C Report Grouper'!$D77,'C Report'!D$400:D$497)),SUMIF('C Report'!$A$200:$A$299,'C Report Grouper'!$D77,'C Report'!D$200:D$299))</f>
        <v>0</v>
      </c>
      <c r="G77" s="98">
        <f>IF($D$4="MAP+ADM Waivers",(SUMIF('C Report'!$A$200:$A$299,'C Report Grouper'!$D77,'C Report'!E$200:E$299)+SUMIF('C Report'!$A$400:$A$497,'C Report Grouper'!$D77,'C Report'!E$400:E$497)),SUMIF('C Report'!$A$200:$A$299,'C Report Grouper'!$D77,'C Report'!E$200:E$299))</f>
        <v>0</v>
      </c>
      <c r="H77" s="98">
        <f>IF($D$4="MAP+ADM Waivers",(SUMIF('C Report'!$A$200:$A$299,'C Report Grouper'!$D77,'C Report'!F$200:F$299)+SUMIF('C Report'!$A$400:$A$497,'C Report Grouper'!$D77,'C Report'!F$400:F$497)),SUMIF('C Report'!$A$200:$A$299,'C Report Grouper'!$D77,'C Report'!F$200:F$299))</f>
        <v>0</v>
      </c>
      <c r="I77" s="98">
        <f>IF($D$4="MAP+ADM Waivers",(SUMIF('C Report'!$A$200:$A$299,'C Report Grouper'!$D77,'C Report'!G$200:G$299)+SUMIF('C Report'!$A$400:$A$497,'C Report Grouper'!$D77,'C Report'!G$400:G$497)),SUMIF('C Report'!$A$200:$A$299,'C Report Grouper'!$D77,'C Report'!G$200:G$299))</f>
        <v>0</v>
      </c>
      <c r="J77" s="98">
        <f>IF($D$4="MAP+ADM Waivers",(SUMIF('C Report'!$A$200:$A$299,'C Report Grouper'!$D77,'C Report'!H$200:H$299)+SUMIF('C Report'!$A$400:$A$497,'C Report Grouper'!$D77,'C Report'!H$400:H$497)),SUMIF('C Report'!$A$200:$A$299,'C Report Grouper'!$D77,'C Report'!H$200:H$299))</f>
        <v>0</v>
      </c>
      <c r="K77" s="98">
        <f>IF($D$4="MAP+ADM Waivers",(SUMIF('C Report'!$A$200:$A$299,'C Report Grouper'!$D77,'C Report'!I$200:I$299)+SUMIF('C Report'!$A$400:$A$497,'C Report Grouper'!$D77,'C Report'!I$400:I$497)),SUMIF('C Report'!$A$200:$A$299,'C Report Grouper'!$D77,'C Report'!I$200:I$299))</f>
        <v>0</v>
      </c>
      <c r="L77" s="98">
        <f>IF($D$4="MAP+ADM Waivers",(SUMIF('C Report'!$A$200:$A$299,'C Report Grouper'!$D77,'C Report'!J$200:J$299)+SUMIF('C Report'!$A$400:$A$497,'C Report Grouper'!$D77,'C Report'!J$400:J$497)),SUMIF('C Report'!$A$200:$A$299,'C Report Grouper'!$D77,'C Report'!J$200:J$299))</f>
        <v>0</v>
      </c>
      <c r="M77" s="98">
        <f>IF($D$4="MAP+ADM Waivers",(SUMIF('C Report'!$A$200:$A$299,'C Report Grouper'!$D77,'C Report'!K$200:K$299)+SUMIF('C Report'!$A$400:$A$497,'C Report Grouper'!$D77,'C Report'!K$400:K$497)),SUMIF('C Report'!$A$200:$A$299,'C Report Grouper'!$D77,'C Report'!K$200:K$299))</f>
        <v>0</v>
      </c>
      <c r="N77" s="98">
        <f>IF($D$4="MAP+ADM Waivers",(SUMIF('C Report'!$A$200:$A$299,'C Report Grouper'!$D77,'C Report'!L$200:L$299)+SUMIF('C Report'!$A$400:$A$497,'C Report Grouper'!$D77,'C Report'!L$400:L$497)),SUMIF('C Report'!$A$200:$A$299,'C Report Grouper'!$D77,'C Report'!L$200:L$299))</f>
        <v>0</v>
      </c>
      <c r="O77" s="98">
        <f>IF($D$4="MAP+ADM Waivers",(SUMIF('C Report'!$A$200:$A$299,'C Report Grouper'!$D77,'C Report'!M$200:M$299)+SUMIF('C Report'!$A$400:$A$497,'C Report Grouper'!$D77,'C Report'!M$400:M$497)),SUMIF('C Report'!$A$200:$A$299,'C Report Grouper'!$D77,'C Report'!M$200:M$299))</f>
        <v>0</v>
      </c>
      <c r="P77" s="98">
        <f>IF($D$4="MAP+ADM Waivers",(SUMIF('C Report'!$A$200:$A$299,'C Report Grouper'!$D77,'C Report'!N$200:N$299)+SUMIF('C Report'!$A$400:$A$497,'C Report Grouper'!$D77,'C Report'!N$400:N$497)),SUMIF('C Report'!$A$200:$A$299,'C Report Grouper'!$D77,'C Report'!N$200:N$299))</f>
        <v>0</v>
      </c>
      <c r="Q77" s="98">
        <f>IF($D$4="MAP+ADM Waivers",(SUMIF('C Report'!$A$200:$A$299,'C Report Grouper'!$D77,'C Report'!O$200:O$299)+SUMIF('C Report'!$A$400:$A$497,'C Report Grouper'!$D77,'C Report'!O$400:O$497)),SUMIF('C Report'!$A$200:$A$299,'C Report Grouper'!$D77,'C Report'!O$200:O$299))</f>
        <v>0</v>
      </c>
      <c r="R77" s="98">
        <f>IF($D$4="MAP+ADM Waivers",(SUMIF('C Report'!$A$200:$A$299,'C Report Grouper'!$D77,'C Report'!P$200:P$299)+SUMIF('C Report'!$A$400:$A$497,'C Report Grouper'!$D77,'C Report'!P$400:P$497)),SUMIF('C Report'!$A$200:$A$299,'C Report Grouper'!$D77,'C Report'!P$200:P$299))</f>
        <v>0</v>
      </c>
      <c r="S77" s="98">
        <f>IF($D$4="MAP+ADM Waivers",(SUMIF('C Report'!$A$200:$A$299,'C Report Grouper'!$D77,'C Report'!Q$200:Q$299)+SUMIF('C Report'!$A$400:$A$497,'C Report Grouper'!$D77,'C Report'!Q$400:Q$497)),SUMIF('C Report'!$A$200:$A$299,'C Report Grouper'!$D77,'C Report'!Q$200:Q$299))</f>
        <v>0</v>
      </c>
      <c r="T77" s="98">
        <f>IF($D$4="MAP+ADM Waivers",(SUMIF('C Report'!$A$200:$A$299,'C Report Grouper'!$D77,'C Report'!R$200:R$299)+SUMIF('C Report'!$A$400:$A$497,'C Report Grouper'!$D77,'C Report'!R$400:R$497)),SUMIF('C Report'!$A$200:$A$299,'C Report Grouper'!$D77,'C Report'!R$200:R$299))</f>
        <v>0</v>
      </c>
      <c r="U77" s="98">
        <f>IF($D$4="MAP+ADM Waivers",(SUMIF('C Report'!$A$200:$A$299,'C Report Grouper'!$D77,'C Report'!S$200:S$299)+SUMIF('C Report'!$A$400:$A$497,'C Report Grouper'!$D77,'C Report'!S$400:S$497)),SUMIF('C Report'!$A$200:$A$299,'C Report Grouper'!$D77,'C Report'!S$200:S$299))</f>
        <v>0</v>
      </c>
      <c r="V77" s="98">
        <f>IF($D$4="MAP+ADM Waivers",(SUMIF('C Report'!$A$200:$A$299,'C Report Grouper'!$D77,'C Report'!T$200:T$299)+SUMIF('C Report'!$A$400:$A$497,'C Report Grouper'!$D77,'C Report'!T$400:T$497)),SUMIF('C Report'!$A$200:$A$299,'C Report Grouper'!$D77,'C Report'!T$200:T$299))</f>
        <v>0</v>
      </c>
      <c r="W77" s="98">
        <f>IF($D$4="MAP+ADM Waivers",(SUMIF('C Report'!$A$200:$A$299,'C Report Grouper'!$D77,'C Report'!U$200:U$299)+SUMIF('C Report'!$A$400:$A$497,'C Report Grouper'!$D77,'C Report'!U$400:U$497)),SUMIF('C Report'!$A$200:$A$299,'C Report Grouper'!$D77,'C Report'!U$200:U$299))</f>
        <v>0</v>
      </c>
      <c r="X77" s="98">
        <f>IF($D$4="MAP+ADM Waivers",(SUMIF('C Report'!$A$200:$A$299,'C Report Grouper'!$D77,'C Report'!V$200:V$299)+SUMIF('C Report'!$A$400:$A$497,'C Report Grouper'!$D77,'C Report'!V$400:V$497)),SUMIF('C Report'!$A$200:$A$299,'C Report Grouper'!$D77,'C Report'!V$200:V$299))</f>
        <v>0</v>
      </c>
      <c r="Y77" s="98">
        <f>IF($D$4="MAP+ADM Waivers",(SUMIF('C Report'!$A$200:$A$299,'C Report Grouper'!$D77,'C Report'!W$200:W$299)+SUMIF('C Report'!$A$400:$A$497,'C Report Grouper'!$D77,'C Report'!W$400:W$497)),SUMIF('C Report'!$A$200:$A$299,'C Report Grouper'!$D77,'C Report'!W$200:W$299))</f>
        <v>0</v>
      </c>
      <c r="Z77" s="98">
        <f>IF($D$4="MAP+ADM Waivers",(SUMIF('C Report'!$A$200:$A$299,'C Report Grouper'!$D77,'C Report'!X$200:X$299)+SUMIF('C Report'!$A$400:$A$497,'C Report Grouper'!$D77,'C Report'!X$400:X$497)),SUMIF('C Report'!$A$200:$A$299,'C Report Grouper'!$D77,'C Report'!X$200:X$299))</f>
        <v>0</v>
      </c>
      <c r="AA77" s="98">
        <f>IF($D$4="MAP+ADM Waivers",(SUMIF('C Report'!$A$200:$A$299,'C Report Grouper'!$D77,'C Report'!Y$200:Y$299)+SUMIF('C Report'!$A$400:$A$497,'C Report Grouper'!$D77,'C Report'!Y$400:Y$497)),SUMIF('C Report'!$A$200:$A$299,'C Report Grouper'!$D77,'C Report'!Y$200:Y$299))</f>
        <v>0</v>
      </c>
      <c r="AB77" s="98">
        <f>IF($D$4="MAP+ADM Waivers",(SUMIF('C Report'!$A$200:$A$299,'C Report Grouper'!$D77,'C Report'!Z$200:Z$299)+SUMIF('C Report'!$A$400:$A$497,'C Report Grouper'!$D77,'C Report'!Z$400:Z$497)),SUMIF('C Report'!$A$200:$A$299,'C Report Grouper'!$D77,'C Report'!Z$200:Z$299))</f>
        <v>0</v>
      </c>
      <c r="AC77" s="98">
        <f>IF($D$4="MAP+ADM Waivers",(SUMIF('C Report'!$A$200:$A$299,'C Report Grouper'!$D77,'C Report'!AA$200:AA$299)+SUMIF('C Report'!$A$400:$A$497,'C Report Grouper'!$D77,'C Report'!AA$400:AA$497)),SUMIF('C Report'!$A$200:$A$299,'C Report Grouper'!$D77,'C Report'!AA$200:AA$299))</f>
        <v>0</v>
      </c>
      <c r="AD77" s="98">
        <f>IF($D$4="MAP+ADM Waivers",(SUMIF('C Report'!$A$200:$A$299,'C Report Grouper'!$D77,'C Report'!AB$200:AB$299)+SUMIF('C Report'!$A$400:$A$497,'C Report Grouper'!$D77,'C Report'!AB$400:AB$497)),SUMIF('C Report'!$A$200:$A$299,'C Report Grouper'!$D77,'C Report'!AB$200:AB$299))</f>
        <v>0</v>
      </c>
      <c r="AE77" s="98">
        <f>IF($D$4="MAP+ADM Waivers",(SUMIF('C Report'!$A$200:$A$299,'C Report Grouper'!$D77,'C Report'!AC$200:AC$299)+SUMIF('C Report'!$A$400:$A$497,'C Report Grouper'!$D77,'C Report'!AC$400:AC$497)),SUMIF('C Report'!$A$200:$A$299,'C Report Grouper'!$D77,'C Report'!AC$200:AC$299))</f>
        <v>0</v>
      </c>
      <c r="AF77" s="98">
        <f>IF($D$4="MAP+ADM Waivers",(SUMIF('C Report'!$A$200:$A$299,'C Report Grouper'!$D77,'C Report'!AD$200:AD$299)+SUMIF('C Report'!$A$400:$A$497,'C Report Grouper'!$D77,'C Report'!AD$400:AD$497)),SUMIF('C Report'!$A$200:$A$299,'C Report Grouper'!$D77,'C Report'!AD$200:AD$299))</f>
        <v>0</v>
      </c>
      <c r="AG77" s="98">
        <f>IF($D$4="MAP+ADM Waivers",(SUMIF('C Report'!$A$200:$A$299,'C Report Grouper'!$D77,'C Report'!AE$200:AE$299)+SUMIF('C Report'!$A$400:$A$497,'C Report Grouper'!$D77,'C Report'!AE$400:AE$497)),SUMIF('C Report'!$A$200:$A$299,'C Report Grouper'!$D77,'C Report'!AE$200:AE$299))</f>
        <v>0</v>
      </c>
      <c r="AH77" s="99">
        <f>IF($D$4="MAP+ADM Waivers",(SUMIF('C Report'!$A$200:$A$299,'C Report Grouper'!$D77,'C Report'!AF$200:AF$299)+SUMIF('C Report'!$A$400:$A$497,'C Report Grouper'!$D77,'C Report'!AF$400:AF$497)),SUMIF('C Report'!$A$200:$A$299,'C Report Grouper'!$D77,'C Report'!AF$200:AF$299))</f>
        <v>0</v>
      </c>
    </row>
    <row r="78" spans="2:34" ht="13" hidden="1" x14ac:dyDescent="0.3">
      <c r="B78" s="6" t="s">
        <v>43</v>
      </c>
      <c r="C78" s="56"/>
      <c r="D78" s="282"/>
      <c r="E78" s="97">
        <f>IF($D$4="MAP+ADM Waivers",(SUMIF('C Report'!$A$200:$A$299,'C Report Grouper'!$D78,'C Report'!C$200:C$299)+SUMIF('C Report'!$A$400:$A$497,'C Report Grouper'!$D78,'C Report'!C$400:C$497)),SUMIF('C Report'!$A$200:$A$299,'C Report Grouper'!$D78,'C Report'!C$200:C$299))</f>
        <v>0</v>
      </c>
      <c r="F78" s="98">
        <f>IF($D$4="MAP+ADM Waivers",(SUMIF('C Report'!$A$200:$A$299,'C Report Grouper'!$D78,'C Report'!D$200:D$299)+SUMIF('C Report'!$A$400:$A$497,'C Report Grouper'!$D78,'C Report'!D$400:D$497)),SUMIF('C Report'!$A$200:$A$299,'C Report Grouper'!$D78,'C Report'!D$200:D$299))</f>
        <v>0</v>
      </c>
      <c r="G78" s="98">
        <f>IF($D$4="MAP+ADM Waivers",(SUMIF('C Report'!$A$200:$A$299,'C Report Grouper'!$D78,'C Report'!E$200:E$299)+SUMIF('C Report'!$A$400:$A$497,'C Report Grouper'!$D78,'C Report'!E$400:E$497)),SUMIF('C Report'!$A$200:$A$299,'C Report Grouper'!$D78,'C Report'!E$200:E$299))</f>
        <v>0</v>
      </c>
      <c r="H78" s="98">
        <f>IF($D$4="MAP+ADM Waivers",(SUMIF('C Report'!$A$200:$A$299,'C Report Grouper'!$D78,'C Report'!F$200:F$299)+SUMIF('C Report'!$A$400:$A$497,'C Report Grouper'!$D78,'C Report'!F$400:F$497)),SUMIF('C Report'!$A$200:$A$299,'C Report Grouper'!$D78,'C Report'!F$200:F$299))</f>
        <v>0</v>
      </c>
      <c r="I78" s="98">
        <f>IF($D$4="MAP+ADM Waivers",(SUMIF('C Report'!$A$200:$A$299,'C Report Grouper'!$D78,'C Report'!G$200:G$299)+SUMIF('C Report'!$A$400:$A$497,'C Report Grouper'!$D78,'C Report'!G$400:G$497)),SUMIF('C Report'!$A$200:$A$299,'C Report Grouper'!$D78,'C Report'!G$200:G$299))</f>
        <v>0</v>
      </c>
      <c r="J78" s="98">
        <f>IF($D$4="MAP+ADM Waivers",(SUMIF('C Report'!$A$200:$A$299,'C Report Grouper'!$D78,'C Report'!H$200:H$299)+SUMIF('C Report'!$A$400:$A$497,'C Report Grouper'!$D78,'C Report'!H$400:H$497)),SUMIF('C Report'!$A$200:$A$299,'C Report Grouper'!$D78,'C Report'!H$200:H$299))</f>
        <v>0</v>
      </c>
      <c r="K78" s="98">
        <f>IF($D$4="MAP+ADM Waivers",(SUMIF('C Report'!$A$200:$A$299,'C Report Grouper'!$D78,'C Report'!I$200:I$299)+SUMIF('C Report'!$A$400:$A$497,'C Report Grouper'!$D78,'C Report'!I$400:I$497)),SUMIF('C Report'!$A$200:$A$299,'C Report Grouper'!$D78,'C Report'!I$200:I$299))</f>
        <v>0</v>
      </c>
      <c r="L78" s="98">
        <f>IF($D$4="MAP+ADM Waivers",(SUMIF('C Report'!$A$200:$A$299,'C Report Grouper'!$D78,'C Report'!J$200:J$299)+SUMIF('C Report'!$A$400:$A$497,'C Report Grouper'!$D78,'C Report'!J$400:J$497)),SUMIF('C Report'!$A$200:$A$299,'C Report Grouper'!$D78,'C Report'!J$200:J$299))</f>
        <v>0</v>
      </c>
      <c r="M78" s="98">
        <f>IF($D$4="MAP+ADM Waivers",(SUMIF('C Report'!$A$200:$A$299,'C Report Grouper'!$D78,'C Report'!K$200:K$299)+SUMIF('C Report'!$A$400:$A$497,'C Report Grouper'!$D78,'C Report'!K$400:K$497)),SUMIF('C Report'!$A$200:$A$299,'C Report Grouper'!$D78,'C Report'!K$200:K$299))</f>
        <v>0</v>
      </c>
      <c r="N78" s="98">
        <f>IF($D$4="MAP+ADM Waivers",(SUMIF('C Report'!$A$200:$A$299,'C Report Grouper'!$D78,'C Report'!L$200:L$299)+SUMIF('C Report'!$A$400:$A$497,'C Report Grouper'!$D78,'C Report'!L$400:L$497)),SUMIF('C Report'!$A$200:$A$299,'C Report Grouper'!$D78,'C Report'!L$200:L$299))</f>
        <v>0</v>
      </c>
      <c r="O78" s="98">
        <f>IF($D$4="MAP+ADM Waivers",(SUMIF('C Report'!$A$200:$A$299,'C Report Grouper'!$D78,'C Report'!M$200:M$299)+SUMIF('C Report'!$A$400:$A$497,'C Report Grouper'!$D78,'C Report'!M$400:M$497)),SUMIF('C Report'!$A$200:$A$299,'C Report Grouper'!$D78,'C Report'!M$200:M$299))</f>
        <v>0</v>
      </c>
      <c r="P78" s="98">
        <f>IF($D$4="MAP+ADM Waivers",(SUMIF('C Report'!$A$200:$A$299,'C Report Grouper'!$D78,'C Report'!N$200:N$299)+SUMIF('C Report'!$A$400:$A$497,'C Report Grouper'!$D78,'C Report'!N$400:N$497)),SUMIF('C Report'!$A$200:$A$299,'C Report Grouper'!$D78,'C Report'!N$200:N$299))</f>
        <v>0</v>
      </c>
      <c r="Q78" s="98">
        <f>IF($D$4="MAP+ADM Waivers",(SUMIF('C Report'!$A$200:$A$299,'C Report Grouper'!$D78,'C Report'!O$200:O$299)+SUMIF('C Report'!$A$400:$A$497,'C Report Grouper'!$D78,'C Report'!O$400:O$497)),SUMIF('C Report'!$A$200:$A$299,'C Report Grouper'!$D78,'C Report'!O$200:O$299))</f>
        <v>0</v>
      </c>
      <c r="R78" s="98">
        <f>IF($D$4="MAP+ADM Waivers",(SUMIF('C Report'!$A$200:$A$299,'C Report Grouper'!$D78,'C Report'!P$200:P$299)+SUMIF('C Report'!$A$400:$A$497,'C Report Grouper'!$D78,'C Report'!P$400:P$497)),SUMIF('C Report'!$A$200:$A$299,'C Report Grouper'!$D78,'C Report'!P$200:P$299))</f>
        <v>0</v>
      </c>
      <c r="S78" s="98">
        <f>IF($D$4="MAP+ADM Waivers",(SUMIF('C Report'!$A$200:$A$299,'C Report Grouper'!$D78,'C Report'!Q$200:Q$299)+SUMIF('C Report'!$A$400:$A$497,'C Report Grouper'!$D78,'C Report'!Q$400:Q$497)),SUMIF('C Report'!$A$200:$A$299,'C Report Grouper'!$D78,'C Report'!Q$200:Q$299))</f>
        <v>0</v>
      </c>
      <c r="T78" s="98">
        <f>IF($D$4="MAP+ADM Waivers",(SUMIF('C Report'!$A$200:$A$299,'C Report Grouper'!$D78,'C Report'!R$200:R$299)+SUMIF('C Report'!$A$400:$A$497,'C Report Grouper'!$D78,'C Report'!R$400:R$497)),SUMIF('C Report'!$A$200:$A$299,'C Report Grouper'!$D78,'C Report'!R$200:R$299))</f>
        <v>0</v>
      </c>
      <c r="U78" s="98">
        <f>IF($D$4="MAP+ADM Waivers",(SUMIF('C Report'!$A$200:$A$299,'C Report Grouper'!$D78,'C Report'!S$200:S$299)+SUMIF('C Report'!$A$400:$A$497,'C Report Grouper'!$D78,'C Report'!S$400:S$497)),SUMIF('C Report'!$A$200:$A$299,'C Report Grouper'!$D78,'C Report'!S$200:S$299))</f>
        <v>0</v>
      </c>
      <c r="V78" s="98">
        <f>IF($D$4="MAP+ADM Waivers",(SUMIF('C Report'!$A$200:$A$299,'C Report Grouper'!$D78,'C Report'!T$200:T$299)+SUMIF('C Report'!$A$400:$A$497,'C Report Grouper'!$D78,'C Report'!T$400:T$497)),SUMIF('C Report'!$A$200:$A$299,'C Report Grouper'!$D78,'C Report'!T$200:T$299))</f>
        <v>0</v>
      </c>
      <c r="W78" s="98">
        <f>IF($D$4="MAP+ADM Waivers",(SUMIF('C Report'!$A$200:$A$299,'C Report Grouper'!$D78,'C Report'!U$200:U$299)+SUMIF('C Report'!$A$400:$A$497,'C Report Grouper'!$D78,'C Report'!U$400:U$497)),SUMIF('C Report'!$A$200:$A$299,'C Report Grouper'!$D78,'C Report'!U$200:U$299))</f>
        <v>0</v>
      </c>
      <c r="X78" s="98">
        <f>IF($D$4="MAP+ADM Waivers",(SUMIF('C Report'!$A$200:$A$299,'C Report Grouper'!$D78,'C Report'!V$200:V$299)+SUMIF('C Report'!$A$400:$A$497,'C Report Grouper'!$D78,'C Report'!V$400:V$497)),SUMIF('C Report'!$A$200:$A$299,'C Report Grouper'!$D78,'C Report'!V$200:V$299))</f>
        <v>0</v>
      </c>
      <c r="Y78" s="98">
        <f>IF($D$4="MAP+ADM Waivers",(SUMIF('C Report'!$A$200:$A$299,'C Report Grouper'!$D78,'C Report'!W$200:W$299)+SUMIF('C Report'!$A$400:$A$497,'C Report Grouper'!$D78,'C Report'!W$400:W$497)),SUMIF('C Report'!$A$200:$A$299,'C Report Grouper'!$D78,'C Report'!W$200:W$299))</f>
        <v>0</v>
      </c>
      <c r="Z78" s="98">
        <f>IF($D$4="MAP+ADM Waivers",(SUMIF('C Report'!$A$200:$A$299,'C Report Grouper'!$D78,'C Report'!X$200:X$299)+SUMIF('C Report'!$A$400:$A$497,'C Report Grouper'!$D78,'C Report'!X$400:X$497)),SUMIF('C Report'!$A$200:$A$299,'C Report Grouper'!$D78,'C Report'!X$200:X$299))</f>
        <v>0</v>
      </c>
      <c r="AA78" s="98">
        <f>IF($D$4="MAP+ADM Waivers",(SUMIF('C Report'!$A$200:$A$299,'C Report Grouper'!$D78,'C Report'!Y$200:Y$299)+SUMIF('C Report'!$A$400:$A$497,'C Report Grouper'!$D78,'C Report'!Y$400:Y$497)),SUMIF('C Report'!$A$200:$A$299,'C Report Grouper'!$D78,'C Report'!Y$200:Y$299))</f>
        <v>0</v>
      </c>
      <c r="AB78" s="98">
        <f>IF($D$4="MAP+ADM Waivers",(SUMIF('C Report'!$A$200:$A$299,'C Report Grouper'!$D78,'C Report'!Z$200:Z$299)+SUMIF('C Report'!$A$400:$A$497,'C Report Grouper'!$D78,'C Report'!Z$400:Z$497)),SUMIF('C Report'!$A$200:$A$299,'C Report Grouper'!$D78,'C Report'!Z$200:Z$299))</f>
        <v>0</v>
      </c>
      <c r="AC78" s="98">
        <f>IF($D$4="MAP+ADM Waivers",(SUMIF('C Report'!$A$200:$A$299,'C Report Grouper'!$D78,'C Report'!AA$200:AA$299)+SUMIF('C Report'!$A$400:$A$497,'C Report Grouper'!$D78,'C Report'!AA$400:AA$497)),SUMIF('C Report'!$A$200:$A$299,'C Report Grouper'!$D78,'C Report'!AA$200:AA$299))</f>
        <v>0</v>
      </c>
      <c r="AD78" s="98">
        <f>IF($D$4="MAP+ADM Waivers",(SUMIF('C Report'!$A$200:$A$299,'C Report Grouper'!$D78,'C Report'!AB$200:AB$299)+SUMIF('C Report'!$A$400:$A$497,'C Report Grouper'!$D78,'C Report'!AB$400:AB$497)),SUMIF('C Report'!$A$200:$A$299,'C Report Grouper'!$D78,'C Report'!AB$200:AB$299))</f>
        <v>0</v>
      </c>
      <c r="AE78" s="98">
        <f>IF($D$4="MAP+ADM Waivers",(SUMIF('C Report'!$A$200:$A$299,'C Report Grouper'!$D78,'C Report'!AC$200:AC$299)+SUMIF('C Report'!$A$400:$A$497,'C Report Grouper'!$D78,'C Report'!AC$400:AC$497)),SUMIF('C Report'!$A$200:$A$299,'C Report Grouper'!$D78,'C Report'!AC$200:AC$299))</f>
        <v>0</v>
      </c>
      <c r="AF78" s="98">
        <f>IF($D$4="MAP+ADM Waivers",(SUMIF('C Report'!$A$200:$A$299,'C Report Grouper'!$D78,'C Report'!AD$200:AD$299)+SUMIF('C Report'!$A$400:$A$497,'C Report Grouper'!$D78,'C Report'!AD$400:AD$497)),SUMIF('C Report'!$A$200:$A$299,'C Report Grouper'!$D78,'C Report'!AD$200:AD$299))</f>
        <v>0</v>
      </c>
      <c r="AG78" s="98">
        <f>IF($D$4="MAP+ADM Waivers",(SUMIF('C Report'!$A$200:$A$299,'C Report Grouper'!$D78,'C Report'!AE$200:AE$299)+SUMIF('C Report'!$A$400:$A$497,'C Report Grouper'!$D78,'C Report'!AE$400:AE$497)),SUMIF('C Report'!$A$200:$A$299,'C Report Grouper'!$D78,'C Report'!AE$200:AE$299))</f>
        <v>0</v>
      </c>
      <c r="AH78" s="99">
        <f>IF($D$4="MAP+ADM Waivers",(SUMIF('C Report'!$A$200:$A$299,'C Report Grouper'!$D78,'C Report'!AF$200:AF$299)+SUMIF('C Report'!$A$400:$A$497,'C Report Grouper'!$D78,'C Report'!AF$400:AF$497)),SUMIF('C Report'!$A$200:$A$299,'C Report Grouper'!$D78,'C Report'!AF$200:AF$299))</f>
        <v>0</v>
      </c>
    </row>
    <row r="79" spans="2:34" ht="13" hidden="1" x14ac:dyDescent="0.3">
      <c r="B79" s="22" t="str">
        <f>IFERROR(VLOOKUP(C79,'MEG Def'!$A$42:$B$45,2),"")</f>
        <v>Family Planning</v>
      </c>
      <c r="C79" s="56">
        <v>1</v>
      </c>
      <c r="D79" s="282" t="s">
        <v>221</v>
      </c>
      <c r="E79" s="97">
        <f>IF($D$4="MAP+ADM Waivers",(SUMIF('C Report'!$A$200:$A$299,'C Report Grouper'!$D79,'C Report'!C$200:C$299)+SUMIF('C Report'!$A$400:$A$497,'C Report Grouper'!$D79,'C Report'!C$400:C$497)),SUMIF('C Report'!$A$200:$A$299,'C Report Grouper'!$D79,'C Report'!C$200:C$299))</f>
        <v>7024182</v>
      </c>
      <c r="F79" s="98">
        <f>IF($D$4="MAP+ADM Waivers",(SUMIF('C Report'!$A$200:$A$299,'C Report Grouper'!$D79,'C Report'!D$200:D$299)+SUMIF('C Report'!$A$400:$A$497,'C Report Grouper'!$D79,'C Report'!D$400:D$497)),SUMIF('C Report'!$A$200:$A$299,'C Report Grouper'!$D79,'C Report'!D$200:D$299))</f>
        <v>12534636</v>
      </c>
      <c r="G79" s="98">
        <f>IF($D$4="MAP+ADM Waivers",(SUMIF('C Report'!$A$200:$A$299,'C Report Grouper'!$D79,'C Report'!E$200:E$299)+SUMIF('C Report'!$A$400:$A$497,'C Report Grouper'!$D79,'C Report'!E$400:E$497)),SUMIF('C Report'!$A$200:$A$299,'C Report Grouper'!$D79,'C Report'!E$200:E$299))</f>
        <v>2225783</v>
      </c>
      <c r="H79" s="98">
        <f>IF($D$4="MAP+ADM Waivers",(SUMIF('C Report'!$A$200:$A$299,'C Report Grouper'!$D79,'C Report'!F$200:F$299)+SUMIF('C Report'!$A$400:$A$497,'C Report Grouper'!$D79,'C Report'!F$400:F$497)),SUMIF('C Report'!$A$200:$A$299,'C Report Grouper'!$D79,'C Report'!F$200:F$299))</f>
        <v>21303705</v>
      </c>
      <c r="I79" s="98">
        <f>IF($D$4="MAP+ADM Waivers",(SUMIF('C Report'!$A$200:$A$299,'C Report Grouper'!$D79,'C Report'!G$200:G$299)+SUMIF('C Report'!$A$400:$A$497,'C Report Grouper'!$D79,'C Report'!G$400:G$497)),SUMIF('C Report'!$A$200:$A$299,'C Report Grouper'!$D79,'C Report'!G$200:G$299))</f>
        <v>23355883</v>
      </c>
      <c r="J79" s="98">
        <f>IF($D$4="MAP+ADM Waivers",(SUMIF('C Report'!$A$200:$A$299,'C Report Grouper'!$D79,'C Report'!H$200:H$299)+SUMIF('C Report'!$A$400:$A$497,'C Report Grouper'!$D79,'C Report'!H$400:H$497)),SUMIF('C Report'!$A$200:$A$299,'C Report Grouper'!$D79,'C Report'!H$200:H$299))</f>
        <v>29852950</v>
      </c>
      <c r="K79" s="98">
        <f>IF($D$4="MAP+ADM Waivers",(SUMIF('C Report'!$A$200:$A$299,'C Report Grouper'!$D79,'C Report'!I$200:I$299)+SUMIF('C Report'!$A$400:$A$497,'C Report Grouper'!$D79,'C Report'!I$400:I$497)),SUMIF('C Report'!$A$200:$A$299,'C Report Grouper'!$D79,'C Report'!I$200:I$299))</f>
        <v>35370655</v>
      </c>
      <c r="L79" s="98">
        <f>IF($D$4="MAP+ADM Waivers",(SUMIF('C Report'!$A$200:$A$299,'C Report Grouper'!$D79,'C Report'!J$200:J$299)+SUMIF('C Report'!$A$400:$A$497,'C Report Grouper'!$D79,'C Report'!J$400:J$497)),SUMIF('C Report'!$A$200:$A$299,'C Report Grouper'!$D79,'C Report'!J$200:J$299))</f>
        <v>-18</v>
      </c>
      <c r="M79" s="98">
        <f>IF($D$4="MAP+ADM Waivers",(SUMIF('C Report'!$A$200:$A$299,'C Report Grouper'!$D79,'C Report'!K$200:K$299)+SUMIF('C Report'!$A$400:$A$497,'C Report Grouper'!$D79,'C Report'!K$400:K$497)),SUMIF('C Report'!$A$200:$A$299,'C Report Grouper'!$D79,'C Report'!K$200:K$299))</f>
        <v>13736669</v>
      </c>
      <c r="N79" s="98">
        <f>IF($D$4="MAP+ADM Waivers",(SUMIF('C Report'!$A$200:$A$299,'C Report Grouper'!$D79,'C Report'!L$200:L$299)+SUMIF('C Report'!$A$400:$A$497,'C Report Grouper'!$D79,'C Report'!L$400:L$497)),SUMIF('C Report'!$A$200:$A$299,'C Report Grouper'!$D79,'C Report'!L$200:L$299))</f>
        <v>65085788</v>
      </c>
      <c r="O79" s="98">
        <f>IF($D$4="MAP+ADM Waivers",(SUMIF('C Report'!$A$200:$A$299,'C Report Grouper'!$D79,'C Report'!M$200:M$299)+SUMIF('C Report'!$A$400:$A$497,'C Report Grouper'!$D79,'C Report'!M$400:M$497)),SUMIF('C Report'!$A$200:$A$299,'C Report Grouper'!$D79,'C Report'!M$200:M$299))</f>
        <v>0</v>
      </c>
      <c r="P79" s="98">
        <f>IF($D$4="MAP+ADM Waivers",(SUMIF('C Report'!$A$200:$A$299,'C Report Grouper'!$D79,'C Report'!N$200:N$299)+SUMIF('C Report'!$A$400:$A$497,'C Report Grouper'!$D79,'C Report'!N$400:N$497)),SUMIF('C Report'!$A$200:$A$299,'C Report Grouper'!$D79,'C Report'!N$200:N$299))</f>
        <v>1692961</v>
      </c>
      <c r="Q79" s="98">
        <f>IF($D$4="MAP+ADM Waivers",(SUMIF('C Report'!$A$200:$A$299,'C Report Grouper'!$D79,'C Report'!O$200:O$299)+SUMIF('C Report'!$A$400:$A$497,'C Report Grouper'!$D79,'C Report'!O$400:O$497)),SUMIF('C Report'!$A$200:$A$299,'C Report Grouper'!$D79,'C Report'!O$200:O$299))</f>
        <v>17930532</v>
      </c>
      <c r="R79" s="98">
        <f>IF($D$4="MAP+ADM Waivers",(SUMIF('C Report'!$A$200:$A$299,'C Report Grouper'!$D79,'C Report'!P$200:P$299)+SUMIF('C Report'!$A$400:$A$497,'C Report Grouper'!$D79,'C Report'!P$400:P$497)),SUMIF('C Report'!$A$200:$A$299,'C Report Grouper'!$D79,'C Report'!P$200:P$299))</f>
        <v>18236130</v>
      </c>
      <c r="S79" s="98">
        <f>IF($D$4="MAP+ADM Waivers",(SUMIF('C Report'!$A$200:$A$299,'C Report Grouper'!$D79,'C Report'!Q$200:Q$299)+SUMIF('C Report'!$A$400:$A$497,'C Report Grouper'!$D79,'C Report'!Q$400:Q$497)),SUMIF('C Report'!$A$200:$A$299,'C Report Grouper'!$D79,'C Report'!Q$200:Q$299))</f>
        <v>17688516</v>
      </c>
      <c r="T79" s="98">
        <f>IF($D$4="MAP+ADM Waivers",(SUMIF('C Report'!$A$200:$A$299,'C Report Grouper'!$D79,'C Report'!R$200:R$299)+SUMIF('C Report'!$A$400:$A$497,'C Report Grouper'!$D79,'C Report'!R$400:R$497)),SUMIF('C Report'!$A$200:$A$299,'C Report Grouper'!$D79,'C Report'!R$200:R$299))</f>
        <v>11546951</v>
      </c>
      <c r="U79" s="98">
        <f>IF($D$4="MAP+ADM Waivers",(SUMIF('C Report'!$A$200:$A$299,'C Report Grouper'!$D79,'C Report'!S$200:S$299)+SUMIF('C Report'!$A$400:$A$497,'C Report Grouper'!$D79,'C Report'!S$400:S$497)),SUMIF('C Report'!$A$200:$A$299,'C Report Grouper'!$D79,'C Report'!S$200:S$299))</f>
        <v>2088016</v>
      </c>
      <c r="V79" s="98">
        <f>IF($D$4="MAP+ADM Waivers",(SUMIF('C Report'!$A$200:$A$299,'C Report Grouper'!$D79,'C Report'!T$200:T$299)+SUMIF('C Report'!$A$400:$A$497,'C Report Grouper'!$D79,'C Report'!T$400:T$497)),SUMIF('C Report'!$A$200:$A$299,'C Report Grouper'!$D79,'C Report'!T$200:T$299))</f>
        <v>10335395</v>
      </c>
      <c r="W79" s="98">
        <f>IF($D$4="MAP+ADM Waivers",(SUMIF('C Report'!$A$200:$A$299,'C Report Grouper'!$D79,'C Report'!U$200:U$299)+SUMIF('C Report'!$A$400:$A$497,'C Report Grouper'!$D79,'C Report'!U$400:U$497)),SUMIF('C Report'!$A$200:$A$299,'C Report Grouper'!$D79,'C Report'!U$200:U$299))</f>
        <v>6871952</v>
      </c>
      <c r="X79" s="98">
        <f>IF($D$4="MAP+ADM Waivers",(SUMIF('C Report'!$A$200:$A$299,'C Report Grouper'!$D79,'C Report'!V$200:V$299)+SUMIF('C Report'!$A$400:$A$497,'C Report Grouper'!$D79,'C Report'!V$400:V$497)),SUMIF('C Report'!$A$200:$A$299,'C Report Grouper'!$D79,'C Report'!V$200:V$299))</f>
        <v>7357209</v>
      </c>
      <c r="Y79" s="98">
        <f>IF($D$4="MAP+ADM Waivers",(SUMIF('C Report'!$A$200:$A$299,'C Report Grouper'!$D79,'C Report'!W$200:W$299)+SUMIF('C Report'!$A$400:$A$497,'C Report Grouper'!$D79,'C Report'!W$400:W$497)),SUMIF('C Report'!$A$200:$A$299,'C Report Grouper'!$D79,'C Report'!W$200:W$299))</f>
        <v>6856464</v>
      </c>
      <c r="Z79" s="98">
        <f>IF($D$4="MAP+ADM Waivers",(SUMIF('C Report'!$A$200:$A$299,'C Report Grouper'!$D79,'C Report'!X$200:X$299)+SUMIF('C Report'!$A$400:$A$497,'C Report Grouper'!$D79,'C Report'!X$400:X$497)),SUMIF('C Report'!$A$200:$A$299,'C Report Grouper'!$D79,'C Report'!X$200:X$299))</f>
        <v>5304259</v>
      </c>
      <c r="AA79" s="98">
        <f>IF($D$4="MAP+ADM Waivers",(SUMIF('C Report'!$A$200:$A$299,'C Report Grouper'!$D79,'C Report'!Y$200:Y$299)+SUMIF('C Report'!$A$400:$A$497,'C Report Grouper'!$D79,'C Report'!Y$400:Y$497)),SUMIF('C Report'!$A$200:$A$299,'C Report Grouper'!$D79,'C Report'!Y$200:Y$299))</f>
        <v>3200769</v>
      </c>
      <c r="AB79" s="98">
        <f>IF($D$4="MAP+ADM Waivers",(SUMIF('C Report'!$A$200:$A$299,'C Report Grouper'!$D79,'C Report'!Z$200:Z$299)+SUMIF('C Report'!$A$400:$A$497,'C Report Grouper'!$D79,'C Report'!Z$400:Z$497)),SUMIF('C Report'!$A$200:$A$299,'C Report Grouper'!$D79,'C Report'!Z$200:Z$299))</f>
        <v>2406103</v>
      </c>
      <c r="AC79" s="98">
        <f>IF($D$4="MAP+ADM Waivers",(SUMIF('C Report'!$A$200:$A$299,'C Report Grouper'!$D79,'C Report'!AA$200:AA$299)+SUMIF('C Report'!$A$400:$A$497,'C Report Grouper'!$D79,'C Report'!AA$400:AA$497)),SUMIF('C Report'!$A$200:$A$299,'C Report Grouper'!$D79,'C Report'!AA$200:AA$299))</f>
        <v>0</v>
      </c>
      <c r="AD79" s="98">
        <f>IF($D$4="MAP+ADM Waivers",(SUMIF('C Report'!$A$200:$A$299,'C Report Grouper'!$D79,'C Report'!AB$200:AB$299)+SUMIF('C Report'!$A$400:$A$497,'C Report Grouper'!$D79,'C Report'!AB$400:AB$497)),SUMIF('C Report'!$A$200:$A$299,'C Report Grouper'!$D79,'C Report'!AB$200:AB$299))</f>
        <v>0</v>
      </c>
      <c r="AE79" s="98">
        <f>IF($D$4="MAP+ADM Waivers",(SUMIF('C Report'!$A$200:$A$299,'C Report Grouper'!$D79,'C Report'!AC$200:AC$299)+SUMIF('C Report'!$A$400:$A$497,'C Report Grouper'!$D79,'C Report'!AC$400:AC$497)),SUMIF('C Report'!$A$200:$A$299,'C Report Grouper'!$D79,'C Report'!AC$200:AC$299))</f>
        <v>0</v>
      </c>
      <c r="AF79" s="98">
        <f>IF($D$4="MAP+ADM Waivers",(SUMIF('C Report'!$A$200:$A$299,'C Report Grouper'!$D79,'C Report'!AD$200:AD$299)+SUMIF('C Report'!$A$400:$A$497,'C Report Grouper'!$D79,'C Report'!AD$400:AD$497)),SUMIF('C Report'!$A$200:$A$299,'C Report Grouper'!$D79,'C Report'!AD$200:AD$299))</f>
        <v>0</v>
      </c>
      <c r="AG79" s="98">
        <f>IF($D$4="MAP+ADM Waivers",(SUMIF('C Report'!$A$200:$A$299,'C Report Grouper'!$D79,'C Report'!AE$200:AE$299)+SUMIF('C Report'!$A$400:$A$497,'C Report Grouper'!$D79,'C Report'!AE$400:AE$497)),SUMIF('C Report'!$A$200:$A$299,'C Report Grouper'!$D79,'C Report'!AE$200:AE$299))</f>
        <v>0</v>
      </c>
      <c r="AH79" s="99">
        <f>IF($D$4="MAP+ADM Waivers",(SUMIF('C Report'!$A$200:$A$299,'C Report Grouper'!$D79,'C Report'!AF$200:AF$299)+SUMIF('C Report'!$A$400:$A$497,'C Report Grouper'!$D79,'C Report'!AF$400:AF$497)),SUMIF('C Report'!$A$200:$A$299,'C Report Grouper'!$D79,'C Report'!AF$200:AF$299))</f>
        <v>0</v>
      </c>
    </row>
    <row r="80" spans="2:34" ht="13" hidden="1" x14ac:dyDescent="0.3">
      <c r="B80" s="22" t="str">
        <f>IFERROR(VLOOKUP(C80,'MEG Def'!$A$42:$B$45,2),"")</f>
        <v>Family Planning</v>
      </c>
      <c r="C80" s="56">
        <v>1</v>
      </c>
      <c r="D80" s="282" t="s">
        <v>222</v>
      </c>
      <c r="E80" s="97">
        <f>IF($D$4="MAP+ADM Waivers",(SUMIF('C Report'!$A$200:$A$299,'C Report Grouper'!$D80,'C Report'!C$200:C$299)+SUMIF('C Report'!$A$400:$A$497,'C Report Grouper'!$D80,'C Report'!C$400:C$497)),SUMIF('C Report'!$A$200:$A$299,'C Report Grouper'!$D80,'C Report'!C$200:C$299))</f>
        <v>0</v>
      </c>
      <c r="F80" s="98">
        <f>IF($D$4="MAP+ADM Waivers",(SUMIF('C Report'!$A$200:$A$299,'C Report Grouper'!$D80,'C Report'!D$200:D$299)+SUMIF('C Report'!$A$400:$A$497,'C Report Grouper'!$D80,'C Report'!D$400:D$497)),SUMIF('C Report'!$A$200:$A$299,'C Report Grouper'!$D80,'C Report'!D$200:D$299))</f>
        <v>0</v>
      </c>
      <c r="G80" s="98">
        <f>IF($D$4="MAP+ADM Waivers",(SUMIF('C Report'!$A$200:$A$299,'C Report Grouper'!$D80,'C Report'!E$200:E$299)+SUMIF('C Report'!$A$400:$A$497,'C Report Grouper'!$D80,'C Report'!E$400:E$497)),SUMIF('C Report'!$A$200:$A$299,'C Report Grouper'!$D80,'C Report'!E$200:E$299))</f>
        <v>13975303</v>
      </c>
      <c r="H80" s="98">
        <f>IF($D$4="MAP+ADM Waivers",(SUMIF('C Report'!$A$200:$A$299,'C Report Grouper'!$D80,'C Report'!F$200:F$299)+SUMIF('C Report'!$A$400:$A$497,'C Report Grouper'!$D80,'C Report'!F$400:F$497)),SUMIF('C Report'!$A$200:$A$299,'C Report Grouper'!$D80,'C Report'!F$200:F$299))</f>
        <v>0</v>
      </c>
      <c r="I80" s="98">
        <f>IF($D$4="MAP+ADM Waivers",(SUMIF('C Report'!$A$200:$A$299,'C Report Grouper'!$D80,'C Report'!G$200:G$299)+SUMIF('C Report'!$A$400:$A$497,'C Report Grouper'!$D80,'C Report'!G$400:G$497)),SUMIF('C Report'!$A$200:$A$299,'C Report Grouper'!$D80,'C Report'!G$200:G$299))</f>
        <v>0</v>
      </c>
      <c r="J80" s="98">
        <f>IF($D$4="MAP+ADM Waivers",(SUMIF('C Report'!$A$200:$A$299,'C Report Grouper'!$D80,'C Report'!H$200:H$299)+SUMIF('C Report'!$A$400:$A$497,'C Report Grouper'!$D80,'C Report'!H$400:H$497)),SUMIF('C Report'!$A$200:$A$299,'C Report Grouper'!$D80,'C Report'!H$200:H$299))</f>
        <v>0</v>
      </c>
      <c r="K80" s="98">
        <f>IF($D$4="MAP+ADM Waivers",(SUMIF('C Report'!$A$200:$A$299,'C Report Grouper'!$D80,'C Report'!I$200:I$299)+SUMIF('C Report'!$A$400:$A$497,'C Report Grouper'!$D80,'C Report'!I$400:I$497)),SUMIF('C Report'!$A$200:$A$299,'C Report Grouper'!$D80,'C Report'!I$200:I$299))</f>
        <v>0</v>
      </c>
      <c r="L80" s="98">
        <f>IF($D$4="MAP+ADM Waivers",(SUMIF('C Report'!$A$200:$A$299,'C Report Grouper'!$D80,'C Report'!J$200:J$299)+SUMIF('C Report'!$A$400:$A$497,'C Report Grouper'!$D80,'C Report'!J$400:J$497)),SUMIF('C Report'!$A$200:$A$299,'C Report Grouper'!$D80,'C Report'!J$200:J$299))</f>
        <v>0</v>
      </c>
      <c r="M80" s="98">
        <f>IF($D$4="MAP+ADM Waivers",(SUMIF('C Report'!$A$200:$A$299,'C Report Grouper'!$D80,'C Report'!K$200:K$299)+SUMIF('C Report'!$A$400:$A$497,'C Report Grouper'!$D80,'C Report'!K$400:K$497)),SUMIF('C Report'!$A$200:$A$299,'C Report Grouper'!$D80,'C Report'!K$200:K$299))</f>
        <v>0</v>
      </c>
      <c r="N80" s="98">
        <f>IF($D$4="MAP+ADM Waivers",(SUMIF('C Report'!$A$200:$A$299,'C Report Grouper'!$D80,'C Report'!L$200:L$299)+SUMIF('C Report'!$A$400:$A$497,'C Report Grouper'!$D80,'C Report'!L$400:L$497)),SUMIF('C Report'!$A$200:$A$299,'C Report Grouper'!$D80,'C Report'!L$200:L$299))</f>
        <v>0</v>
      </c>
      <c r="O80" s="98">
        <f>IF($D$4="MAP+ADM Waivers",(SUMIF('C Report'!$A$200:$A$299,'C Report Grouper'!$D80,'C Report'!M$200:M$299)+SUMIF('C Report'!$A$400:$A$497,'C Report Grouper'!$D80,'C Report'!M$400:M$497)),SUMIF('C Report'!$A$200:$A$299,'C Report Grouper'!$D80,'C Report'!M$200:M$299))</f>
        <v>0</v>
      </c>
      <c r="P80" s="98">
        <f>IF($D$4="MAP+ADM Waivers",(SUMIF('C Report'!$A$200:$A$299,'C Report Grouper'!$D80,'C Report'!N$200:N$299)+SUMIF('C Report'!$A$400:$A$497,'C Report Grouper'!$D80,'C Report'!N$400:N$497)),SUMIF('C Report'!$A$200:$A$299,'C Report Grouper'!$D80,'C Report'!N$200:N$299))</f>
        <v>0</v>
      </c>
      <c r="Q80" s="98">
        <f>IF($D$4="MAP+ADM Waivers",(SUMIF('C Report'!$A$200:$A$299,'C Report Grouper'!$D80,'C Report'!O$200:O$299)+SUMIF('C Report'!$A$400:$A$497,'C Report Grouper'!$D80,'C Report'!O$400:O$497)),SUMIF('C Report'!$A$200:$A$299,'C Report Grouper'!$D80,'C Report'!O$200:O$299))</f>
        <v>0</v>
      </c>
      <c r="R80" s="98">
        <f>IF($D$4="MAP+ADM Waivers",(SUMIF('C Report'!$A$200:$A$299,'C Report Grouper'!$D80,'C Report'!P$200:P$299)+SUMIF('C Report'!$A$400:$A$497,'C Report Grouper'!$D80,'C Report'!P$400:P$497)),SUMIF('C Report'!$A$200:$A$299,'C Report Grouper'!$D80,'C Report'!P$200:P$299))</f>
        <v>0</v>
      </c>
      <c r="S80" s="98">
        <f>IF($D$4="MAP+ADM Waivers",(SUMIF('C Report'!$A$200:$A$299,'C Report Grouper'!$D80,'C Report'!Q$200:Q$299)+SUMIF('C Report'!$A$400:$A$497,'C Report Grouper'!$D80,'C Report'!Q$400:Q$497)),SUMIF('C Report'!$A$200:$A$299,'C Report Grouper'!$D80,'C Report'!Q$200:Q$299))</f>
        <v>0</v>
      </c>
      <c r="T80" s="98">
        <f>IF($D$4="MAP+ADM Waivers",(SUMIF('C Report'!$A$200:$A$299,'C Report Grouper'!$D80,'C Report'!R$200:R$299)+SUMIF('C Report'!$A$400:$A$497,'C Report Grouper'!$D80,'C Report'!R$400:R$497)),SUMIF('C Report'!$A$200:$A$299,'C Report Grouper'!$D80,'C Report'!R$200:R$299))</f>
        <v>0</v>
      </c>
      <c r="U80" s="98">
        <f>IF($D$4="MAP+ADM Waivers",(SUMIF('C Report'!$A$200:$A$299,'C Report Grouper'!$D80,'C Report'!S$200:S$299)+SUMIF('C Report'!$A$400:$A$497,'C Report Grouper'!$D80,'C Report'!S$400:S$497)),SUMIF('C Report'!$A$200:$A$299,'C Report Grouper'!$D80,'C Report'!S$200:S$299))</f>
        <v>0</v>
      </c>
      <c r="V80" s="98">
        <f>IF($D$4="MAP+ADM Waivers",(SUMIF('C Report'!$A$200:$A$299,'C Report Grouper'!$D80,'C Report'!T$200:T$299)+SUMIF('C Report'!$A$400:$A$497,'C Report Grouper'!$D80,'C Report'!T$400:T$497)),SUMIF('C Report'!$A$200:$A$299,'C Report Grouper'!$D80,'C Report'!T$200:T$299))</f>
        <v>0</v>
      </c>
      <c r="W80" s="98">
        <f>IF($D$4="MAP+ADM Waivers",(SUMIF('C Report'!$A$200:$A$299,'C Report Grouper'!$D80,'C Report'!U$200:U$299)+SUMIF('C Report'!$A$400:$A$497,'C Report Grouper'!$D80,'C Report'!U$400:U$497)),SUMIF('C Report'!$A$200:$A$299,'C Report Grouper'!$D80,'C Report'!U$200:U$299))</f>
        <v>0</v>
      </c>
      <c r="X80" s="98">
        <f>IF($D$4="MAP+ADM Waivers",(SUMIF('C Report'!$A$200:$A$299,'C Report Grouper'!$D80,'C Report'!V$200:V$299)+SUMIF('C Report'!$A$400:$A$497,'C Report Grouper'!$D80,'C Report'!V$400:V$497)),SUMIF('C Report'!$A$200:$A$299,'C Report Grouper'!$D80,'C Report'!V$200:V$299))</f>
        <v>0</v>
      </c>
      <c r="Y80" s="98">
        <f>IF($D$4="MAP+ADM Waivers",(SUMIF('C Report'!$A$200:$A$299,'C Report Grouper'!$D80,'C Report'!W$200:W$299)+SUMIF('C Report'!$A$400:$A$497,'C Report Grouper'!$D80,'C Report'!W$400:W$497)),SUMIF('C Report'!$A$200:$A$299,'C Report Grouper'!$D80,'C Report'!W$200:W$299))</f>
        <v>0</v>
      </c>
      <c r="Z80" s="98">
        <f>IF($D$4="MAP+ADM Waivers",(SUMIF('C Report'!$A$200:$A$299,'C Report Grouper'!$D80,'C Report'!X$200:X$299)+SUMIF('C Report'!$A$400:$A$497,'C Report Grouper'!$D80,'C Report'!X$400:X$497)),SUMIF('C Report'!$A$200:$A$299,'C Report Grouper'!$D80,'C Report'!X$200:X$299))</f>
        <v>0</v>
      </c>
      <c r="AA80" s="98">
        <f>IF($D$4="MAP+ADM Waivers",(SUMIF('C Report'!$A$200:$A$299,'C Report Grouper'!$D80,'C Report'!Y$200:Y$299)+SUMIF('C Report'!$A$400:$A$497,'C Report Grouper'!$D80,'C Report'!Y$400:Y$497)),SUMIF('C Report'!$A$200:$A$299,'C Report Grouper'!$D80,'C Report'!Y$200:Y$299))</f>
        <v>0</v>
      </c>
      <c r="AB80" s="98">
        <f>IF($D$4="MAP+ADM Waivers",(SUMIF('C Report'!$A$200:$A$299,'C Report Grouper'!$D80,'C Report'!Z$200:Z$299)+SUMIF('C Report'!$A$400:$A$497,'C Report Grouper'!$D80,'C Report'!Z$400:Z$497)),SUMIF('C Report'!$A$200:$A$299,'C Report Grouper'!$D80,'C Report'!Z$200:Z$299))</f>
        <v>0</v>
      </c>
      <c r="AC80" s="98">
        <f>IF($D$4="MAP+ADM Waivers",(SUMIF('C Report'!$A$200:$A$299,'C Report Grouper'!$D80,'C Report'!AA$200:AA$299)+SUMIF('C Report'!$A$400:$A$497,'C Report Grouper'!$D80,'C Report'!AA$400:AA$497)),SUMIF('C Report'!$A$200:$A$299,'C Report Grouper'!$D80,'C Report'!AA$200:AA$299))</f>
        <v>0</v>
      </c>
      <c r="AD80" s="98">
        <f>IF($D$4="MAP+ADM Waivers",(SUMIF('C Report'!$A$200:$A$299,'C Report Grouper'!$D80,'C Report'!AB$200:AB$299)+SUMIF('C Report'!$A$400:$A$497,'C Report Grouper'!$D80,'C Report'!AB$400:AB$497)),SUMIF('C Report'!$A$200:$A$299,'C Report Grouper'!$D80,'C Report'!AB$200:AB$299))</f>
        <v>0</v>
      </c>
      <c r="AE80" s="98">
        <f>IF($D$4="MAP+ADM Waivers",(SUMIF('C Report'!$A$200:$A$299,'C Report Grouper'!$D80,'C Report'!AC$200:AC$299)+SUMIF('C Report'!$A$400:$A$497,'C Report Grouper'!$D80,'C Report'!AC$400:AC$497)),SUMIF('C Report'!$A$200:$A$299,'C Report Grouper'!$D80,'C Report'!AC$200:AC$299))</f>
        <v>0</v>
      </c>
      <c r="AF80" s="98">
        <f>IF($D$4="MAP+ADM Waivers",(SUMIF('C Report'!$A$200:$A$299,'C Report Grouper'!$D80,'C Report'!AD$200:AD$299)+SUMIF('C Report'!$A$400:$A$497,'C Report Grouper'!$D80,'C Report'!AD$400:AD$497)),SUMIF('C Report'!$A$200:$A$299,'C Report Grouper'!$D80,'C Report'!AD$200:AD$299))</f>
        <v>0</v>
      </c>
      <c r="AG80" s="98">
        <f>IF($D$4="MAP+ADM Waivers",(SUMIF('C Report'!$A$200:$A$299,'C Report Grouper'!$D80,'C Report'!AE$200:AE$299)+SUMIF('C Report'!$A$400:$A$497,'C Report Grouper'!$D80,'C Report'!AE$400:AE$497)),SUMIF('C Report'!$A$200:$A$299,'C Report Grouper'!$D80,'C Report'!AE$200:AE$299))</f>
        <v>0</v>
      </c>
      <c r="AH80" s="99">
        <f>IF($D$4="MAP+ADM Waivers",(SUMIF('C Report'!$A$200:$A$299,'C Report Grouper'!$D80,'C Report'!AF$200:AF$299)+SUMIF('C Report'!$A$400:$A$497,'C Report Grouper'!$D80,'C Report'!AF$400:AF$497)),SUMIF('C Report'!$A$200:$A$299,'C Report Grouper'!$D80,'C Report'!AF$200:AF$299))</f>
        <v>0</v>
      </c>
    </row>
    <row r="81" spans="2:34" ht="13" hidden="1" x14ac:dyDescent="0.3">
      <c r="B81" s="22" t="str">
        <f>IFERROR(VLOOKUP(C81,'MEG Def'!$A$42:$B$45,2),"")</f>
        <v/>
      </c>
      <c r="C81" s="56"/>
      <c r="D81" s="282"/>
      <c r="E81" s="97">
        <f>IF($D$4="MAP+ADM Waivers",(SUMIF('C Report'!$A$200:$A$299,'C Report Grouper'!$D81,'C Report'!C$200:C$299)+SUMIF('C Report'!$A$400:$A$497,'C Report Grouper'!$D81,'C Report'!C$400:C$497)),SUMIF('C Report'!$A$200:$A$299,'C Report Grouper'!$D81,'C Report'!C$200:C$299))</f>
        <v>0</v>
      </c>
      <c r="F81" s="98">
        <f>IF($D$4="MAP+ADM Waivers",(SUMIF('C Report'!$A$200:$A$299,'C Report Grouper'!$D81,'C Report'!D$200:D$299)+SUMIF('C Report'!$A$400:$A$497,'C Report Grouper'!$D81,'C Report'!D$400:D$497)),SUMIF('C Report'!$A$200:$A$299,'C Report Grouper'!$D81,'C Report'!D$200:D$299))</f>
        <v>0</v>
      </c>
      <c r="G81" s="98">
        <f>IF($D$4="MAP+ADM Waivers",(SUMIF('C Report'!$A$200:$A$299,'C Report Grouper'!$D81,'C Report'!E$200:E$299)+SUMIF('C Report'!$A$400:$A$497,'C Report Grouper'!$D81,'C Report'!E$400:E$497)),SUMIF('C Report'!$A$200:$A$299,'C Report Grouper'!$D81,'C Report'!E$200:E$299))</f>
        <v>0</v>
      </c>
      <c r="H81" s="98">
        <f>IF($D$4="MAP+ADM Waivers",(SUMIF('C Report'!$A$200:$A$299,'C Report Grouper'!$D81,'C Report'!F$200:F$299)+SUMIF('C Report'!$A$400:$A$497,'C Report Grouper'!$D81,'C Report'!F$400:F$497)),SUMIF('C Report'!$A$200:$A$299,'C Report Grouper'!$D81,'C Report'!F$200:F$299))</f>
        <v>0</v>
      </c>
      <c r="I81" s="98">
        <f>IF($D$4="MAP+ADM Waivers",(SUMIF('C Report'!$A$200:$A$299,'C Report Grouper'!$D81,'C Report'!G$200:G$299)+SUMIF('C Report'!$A$400:$A$497,'C Report Grouper'!$D81,'C Report'!G$400:G$497)),SUMIF('C Report'!$A$200:$A$299,'C Report Grouper'!$D81,'C Report'!G$200:G$299))</f>
        <v>0</v>
      </c>
      <c r="J81" s="98">
        <f>IF($D$4="MAP+ADM Waivers",(SUMIF('C Report'!$A$200:$A$299,'C Report Grouper'!$D81,'C Report'!H$200:H$299)+SUMIF('C Report'!$A$400:$A$497,'C Report Grouper'!$D81,'C Report'!H$400:H$497)),SUMIF('C Report'!$A$200:$A$299,'C Report Grouper'!$D81,'C Report'!H$200:H$299))</f>
        <v>0</v>
      </c>
      <c r="K81" s="98">
        <f>IF($D$4="MAP+ADM Waivers",(SUMIF('C Report'!$A$200:$A$299,'C Report Grouper'!$D81,'C Report'!I$200:I$299)+SUMIF('C Report'!$A$400:$A$497,'C Report Grouper'!$D81,'C Report'!I$400:I$497)),SUMIF('C Report'!$A$200:$A$299,'C Report Grouper'!$D81,'C Report'!I$200:I$299))</f>
        <v>0</v>
      </c>
      <c r="L81" s="98">
        <f>IF($D$4="MAP+ADM Waivers",(SUMIF('C Report'!$A$200:$A$299,'C Report Grouper'!$D81,'C Report'!J$200:J$299)+SUMIF('C Report'!$A$400:$A$497,'C Report Grouper'!$D81,'C Report'!J$400:J$497)),SUMIF('C Report'!$A$200:$A$299,'C Report Grouper'!$D81,'C Report'!J$200:J$299))</f>
        <v>0</v>
      </c>
      <c r="M81" s="98">
        <f>IF($D$4="MAP+ADM Waivers",(SUMIF('C Report'!$A$200:$A$299,'C Report Grouper'!$D81,'C Report'!K$200:K$299)+SUMIF('C Report'!$A$400:$A$497,'C Report Grouper'!$D81,'C Report'!K$400:K$497)),SUMIF('C Report'!$A$200:$A$299,'C Report Grouper'!$D81,'C Report'!K$200:K$299))</f>
        <v>0</v>
      </c>
      <c r="N81" s="98">
        <f>IF($D$4="MAP+ADM Waivers",(SUMIF('C Report'!$A$200:$A$299,'C Report Grouper'!$D81,'C Report'!L$200:L$299)+SUMIF('C Report'!$A$400:$A$497,'C Report Grouper'!$D81,'C Report'!L$400:L$497)),SUMIF('C Report'!$A$200:$A$299,'C Report Grouper'!$D81,'C Report'!L$200:L$299))</f>
        <v>0</v>
      </c>
      <c r="O81" s="98">
        <f>IF($D$4="MAP+ADM Waivers",(SUMIF('C Report'!$A$200:$A$299,'C Report Grouper'!$D81,'C Report'!M$200:M$299)+SUMIF('C Report'!$A$400:$A$497,'C Report Grouper'!$D81,'C Report'!M$400:M$497)),SUMIF('C Report'!$A$200:$A$299,'C Report Grouper'!$D81,'C Report'!M$200:M$299))</f>
        <v>0</v>
      </c>
      <c r="P81" s="98">
        <f>IF($D$4="MAP+ADM Waivers",(SUMIF('C Report'!$A$200:$A$299,'C Report Grouper'!$D81,'C Report'!N$200:N$299)+SUMIF('C Report'!$A$400:$A$497,'C Report Grouper'!$D81,'C Report'!N$400:N$497)),SUMIF('C Report'!$A$200:$A$299,'C Report Grouper'!$D81,'C Report'!N$200:N$299))</f>
        <v>0</v>
      </c>
      <c r="Q81" s="98">
        <f>IF($D$4="MAP+ADM Waivers",(SUMIF('C Report'!$A$200:$A$299,'C Report Grouper'!$D81,'C Report'!O$200:O$299)+SUMIF('C Report'!$A$400:$A$497,'C Report Grouper'!$D81,'C Report'!O$400:O$497)),SUMIF('C Report'!$A$200:$A$299,'C Report Grouper'!$D81,'C Report'!O$200:O$299))</f>
        <v>0</v>
      </c>
      <c r="R81" s="98">
        <f>IF($D$4="MAP+ADM Waivers",(SUMIF('C Report'!$A$200:$A$299,'C Report Grouper'!$D81,'C Report'!P$200:P$299)+SUMIF('C Report'!$A$400:$A$497,'C Report Grouper'!$D81,'C Report'!P$400:P$497)),SUMIF('C Report'!$A$200:$A$299,'C Report Grouper'!$D81,'C Report'!P$200:P$299))</f>
        <v>0</v>
      </c>
      <c r="S81" s="98">
        <f>IF($D$4="MAP+ADM Waivers",(SUMIF('C Report'!$A$200:$A$299,'C Report Grouper'!$D81,'C Report'!Q$200:Q$299)+SUMIF('C Report'!$A$400:$A$497,'C Report Grouper'!$D81,'C Report'!Q$400:Q$497)),SUMIF('C Report'!$A$200:$A$299,'C Report Grouper'!$D81,'C Report'!Q$200:Q$299))</f>
        <v>0</v>
      </c>
      <c r="T81" s="98">
        <f>IF($D$4="MAP+ADM Waivers",(SUMIF('C Report'!$A$200:$A$299,'C Report Grouper'!$D81,'C Report'!R$200:R$299)+SUMIF('C Report'!$A$400:$A$497,'C Report Grouper'!$D81,'C Report'!R$400:R$497)),SUMIF('C Report'!$A$200:$A$299,'C Report Grouper'!$D81,'C Report'!R$200:R$299))</f>
        <v>0</v>
      </c>
      <c r="U81" s="98">
        <f>IF($D$4="MAP+ADM Waivers",(SUMIF('C Report'!$A$200:$A$299,'C Report Grouper'!$D81,'C Report'!S$200:S$299)+SUMIF('C Report'!$A$400:$A$497,'C Report Grouper'!$D81,'C Report'!S$400:S$497)),SUMIF('C Report'!$A$200:$A$299,'C Report Grouper'!$D81,'C Report'!S$200:S$299))</f>
        <v>0</v>
      </c>
      <c r="V81" s="98">
        <f>IF($D$4="MAP+ADM Waivers",(SUMIF('C Report'!$A$200:$A$299,'C Report Grouper'!$D81,'C Report'!T$200:T$299)+SUMIF('C Report'!$A$400:$A$497,'C Report Grouper'!$D81,'C Report'!T$400:T$497)),SUMIF('C Report'!$A$200:$A$299,'C Report Grouper'!$D81,'C Report'!T$200:T$299))</f>
        <v>0</v>
      </c>
      <c r="W81" s="98">
        <f>IF($D$4="MAP+ADM Waivers",(SUMIF('C Report'!$A$200:$A$299,'C Report Grouper'!$D81,'C Report'!U$200:U$299)+SUMIF('C Report'!$A$400:$A$497,'C Report Grouper'!$D81,'C Report'!U$400:U$497)),SUMIF('C Report'!$A$200:$A$299,'C Report Grouper'!$D81,'C Report'!U$200:U$299))</f>
        <v>0</v>
      </c>
      <c r="X81" s="98">
        <f>IF($D$4="MAP+ADM Waivers",(SUMIF('C Report'!$A$200:$A$299,'C Report Grouper'!$D81,'C Report'!V$200:V$299)+SUMIF('C Report'!$A$400:$A$497,'C Report Grouper'!$D81,'C Report'!V$400:V$497)),SUMIF('C Report'!$A$200:$A$299,'C Report Grouper'!$D81,'C Report'!V$200:V$299))</f>
        <v>0</v>
      </c>
      <c r="Y81" s="98">
        <f>IF($D$4="MAP+ADM Waivers",(SUMIF('C Report'!$A$200:$A$299,'C Report Grouper'!$D81,'C Report'!W$200:W$299)+SUMIF('C Report'!$A$400:$A$497,'C Report Grouper'!$D81,'C Report'!W$400:W$497)),SUMIF('C Report'!$A$200:$A$299,'C Report Grouper'!$D81,'C Report'!W$200:W$299))</f>
        <v>0</v>
      </c>
      <c r="Z81" s="98">
        <f>IF($D$4="MAP+ADM Waivers",(SUMIF('C Report'!$A$200:$A$299,'C Report Grouper'!$D81,'C Report'!X$200:X$299)+SUMIF('C Report'!$A$400:$A$497,'C Report Grouper'!$D81,'C Report'!X$400:X$497)),SUMIF('C Report'!$A$200:$A$299,'C Report Grouper'!$D81,'C Report'!X$200:X$299))</f>
        <v>0</v>
      </c>
      <c r="AA81" s="98">
        <f>IF($D$4="MAP+ADM Waivers",(SUMIF('C Report'!$A$200:$A$299,'C Report Grouper'!$D81,'C Report'!Y$200:Y$299)+SUMIF('C Report'!$A$400:$A$497,'C Report Grouper'!$D81,'C Report'!Y$400:Y$497)),SUMIF('C Report'!$A$200:$A$299,'C Report Grouper'!$D81,'C Report'!Y$200:Y$299))</f>
        <v>0</v>
      </c>
      <c r="AB81" s="98">
        <f>IF($D$4="MAP+ADM Waivers",(SUMIF('C Report'!$A$200:$A$299,'C Report Grouper'!$D81,'C Report'!Z$200:Z$299)+SUMIF('C Report'!$A$400:$A$497,'C Report Grouper'!$D81,'C Report'!Z$400:Z$497)),SUMIF('C Report'!$A$200:$A$299,'C Report Grouper'!$D81,'C Report'!Z$200:Z$299))</f>
        <v>0</v>
      </c>
      <c r="AC81" s="98">
        <f>IF($D$4="MAP+ADM Waivers",(SUMIF('C Report'!$A$200:$A$299,'C Report Grouper'!$D81,'C Report'!AA$200:AA$299)+SUMIF('C Report'!$A$400:$A$497,'C Report Grouper'!$D81,'C Report'!AA$400:AA$497)),SUMIF('C Report'!$A$200:$A$299,'C Report Grouper'!$D81,'C Report'!AA$200:AA$299))</f>
        <v>0</v>
      </c>
      <c r="AD81" s="98">
        <f>IF($D$4="MAP+ADM Waivers",(SUMIF('C Report'!$A$200:$A$299,'C Report Grouper'!$D81,'C Report'!AB$200:AB$299)+SUMIF('C Report'!$A$400:$A$497,'C Report Grouper'!$D81,'C Report'!AB$400:AB$497)),SUMIF('C Report'!$A$200:$A$299,'C Report Grouper'!$D81,'C Report'!AB$200:AB$299))</f>
        <v>0</v>
      </c>
      <c r="AE81" s="98">
        <f>IF($D$4="MAP+ADM Waivers",(SUMIF('C Report'!$A$200:$A$299,'C Report Grouper'!$D81,'C Report'!AC$200:AC$299)+SUMIF('C Report'!$A$400:$A$497,'C Report Grouper'!$D81,'C Report'!AC$400:AC$497)),SUMIF('C Report'!$A$200:$A$299,'C Report Grouper'!$D81,'C Report'!AC$200:AC$299))</f>
        <v>0</v>
      </c>
      <c r="AF81" s="98">
        <f>IF($D$4="MAP+ADM Waivers",(SUMIF('C Report'!$A$200:$A$299,'C Report Grouper'!$D81,'C Report'!AD$200:AD$299)+SUMIF('C Report'!$A$400:$A$497,'C Report Grouper'!$D81,'C Report'!AD$400:AD$497)),SUMIF('C Report'!$A$200:$A$299,'C Report Grouper'!$D81,'C Report'!AD$200:AD$299))</f>
        <v>0</v>
      </c>
      <c r="AG81" s="98">
        <f>IF($D$4="MAP+ADM Waivers",(SUMIF('C Report'!$A$200:$A$299,'C Report Grouper'!$D81,'C Report'!AE$200:AE$299)+SUMIF('C Report'!$A$400:$A$497,'C Report Grouper'!$D81,'C Report'!AE$400:AE$497)),SUMIF('C Report'!$A$200:$A$299,'C Report Grouper'!$D81,'C Report'!AE$200:AE$299))</f>
        <v>0</v>
      </c>
      <c r="AH81" s="99">
        <f>IF($D$4="MAP+ADM Waivers",(SUMIF('C Report'!$A$200:$A$299,'C Report Grouper'!$D81,'C Report'!AF$200:AF$299)+SUMIF('C Report'!$A$400:$A$497,'C Report Grouper'!$D81,'C Report'!AF$400:AF$497)),SUMIF('C Report'!$A$200:$A$299,'C Report Grouper'!$D81,'C Report'!AF$200:AF$299))</f>
        <v>0</v>
      </c>
    </row>
    <row r="82" spans="2:34" ht="13" hidden="1" x14ac:dyDescent="0.3">
      <c r="B82" s="33"/>
      <c r="C82" s="56"/>
      <c r="D82" s="282"/>
      <c r="E82" s="97">
        <f>IF($D$4="MAP+ADM Waivers",(SUMIF('C Report'!$A$200:$A$299,'C Report Grouper'!$D82,'C Report'!C$200:C$299)+SUMIF('C Report'!$A$400:$A$497,'C Report Grouper'!$D82,'C Report'!C$400:C$497)),SUMIF('C Report'!$A$200:$A$299,'C Report Grouper'!$D82,'C Report'!C$200:C$299))</f>
        <v>0</v>
      </c>
      <c r="F82" s="98">
        <f>IF($D$4="MAP+ADM Waivers",(SUMIF('C Report'!$A$200:$A$299,'C Report Grouper'!$D82,'C Report'!D$200:D$299)+SUMIF('C Report'!$A$400:$A$497,'C Report Grouper'!$D82,'C Report'!D$400:D$497)),SUMIF('C Report'!$A$200:$A$299,'C Report Grouper'!$D82,'C Report'!D$200:D$299))</f>
        <v>0</v>
      </c>
      <c r="G82" s="98">
        <f>IF($D$4="MAP+ADM Waivers",(SUMIF('C Report'!$A$200:$A$299,'C Report Grouper'!$D82,'C Report'!E$200:E$299)+SUMIF('C Report'!$A$400:$A$497,'C Report Grouper'!$D82,'C Report'!E$400:E$497)),SUMIF('C Report'!$A$200:$A$299,'C Report Grouper'!$D82,'C Report'!E$200:E$299))</f>
        <v>0</v>
      </c>
      <c r="H82" s="98">
        <f>IF($D$4="MAP+ADM Waivers",(SUMIF('C Report'!$A$200:$A$299,'C Report Grouper'!$D82,'C Report'!F$200:F$299)+SUMIF('C Report'!$A$400:$A$497,'C Report Grouper'!$D82,'C Report'!F$400:F$497)),SUMIF('C Report'!$A$200:$A$299,'C Report Grouper'!$D82,'C Report'!F$200:F$299))</f>
        <v>0</v>
      </c>
      <c r="I82" s="98">
        <f>IF($D$4="MAP+ADM Waivers",(SUMIF('C Report'!$A$200:$A$299,'C Report Grouper'!$D82,'C Report'!G$200:G$299)+SUMIF('C Report'!$A$400:$A$497,'C Report Grouper'!$D82,'C Report'!G$400:G$497)),SUMIF('C Report'!$A$200:$A$299,'C Report Grouper'!$D82,'C Report'!G$200:G$299))</f>
        <v>0</v>
      </c>
      <c r="J82" s="98">
        <f>IF($D$4="MAP+ADM Waivers",(SUMIF('C Report'!$A$200:$A$299,'C Report Grouper'!$D82,'C Report'!H$200:H$299)+SUMIF('C Report'!$A$400:$A$497,'C Report Grouper'!$D82,'C Report'!H$400:H$497)),SUMIF('C Report'!$A$200:$A$299,'C Report Grouper'!$D82,'C Report'!H$200:H$299))</f>
        <v>0</v>
      </c>
      <c r="K82" s="98">
        <f>IF($D$4="MAP+ADM Waivers",(SUMIF('C Report'!$A$200:$A$299,'C Report Grouper'!$D82,'C Report'!I$200:I$299)+SUMIF('C Report'!$A$400:$A$497,'C Report Grouper'!$D82,'C Report'!I$400:I$497)),SUMIF('C Report'!$A$200:$A$299,'C Report Grouper'!$D82,'C Report'!I$200:I$299))</f>
        <v>0</v>
      </c>
      <c r="L82" s="98">
        <f>IF($D$4="MAP+ADM Waivers",(SUMIF('C Report'!$A$200:$A$299,'C Report Grouper'!$D82,'C Report'!J$200:J$299)+SUMIF('C Report'!$A$400:$A$497,'C Report Grouper'!$D82,'C Report'!J$400:J$497)),SUMIF('C Report'!$A$200:$A$299,'C Report Grouper'!$D82,'C Report'!J$200:J$299))</f>
        <v>0</v>
      </c>
      <c r="M82" s="98">
        <f>IF($D$4="MAP+ADM Waivers",(SUMIF('C Report'!$A$200:$A$299,'C Report Grouper'!$D82,'C Report'!K$200:K$299)+SUMIF('C Report'!$A$400:$A$497,'C Report Grouper'!$D82,'C Report'!K$400:K$497)),SUMIF('C Report'!$A$200:$A$299,'C Report Grouper'!$D82,'C Report'!K$200:K$299))</f>
        <v>0</v>
      </c>
      <c r="N82" s="98">
        <f>IF($D$4="MAP+ADM Waivers",(SUMIF('C Report'!$A$200:$A$299,'C Report Grouper'!$D82,'C Report'!L$200:L$299)+SUMIF('C Report'!$A$400:$A$497,'C Report Grouper'!$D82,'C Report'!L$400:L$497)),SUMIF('C Report'!$A$200:$A$299,'C Report Grouper'!$D82,'C Report'!L$200:L$299))</f>
        <v>0</v>
      </c>
      <c r="O82" s="98">
        <f>IF($D$4="MAP+ADM Waivers",(SUMIF('C Report'!$A$200:$A$299,'C Report Grouper'!$D82,'C Report'!M$200:M$299)+SUMIF('C Report'!$A$400:$A$497,'C Report Grouper'!$D82,'C Report'!M$400:M$497)),SUMIF('C Report'!$A$200:$A$299,'C Report Grouper'!$D82,'C Report'!M$200:M$299))</f>
        <v>0</v>
      </c>
      <c r="P82" s="98">
        <f>IF($D$4="MAP+ADM Waivers",(SUMIF('C Report'!$A$200:$A$299,'C Report Grouper'!$D82,'C Report'!N$200:N$299)+SUMIF('C Report'!$A$400:$A$497,'C Report Grouper'!$D82,'C Report'!N$400:N$497)),SUMIF('C Report'!$A$200:$A$299,'C Report Grouper'!$D82,'C Report'!N$200:N$299))</f>
        <v>0</v>
      </c>
      <c r="Q82" s="98">
        <f>IF($D$4="MAP+ADM Waivers",(SUMIF('C Report'!$A$200:$A$299,'C Report Grouper'!$D82,'C Report'!O$200:O$299)+SUMIF('C Report'!$A$400:$A$497,'C Report Grouper'!$D82,'C Report'!O$400:O$497)),SUMIF('C Report'!$A$200:$A$299,'C Report Grouper'!$D82,'C Report'!O$200:O$299))</f>
        <v>0</v>
      </c>
      <c r="R82" s="98">
        <f>IF($D$4="MAP+ADM Waivers",(SUMIF('C Report'!$A$200:$A$299,'C Report Grouper'!$D82,'C Report'!P$200:P$299)+SUMIF('C Report'!$A$400:$A$497,'C Report Grouper'!$D82,'C Report'!P$400:P$497)),SUMIF('C Report'!$A$200:$A$299,'C Report Grouper'!$D82,'C Report'!P$200:P$299))</f>
        <v>0</v>
      </c>
      <c r="S82" s="98">
        <f>IF($D$4="MAP+ADM Waivers",(SUMIF('C Report'!$A$200:$A$299,'C Report Grouper'!$D82,'C Report'!Q$200:Q$299)+SUMIF('C Report'!$A$400:$A$497,'C Report Grouper'!$D82,'C Report'!Q$400:Q$497)),SUMIF('C Report'!$A$200:$A$299,'C Report Grouper'!$D82,'C Report'!Q$200:Q$299))</f>
        <v>0</v>
      </c>
      <c r="T82" s="98">
        <f>IF($D$4="MAP+ADM Waivers",(SUMIF('C Report'!$A$200:$A$299,'C Report Grouper'!$D82,'C Report'!R$200:R$299)+SUMIF('C Report'!$A$400:$A$497,'C Report Grouper'!$D82,'C Report'!R$400:R$497)),SUMIF('C Report'!$A$200:$A$299,'C Report Grouper'!$D82,'C Report'!R$200:R$299))</f>
        <v>0</v>
      </c>
      <c r="U82" s="98">
        <f>IF($D$4="MAP+ADM Waivers",(SUMIF('C Report'!$A$200:$A$299,'C Report Grouper'!$D82,'C Report'!S$200:S$299)+SUMIF('C Report'!$A$400:$A$497,'C Report Grouper'!$D82,'C Report'!S$400:S$497)),SUMIF('C Report'!$A$200:$A$299,'C Report Grouper'!$D82,'C Report'!S$200:S$299))</f>
        <v>0</v>
      </c>
      <c r="V82" s="98">
        <f>IF($D$4="MAP+ADM Waivers",(SUMIF('C Report'!$A$200:$A$299,'C Report Grouper'!$D82,'C Report'!T$200:T$299)+SUMIF('C Report'!$A$400:$A$497,'C Report Grouper'!$D82,'C Report'!T$400:T$497)),SUMIF('C Report'!$A$200:$A$299,'C Report Grouper'!$D82,'C Report'!T$200:T$299))</f>
        <v>0</v>
      </c>
      <c r="W82" s="98">
        <f>IF($D$4="MAP+ADM Waivers",(SUMIF('C Report'!$A$200:$A$299,'C Report Grouper'!$D82,'C Report'!U$200:U$299)+SUMIF('C Report'!$A$400:$A$497,'C Report Grouper'!$D82,'C Report'!U$400:U$497)),SUMIF('C Report'!$A$200:$A$299,'C Report Grouper'!$D82,'C Report'!U$200:U$299))</f>
        <v>0</v>
      </c>
      <c r="X82" s="98">
        <f>IF($D$4="MAP+ADM Waivers",(SUMIF('C Report'!$A$200:$A$299,'C Report Grouper'!$D82,'C Report'!V$200:V$299)+SUMIF('C Report'!$A$400:$A$497,'C Report Grouper'!$D82,'C Report'!V$400:V$497)),SUMIF('C Report'!$A$200:$A$299,'C Report Grouper'!$D82,'C Report'!V$200:V$299))</f>
        <v>0</v>
      </c>
      <c r="Y82" s="98">
        <f>IF($D$4="MAP+ADM Waivers",(SUMIF('C Report'!$A$200:$A$299,'C Report Grouper'!$D82,'C Report'!W$200:W$299)+SUMIF('C Report'!$A$400:$A$497,'C Report Grouper'!$D82,'C Report'!W$400:W$497)),SUMIF('C Report'!$A$200:$A$299,'C Report Grouper'!$D82,'C Report'!W$200:W$299))</f>
        <v>0</v>
      </c>
      <c r="Z82" s="98">
        <f>IF($D$4="MAP+ADM Waivers",(SUMIF('C Report'!$A$200:$A$299,'C Report Grouper'!$D82,'C Report'!X$200:X$299)+SUMIF('C Report'!$A$400:$A$497,'C Report Grouper'!$D82,'C Report'!X$400:X$497)),SUMIF('C Report'!$A$200:$A$299,'C Report Grouper'!$D82,'C Report'!X$200:X$299))</f>
        <v>0</v>
      </c>
      <c r="AA82" s="98">
        <f>IF($D$4="MAP+ADM Waivers",(SUMIF('C Report'!$A$200:$A$299,'C Report Grouper'!$D82,'C Report'!Y$200:Y$299)+SUMIF('C Report'!$A$400:$A$497,'C Report Grouper'!$D82,'C Report'!Y$400:Y$497)),SUMIF('C Report'!$A$200:$A$299,'C Report Grouper'!$D82,'C Report'!Y$200:Y$299))</f>
        <v>0</v>
      </c>
      <c r="AB82" s="98">
        <f>IF($D$4="MAP+ADM Waivers",(SUMIF('C Report'!$A$200:$A$299,'C Report Grouper'!$D82,'C Report'!Z$200:Z$299)+SUMIF('C Report'!$A$400:$A$497,'C Report Grouper'!$D82,'C Report'!Z$400:Z$497)),SUMIF('C Report'!$A$200:$A$299,'C Report Grouper'!$D82,'C Report'!Z$200:Z$299))</f>
        <v>0</v>
      </c>
      <c r="AC82" s="98">
        <f>IF($D$4="MAP+ADM Waivers",(SUMIF('C Report'!$A$200:$A$299,'C Report Grouper'!$D82,'C Report'!AA$200:AA$299)+SUMIF('C Report'!$A$400:$A$497,'C Report Grouper'!$D82,'C Report'!AA$400:AA$497)),SUMIF('C Report'!$A$200:$A$299,'C Report Grouper'!$D82,'C Report'!AA$200:AA$299))</f>
        <v>0</v>
      </c>
      <c r="AD82" s="98">
        <f>IF($D$4="MAP+ADM Waivers",(SUMIF('C Report'!$A$200:$A$299,'C Report Grouper'!$D82,'C Report'!AB$200:AB$299)+SUMIF('C Report'!$A$400:$A$497,'C Report Grouper'!$D82,'C Report'!AB$400:AB$497)),SUMIF('C Report'!$A$200:$A$299,'C Report Grouper'!$D82,'C Report'!AB$200:AB$299))</f>
        <v>0</v>
      </c>
      <c r="AE82" s="98">
        <f>IF($D$4="MAP+ADM Waivers",(SUMIF('C Report'!$A$200:$A$299,'C Report Grouper'!$D82,'C Report'!AC$200:AC$299)+SUMIF('C Report'!$A$400:$A$497,'C Report Grouper'!$D82,'C Report'!AC$400:AC$497)),SUMIF('C Report'!$A$200:$A$299,'C Report Grouper'!$D82,'C Report'!AC$200:AC$299))</f>
        <v>0</v>
      </c>
      <c r="AF82" s="98">
        <f>IF($D$4="MAP+ADM Waivers",(SUMIF('C Report'!$A$200:$A$299,'C Report Grouper'!$D82,'C Report'!AD$200:AD$299)+SUMIF('C Report'!$A$400:$A$497,'C Report Grouper'!$D82,'C Report'!AD$400:AD$497)),SUMIF('C Report'!$A$200:$A$299,'C Report Grouper'!$D82,'C Report'!AD$200:AD$299))</f>
        <v>0</v>
      </c>
      <c r="AG82" s="98">
        <f>IF($D$4="MAP+ADM Waivers",(SUMIF('C Report'!$A$200:$A$299,'C Report Grouper'!$D82,'C Report'!AE$200:AE$299)+SUMIF('C Report'!$A$400:$A$497,'C Report Grouper'!$D82,'C Report'!AE$400:AE$497)),SUMIF('C Report'!$A$200:$A$299,'C Report Grouper'!$D82,'C Report'!AE$200:AE$299))</f>
        <v>0</v>
      </c>
      <c r="AH82" s="99">
        <f>IF($D$4="MAP+ADM Waivers",(SUMIF('C Report'!$A$200:$A$299,'C Report Grouper'!$D82,'C Report'!AF$200:AF$299)+SUMIF('C Report'!$A$400:$A$497,'C Report Grouper'!$D82,'C Report'!AF$400:AF$497)),SUMIF('C Report'!$A$200:$A$299,'C Report Grouper'!$D82,'C Report'!AF$200:AF$299))</f>
        <v>0</v>
      </c>
    </row>
    <row r="83" spans="2:34" ht="13" hidden="1" x14ac:dyDescent="0.3">
      <c r="B83" s="6" t="s">
        <v>42</v>
      </c>
      <c r="C83" s="56"/>
      <c r="D83" s="282"/>
      <c r="E83" s="97">
        <f>IF($D$4="MAP+ADM Waivers",(SUMIF('C Report'!$A$200:$A$299,'C Report Grouper'!$D83,'C Report'!C$200:C$299)+SUMIF('C Report'!$A$400:$A$497,'C Report Grouper'!$D83,'C Report'!C$400:C$497)),SUMIF('C Report'!$A$200:$A$299,'C Report Grouper'!$D83,'C Report'!C$200:C$299))</f>
        <v>0</v>
      </c>
      <c r="F83" s="98">
        <f>IF($D$4="MAP+ADM Waivers",(SUMIF('C Report'!$A$200:$A$299,'C Report Grouper'!$D83,'C Report'!D$200:D$299)+SUMIF('C Report'!$A$400:$A$497,'C Report Grouper'!$D83,'C Report'!D$400:D$497)),SUMIF('C Report'!$A$200:$A$299,'C Report Grouper'!$D83,'C Report'!D$200:D$299))</f>
        <v>0</v>
      </c>
      <c r="G83" s="98">
        <f>IF($D$4="MAP+ADM Waivers",(SUMIF('C Report'!$A$200:$A$299,'C Report Grouper'!$D83,'C Report'!E$200:E$299)+SUMIF('C Report'!$A$400:$A$497,'C Report Grouper'!$D83,'C Report'!E$400:E$497)),SUMIF('C Report'!$A$200:$A$299,'C Report Grouper'!$D83,'C Report'!E$200:E$299))</f>
        <v>0</v>
      </c>
      <c r="H83" s="98">
        <f>IF($D$4="MAP+ADM Waivers",(SUMIF('C Report'!$A$200:$A$299,'C Report Grouper'!$D83,'C Report'!F$200:F$299)+SUMIF('C Report'!$A$400:$A$497,'C Report Grouper'!$D83,'C Report'!F$400:F$497)),SUMIF('C Report'!$A$200:$A$299,'C Report Grouper'!$D83,'C Report'!F$200:F$299))</f>
        <v>0</v>
      </c>
      <c r="I83" s="98">
        <f>IF($D$4="MAP+ADM Waivers",(SUMIF('C Report'!$A$200:$A$299,'C Report Grouper'!$D83,'C Report'!G$200:G$299)+SUMIF('C Report'!$A$400:$A$497,'C Report Grouper'!$D83,'C Report'!G$400:G$497)),SUMIF('C Report'!$A$200:$A$299,'C Report Grouper'!$D83,'C Report'!G$200:G$299))</f>
        <v>0</v>
      </c>
      <c r="J83" s="98">
        <f>IF($D$4="MAP+ADM Waivers",(SUMIF('C Report'!$A$200:$A$299,'C Report Grouper'!$D83,'C Report'!H$200:H$299)+SUMIF('C Report'!$A$400:$A$497,'C Report Grouper'!$D83,'C Report'!H$400:H$497)),SUMIF('C Report'!$A$200:$A$299,'C Report Grouper'!$D83,'C Report'!H$200:H$299))</f>
        <v>0</v>
      </c>
      <c r="K83" s="98">
        <f>IF($D$4="MAP+ADM Waivers",(SUMIF('C Report'!$A$200:$A$299,'C Report Grouper'!$D83,'C Report'!I$200:I$299)+SUMIF('C Report'!$A$400:$A$497,'C Report Grouper'!$D83,'C Report'!I$400:I$497)),SUMIF('C Report'!$A$200:$A$299,'C Report Grouper'!$D83,'C Report'!I$200:I$299))</f>
        <v>0</v>
      </c>
      <c r="L83" s="98">
        <f>IF($D$4="MAP+ADM Waivers",(SUMIF('C Report'!$A$200:$A$299,'C Report Grouper'!$D83,'C Report'!J$200:J$299)+SUMIF('C Report'!$A$400:$A$497,'C Report Grouper'!$D83,'C Report'!J$400:J$497)),SUMIF('C Report'!$A$200:$A$299,'C Report Grouper'!$D83,'C Report'!J$200:J$299))</f>
        <v>0</v>
      </c>
      <c r="M83" s="98">
        <f>IF($D$4="MAP+ADM Waivers",(SUMIF('C Report'!$A$200:$A$299,'C Report Grouper'!$D83,'C Report'!K$200:K$299)+SUMIF('C Report'!$A$400:$A$497,'C Report Grouper'!$D83,'C Report'!K$400:K$497)),SUMIF('C Report'!$A$200:$A$299,'C Report Grouper'!$D83,'C Report'!K$200:K$299))</f>
        <v>0</v>
      </c>
      <c r="N83" s="98">
        <f>IF($D$4="MAP+ADM Waivers",(SUMIF('C Report'!$A$200:$A$299,'C Report Grouper'!$D83,'C Report'!L$200:L$299)+SUMIF('C Report'!$A$400:$A$497,'C Report Grouper'!$D83,'C Report'!L$400:L$497)),SUMIF('C Report'!$A$200:$A$299,'C Report Grouper'!$D83,'C Report'!L$200:L$299))</f>
        <v>0</v>
      </c>
      <c r="O83" s="98">
        <f>IF($D$4="MAP+ADM Waivers",(SUMIF('C Report'!$A$200:$A$299,'C Report Grouper'!$D83,'C Report'!M$200:M$299)+SUMIF('C Report'!$A$400:$A$497,'C Report Grouper'!$D83,'C Report'!M$400:M$497)),SUMIF('C Report'!$A$200:$A$299,'C Report Grouper'!$D83,'C Report'!M$200:M$299))</f>
        <v>0</v>
      </c>
      <c r="P83" s="98">
        <f>IF($D$4="MAP+ADM Waivers",(SUMIF('C Report'!$A$200:$A$299,'C Report Grouper'!$D83,'C Report'!N$200:N$299)+SUMIF('C Report'!$A$400:$A$497,'C Report Grouper'!$D83,'C Report'!N$400:N$497)),SUMIF('C Report'!$A$200:$A$299,'C Report Grouper'!$D83,'C Report'!N$200:N$299))</f>
        <v>0</v>
      </c>
      <c r="Q83" s="98">
        <f>IF($D$4="MAP+ADM Waivers",(SUMIF('C Report'!$A$200:$A$299,'C Report Grouper'!$D83,'C Report'!O$200:O$299)+SUMIF('C Report'!$A$400:$A$497,'C Report Grouper'!$D83,'C Report'!O$400:O$497)),SUMIF('C Report'!$A$200:$A$299,'C Report Grouper'!$D83,'C Report'!O$200:O$299))</f>
        <v>0</v>
      </c>
      <c r="R83" s="98">
        <f>IF($D$4="MAP+ADM Waivers",(SUMIF('C Report'!$A$200:$A$299,'C Report Grouper'!$D83,'C Report'!P$200:P$299)+SUMIF('C Report'!$A$400:$A$497,'C Report Grouper'!$D83,'C Report'!P$400:P$497)),SUMIF('C Report'!$A$200:$A$299,'C Report Grouper'!$D83,'C Report'!P$200:P$299))</f>
        <v>0</v>
      </c>
      <c r="S83" s="98">
        <f>IF($D$4="MAP+ADM Waivers",(SUMIF('C Report'!$A$200:$A$299,'C Report Grouper'!$D83,'C Report'!Q$200:Q$299)+SUMIF('C Report'!$A$400:$A$497,'C Report Grouper'!$D83,'C Report'!Q$400:Q$497)),SUMIF('C Report'!$A$200:$A$299,'C Report Grouper'!$D83,'C Report'!Q$200:Q$299))</f>
        <v>0</v>
      </c>
      <c r="T83" s="98">
        <f>IF($D$4="MAP+ADM Waivers",(SUMIF('C Report'!$A$200:$A$299,'C Report Grouper'!$D83,'C Report'!R$200:R$299)+SUMIF('C Report'!$A$400:$A$497,'C Report Grouper'!$D83,'C Report'!R$400:R$497)),SUMIF('C Report'!$A$200:$A$299,'C Report Grouper'!$D83,'C Report'!R$200:R$299))</f>
        <v>0</v>
      </c>
      <c r="U83" s="98">
        <f>IF($D$4="MAP+ADM Waivers",(SUMIF('C Report'!$A$200:$A$299,'C Report Grouper'!$D83,'C Report'!S$200:S$299)+SUMIF('C Report'!$A$400:$A$497,'C Report Grouper'!$D83,'C Report'!S$400:S$497)),SUMIF('C Report'!$A$200:$A$299,'C Report Grouper'!$D83,'C Report'!S$200:S$299))</f>
        <v>0</v>
      </c>
      <c r="V83" s="98">
        <f>IF($D$4="MAP+ADM Waivers",(SUMIF('C Report'!$A$200:$A$299,'C Report Grouper'!$D83,'C Report'!T$200:T$299)+SUMIF('C Report'!$A$400:$A$497,'C Report Grouper'!$D83,'C Report'!T$400:T$497)),SUMIF('C Report'!$A$200:$A$299,'C Report Grouper'!$D83,'C Report'!T$200:T$299))</f>
        <v>0</v>
      </c>
      <c r="W83" s="98">
        <f>IF($D$4="MAP+ADM Waivers",(SUMIF('C Report'!$A$200:$A$299,'C Report Grouper'!$D83,'C Report'!U$200:U$299)+SUMIF('C Report'!$A$400:$A$497,'C Report Grouper'!$D83,'C Report'!U$400:U$497)),SUMIF('C Report'!$A$200:$A$299,'C Report Grouper'!$D83,'C Report'!U$200:U$299))</f>
        <v>0</v>
      </c>
      <c r="X83" s="98">
        <f>IF($D$4="MAP+ADM Waivers",(SUMIF('C Report'!$A$200:$A$299,'C Report Grouper'!$D83,'C Report'!V$200:V$299)+SUMIF('C Report'!$A$400:$A$497,'C Report Grouper'!$D83,'C Report'!V$400:V$497)),SUMIF('C Report'!$A$200:$A$299,'C Report Grouper'!$D83,'C Report'!V$200:V$299))</f>
        <v>0</v>
      </c>
      <c r="Y83" s="98">
        <f>IF($D$4="MAP+ADM Waivers",(SUMIF('C Report'!$A$200:$A$299,'C Report Grouper'!$D83,'C Report'!W$200:W$299)+SUMIF('C Report'!$A$400:$A$497,'C Report Grouper'!$D83,'C Report'!W$400:W$497)),SUMIF('C Report'!$A$200:$A$299,'C Report Grouper'!$D83,'C Report'!W$200:W$299))</f>
        <v>0</v>
      </c>
      <c r="Z83" s="98">
        <f>IF($D$4="MAP+ADM Waivers",(SUMIF('C Report'!$A$200:$A$299,'C Report Grouper'!$D83,'C Report'!X$200:X$299)+SUMIF('C Report'!$A$400:$A$497,'C Report Grouper'!$D83,'C Report'!X$400:X$497)),SUMIF('C Report'!$A$200:$A$299,'C Report Grouper'!$D83,'C Report'!X$200:X$299))</f>
        <v>0</v>
      </c>
      <c r="AA83" s="98">
        <f>IF($D$4="MAP+ADM Waivers",(SUMIF('C Report'!$A$200:$A$299,'C Report Grouper'!$D83,'C Report'!Y$200:Y$299)+SUMIF('C Report'!$A$400:$A$497,'C Report Grouper'!$D83,'C Report'!Y$400:Y$497)),SUMIF('C Report'!$A$200:$A$299,'C Report Grouper'!$D83,'C Report'!Y$200:Y$299))</f>
        <v>0</v>
      </c>
      <c r="AB83" s="98">
        <f>IF($D$4="MAP+ADM Waivers",(SUMIF('C Report'!$A$200:$A$299,'C Report Grouper'!$D83,'C Report'!Z$200:Z$299)+SUMIF('C Report'!$A$400:$A$497,'C Report Grouper'!$D83,'C Report'!Z$400:Z$497)),SUMIF('C Report'!$A$200:$A$299,'C Report Grouper'!$D83,'C Report'!Z$200:Z$299))</f>
        <v>0</v>
      </c>
      <c r="AC83" s="98">
        <f>IF($D$4="MAP+ADM Waivers",(SUMIF('C Report'!$A$200:$A$299,'C Report Grouper'!$D83,'C Report'!AA$200:AA$299)+SUMIF('C Report'!$A$400:$A$497,'C Report Grouper'!$D83,'C Report'!AA$400:AA$497)),SUMIF('C Report'!$A$200:$A$299,'C Report Grouper'!$D83,'C Report'!AA$200:AA$299))</f>
        <v>0</v>
      </c>
      <c r="AD83" s="98">
        <f>IF($D$4="MAP+ADM Waivers",(SUMIF('C Report'!$A$200:$A$299,'C Report Grouper'!$D83,'C Report'!AB$200:AB$299)+SUMIF('C Report'!$A$400:$A$497,'C Report Grouper'!$D83,'C Report'!AB$400:AB$497)),SUMIF('C Report'!$A$200:$A$299,'C Report Grouper'!$D83,'C Report'!AB$200:AB$299))</f>
        <v>0</v>
      </c>
      <c r="AE83" s="98">
        <f>IF($D$4="MAP+ADM Waivers",(SUMIF('C Report'!$A$200:$A$299,'C Report Grouper'!$D83,'C Report'!AC$200:AC$299)+SUMIF('C Report'!$A$400:$A$497,'C Report Grouper'!$D83,'C Report'!AC$400:AC$497)),SUMIF('C Report'!$A$200:$A$299,'C Report Grouper'!$D83,'C Report'!AC$200:AC$299))</f>
        <v>0</v>
      </c>
      <c r="AF83" s="98">
        <f>IF($D$4="MAP+ADM Waivers",(SUMIF('C Report'!$A$200:$A$299,'C Report Grouper'!$D83,'C Report'!AD$200:AD$299)+SUMIF('C Report'!$A$400:$A$497,'C Report Grouper'!$D83,'C Report'!AD$400:AD$497)),SUMIF('C Report'!$A$200:$A$299,'C Report Grouper'!$D83,'C Report'!AD$200:AD$299))</f>
        <v>0</v>
      </c>
      <c r="AG83" s="98">
        <f>IF($D$4="MAP+ADM Waivers",(SUMIF('C Report'!$A$200:$A$299,'C Report Grouper'!$D83,'C Report'!AE$200:AE$299)+SUMIF('C Report'!$A$400:$A$497,'C Report Grouper'!$D83,'C Report'!AE$400:AE$497)),SUMIF('C Report'!$A$200:$A$299,'C Report Grouper'!$D83,'C Report'!AE$200:AE$299))</f>
        <v>0</v>
      </c>
      <c r="AH83" s="99">
        <f>IF($D$4="MAP+ADM Waivers",(SUMIF('C Report'!$A$200:$A$299,'C Report Grouper'!$D83,'C Report'!AF$200:AF$299)+SUMIF('C Report'!$A$400:$A$497,'C Report Grouper'!$D83,'C Report'!AF$400:AF$497)),SUMIF('C Report'!$A$200:$A$299,'C Report Grouper'!$D83,'C Report'!AF$200:AF$299))</f>
        <v>0</v>
      </c>
    </row>
    <row r="84" spans="2:34" ht="13" hidden="1" x14ac:dyDescent="0.3">
      <c r="B84" s="22" t="str">
        <f>IFERROR(VLOOKUP(C84,'MEG Def'!$A$47:$B$50,2),"")</f>
        <v/>
      </c>
      <c r="C84" s="56"/>
      <c r="D84" s="282"/>
      <c r="E84" s="97">
        <f>IF($D$4="MAP+ADM Waivers",(SUMIF('C Report'!$A$200:$A$299,'C Report Grouper'!$D84,'C Report'!C$200:C$299)+SUMIF('C Report'!$A$400:$A$497,'C Report Grouper'!$D84,'C Report'!C$400:C$497)),SUMIF('C Report'!$A$200:$A$299,'C Report Grouper'!$D84,'C Report'!C$200:C$299))</f>
        <v>0</v>
      </c>
      <c r="F84" s="98">
        <f>IF($D$4="MAP+ADM Waivers",(SUMIF('C Report'!$A$200:$A$299,'C Report Grouper'!$D84,'C Report'!D$200:D$299)+SUMIF('C Report'!$A$400:$A$497,'C Report Grouper'!$D84,'C Report'!D$400:D$497)),SUMIF('C Report'!$A$200:$A$299,'C Report Grouper'!$D84,'C Report'!D$200:D$299))</f>
        <v>0</v>
      </c>
      <c r="G84" s="98">
        <f>IF($D$4="MAP+ADM Waivers",(SUMIF('C Report'!$A$200:$A$299,'C Report Grouper'!$D84,'C Report'!E$200:E$299)+SUMIF('C Report'!$A$400:$A$497,'C Report Grouper'!$D84,'C Report'!E$400:E$497)),SUMIF('C Report'!$A$200:$A$299,'C Report Grouper'!$D84,'C Report'!E$200:E$299))</f>
        <v>0</v>
      </c>
      <c r="H84" s="98">
        <f>IF($D$4="MAP+ADM Waivers",(SUMIF('C Report'!$A$200:$A$299,'C Report Grouper'!$D84,'C Report'!F$200:F$299)+SUMIF('C Report'!$A$400:$A$497,'C Report Grouper'!$D84,'C Report'!F$400:F$497)),SUMIF('C Report'!$A$200:$A$299,'C Report Grouper'!$D84,'C Report'!F$200:F$299))</f>
        <v>0</v>
      </c>
      <c r="I84" s="98">
        <f>IF($D$4="MAP+ADM Waivers",(SUMIF('C Report'!$A$200:$A$299,'C Report Grouper'!$D84,'C Report'!G$200:G$299)+SUMIF('C Report'!$A$400:$A$497,'C Report Grouper'!$D84,'C Report'!G$400:G$497)),SUMIF('C Report'!$A$200:$A$299,'C Report Grouper'!$D84,'C Report'!G$200:G$299))</f>
        <v>0</v>
      </c>
      <c r="J84" s="98">
        <f>IF($D$4="MAP+ADM Waivers",(SUMIF('C Report'!$A$200:$A$299,'C Report Grouper'!$D84,'C Report'!H$200:H$299)+SUMIF('C Report'!$A$400:$A$497,'C Report Grouper'!$D84,'C Report'!H$400:H$497)),SUMIF('C Report'!$A$200:$A$299,'C Report Grouper'!$D84,'C Report'!H$200:H$299))</f>
        <v>0</v>
      </c>
      <c r="K84" s="98">
        <f>IF($D$4="MAP+ADM Waivers",(SUMIF('C Report'!$A$200:$A$299,'C Report Grouper'!$D84,'C Report'!I$200:I$299)+SUMIF('C Report'!$A$400:$A$497,'C Report Grouper'!$D84,'C Report'!I$400:I$497)),SUMIF('C Report'!$A$200:$A$299,'C Report Grouper'!$D84,'C Report'!I$200:I$299))</f>
        <v>0</v>
      </c>
      <c r="L84" s="98">
        <f>IF($D$4="MAP+ADM Waivers",(SUMIF('C Report'!$A$200:$A$299,'C Report Grouper'!$D84,'C Report'!J$200:J$299)+SUMIF('C Report'!$A$400:$A$497,'C Report Grouper'!$D84,'C Report'!J$400:J$497)),SUMIF('C Report'!$A$200:$A$299,'C Report Grouper'!$D84,'C Report'!J$200:J$299))</f>
        <v>0</v>
      </c>
      <c r="M84" s="98">
        <f>IF($D$4="MAP+ADM Waivers",(SUMIF('C Report'!$A$200:$A$299,'C Report Grouper'!$D84,'C Report'!K$200:K$299)+SUMIF('C Report'!$A$400:$A$497,'C Report Grouper'!$D84,'C Report'!K$400:K$497)),SUMIF('C Report'!$A$200:$A$299,'C Report Grouper'!$D84,'C Report'!K$200:K$299))</f>
        <v>0</v>
      </c>
      <c r="N84" s="98">
        <f>IF($D$4="MAP+ADM Waivers",(SUMIF('C Report'!$A$200:$A$299,'C Report Grouper'!$D84,'C Report'!L$200:L$299)+SUMIF('C Report'!$A$400:$A$497,'C Report Grouper'!$D84,'C Report'!L$400:L$497)),SUMIF('C Report'!$A$200:$A$299,'C Report Grouper'!$D84,'C Report'!L$200:L$299))</f>
        <v>0</v>
      </c>
      <c r="O84" s="98">
        <f>IF($D$4="MAP+ADM Waivers",(SUMIF('C Report'!$A$200:$A$299,'C Report Grouper'!$D84,'C Report'!M$200:M$299)+SUMIF('C Report'!$A$400:$A$497,'C Report Grouper'!$D84,'C Report'!M$400:M$497)),SUMIF('C Report'!$A$200:$A$299,'C Report Grouper'!$D84,'C Report'!M$200:M$299))</f>
        <v>0</v>
      </c>
      <c r="P84" s="98">
        <f>IF($D$4="MAP+ADM Waivers",(SUMIF('C Report'!$A$200:$A$299,'C Report Grouper'!$D84,'C Report'!N$200:N$299)+SUMIF('C Report'!$A$400:$A$497,'C Report Grouper'!$D84,'C Report'!N$400:N$497)),SUMIF('C Report'!$A$200:$A$299,'C Report Grouper'!$D84,'C Report'!N$200:N$299))</f>
        <v>0</v>
      </c>
      <c r="Q84" s="98">
        <f>IF($D$4="MAP+ADM Waivers",(SUMIF('C Report'!$A$200:$A$299,'C Report Grouper'!$D84,'C Report'!O$200:O$299)+SUMIF('C Report'!$A$400:$A$497,'C Report Grouper'!$D84,'C Report'!O$400:O$497)),SUMIF('C Report'!$A$200:$A$299,'C Report Grouper'!$D84,'C Report'!O$200:O$299))</f>
        <v>0</v>
      </c>
      <c r="R84" s="98">
        <f>IF($D$4="MAP+ADM Waivers",(SUMIF('C Report'!$A$200:$A$299,'C Report Grouper'!$D84,'C Report'!P$200:P$299)+SUMIF('C Report'!$A$400:$A$497,'C Report Grouper'!$D84,'C Report'!P$400:P$497)),SUMIF('C Report'!$A$200:$A$299,'C Report Grouper'!$D84,'C Report'!P$200:P$299))</f>
        <v>0</v>
      </c>
      <c r="S84" s="98">
        <f>IF($D$4="MAP+ADM Waivers",(SUMIF('C Report'!$A$200:$A$299,'C Report Grouper'!$D84,'C Report'!Q$200:Q$299)+SUMIF('C Report'!$A$400:$A$497,'C Report Grouper'!$D84,'C Report'!Q$400:Q$497)),SUMIF('C Report'!$A$200:$A$299,'C Report Grouper'!$D84,'C Report'!Q$200:Q$299))</f>
        <v>0</v>
      </c>
      <c r="T84" s="98">
        <f>IF($D$4="MAP+ADM Waivers",(SUMIF('C Report'!$A$200:$A$299,'C Report Grouper'!$D84,'C Report'!R$200:R$299)+SUMIF('C Report'!$A$400:$A$497,'C Report Grouper'!$D84,'C Report'!R$400:R$497)),SUMIF('C Report'!$A$200:$A$299,'C Report Grouper'!$D84,'C Report'!R$200:R$299))</f>
        <v>0</v>
      </c>
      <c r="U84" s="98">
        <f>IF($D$4="MAP+ADM Waivers",(SUMIF('C Report'!$A$200:$A$299,'C Report Grouper'!$D84,'C Report'!S$200:S$299)+SUMIF('C Report'!$A$400:$A$497,'C Report Grouper'!$D84,'C Report'!S$400:S$497)),SUMIF('C Report'!$A$200:$A$299,'C Report Grouper'!$D84,'C Report'!S$200:S$299))</f>
        <v>0</v>
      </c>
      <c r="V84" s="98">
        <f>IF($D$4="MAP+ADM Waivers",(SUMIF('C Report'!$A$200:$A$299,'C Report Grouper'!$D84,'C Report'!T$200:T$299)+SUMIF('C Report'!$A$400:$A$497,'C Report Grouper'!$D84,'C Report'!T$400:T$497)),SUMIF('C Report'!$A$200:$A$299,'C Report Grouper'!$D84,'C Report'!T$200:T$299))</f>
        <v>0</v>
      </c>
      <c r="W84" s="98">
        <f>IF($D$4="MAP+ADM Waivers",(SUMIF('C Report'!$A$200:$A$299,'C Report Grouper'!$D84,'C Report'!U$200:U$299)+SUMIF('C Report'!$A$400:$A$497,'C Report Grouper'!$D84,'C Report'!U$400:U$497)),SUMIF('C Report'!$A$200:$A$299,'C Report Grouper'!$D84,'C Report'!U$200:U$299))</f>
        <v>0</v>
      </c>
      <c r="X84" s="98">
        <f>IF($D$4="MAP+ADM Waivers",(SUMIF('C Report'!$A$200:$A$299,'C Report Grouper'!$D84,'C Report'!V$200:V$299)+SUMIF('C Report'!$A$400:$A$497,'C Report Grouper'!$D84,'C Report'!V$400:V$497)),SUMIF('C Report'!$A$200:$A$299,'C Report Grouper'!$D84,'C Report'!V$200:V$299))</f>
        <v>0</v>
      </c>
      <c r="Y84" s="98">
        <f>IF($D$4="MAP+ADM Waivers",(SUMIF('C Report'!$A$200:$A$299,'C Report Grouper'!$D84,'C Report'!W$200:W$299)+SUMIF('C Report'!$A$400:$A$497,'C Report Grouper'!$D84,'C Report'!W$400:W$497)),SUMIF('C Report'!$A$200:$A$299,'C Report Grouper'!$D84,'C Report'!W$200:W$299))</f>
        <v>0</v>
      </c>
      <c r="Z84" s="98">
        <f>IF($D$4="MAP+ADM Waivers",(SUMIF('C Report'!$A$200:$A$299,'C Report Grouper'!$D84,'C Report'!X$200:X$299)+SUMIF('C Report'!$A$400:$A$497,'C Report Grouper'!$D84,'C Report'!X$400:X$497)),SUMIF('C Report'!$A$200:$A$299,'C Report Grouper'!$D84,'C Report'!X$200:X$299))</f>
        <v>0</v>
      </c>
      <c r="AA84" s="98">
        <f>IF($D$4="MAP+ADM Waivers",(SUMIF('C Report'!$A$200:$A$299,'C Report Grouper'!$D84,'C Report'!Y$200:Y$299)+SUMIF('C Report'!$A$400:$A$497,'C Report Grouper'!$D84,'C Report'!Y$400:Y$497)),SUMIF('C Report'!$A$200:$A$299,'C Report Grouper'!$D84,'C Report'!Y$200:Y$299))</f>
        <v>0</v>
      </c>
      <c r="AB84" s="98">
        <f>IF($D$4="MAP+ADM Waivers",(SUMIF('C Report'!$A$200:$A$299,'C Report Grouper'!$D84,'C Report'!Z$200:Z$299)+SUMIF('C Report'!$A$400:$A$497,'C Report Grouper'!$D84,'C Report'!Z$400:Z$497)),SUMIF('C Report'!$A$200:$A$299,'C Report Grouper'!$D84,'C Report'!Z$200:Z$299))</f>
        <v>0</v>
      </c>
      <c r="AC84" s="98">
        <f>IF($D$4="MAP+ADM Waivers",(SUMIF('C Report'!$A$200:$A$299,'C Report Grouper'!$D84,'C Report'!AA$200:AA$299)+SUMIF('C Report'!$A$400:$A$497,'C Report Grouper'!$D84,'C Report'!AA$400:AA$497)),SUMIF('C Report'!$A$200:$A$299,'C Report Grouper'!$D84,'C Report'!AA$200:AA$299))</f>
        <v>0</v>
      </c>
      <c r="AD84" s="98">
        <f>IF($D$4="MAP+ADM Waivers",(SUMIF('C Report'!$A$200:$A$299,'C Report Grouper'!$D84,'C Report'!AB$200:AB$299)+SUMIF('C Report'!$A$400:$A$497,'C Report Grouper'!$D84,'C Report'!AB$400:AB$497)),SUMIF('C Report'!$A$200:$A$299,'C Report Grouper'!$D84,'C Report'!AB$200:AB$299))</f>
        <v>0</v>
      </c>
      <c r="AE84" s="98">
        <f>IF($D$4="MAP+ADM Waivers",(SUMIF('C Report'!$A$200:$A$299,'C Report Grouper'!$D84,'C Report'!AC$200:AC$299)+SUMIF('C Report'!$A$400:$A$497,'C Report Grouper'!$D84,'C Report'!AC$400:AC$497)),SUMIF('C Report'!$A$200:$A$299,'C Report Grouper'!$D84,'C Report'!AC$200:AC$299))</f>
        <v>0</v>
      </c>
      <c r="AF84" s="98">
        <f>IF($D$4="MAP+ADM Waivers",(SUMIF('C Report'!$A$200:$A$299,'C Report Grouper'!$D84,'C Report'!AD$200:AD$299)+SUMIF('C Report'!$A$400:$A$497,'C Report Grouper'!$D84,'C Report'!AD$400:AD$497)),SUMIF('C Report'!$A$200:$A$299,'C Report Grouper'!$D84,'C Report'!AD$200:AD$299))</f>
        <v>0</v>
      </c>
      <c r="AG84" s="98">
        <f>IF($D$4="MAP+ADM Waivers",(SUMIF('C Report'!$A$200:$A$299,'C Report Grouper'!$D84,'C Report'!AE$200:AE$299)+SUMIF('C Report'!$A$400:$A$497,'C Report Grouper'!$D84,'C Report'!AE$400:AE$497)),SUMIF('C Report'!$A$200:$A$299,'C Report Grouper'!$D84,'C Report'!AE$200:AE$299))</f>
        <v>0</v>
      </c>
      <c r="AH84" s="99">
        <f>IF($D$4="MAP+ADM Waivers",(SUMIF('C Report'!$A$200:$A$299,'C Report Grouper'!$D84,'C Report'!AF$200:AF$299)+SUMIF('C Report'!$A$400:$A$497,'C Report Grouper'!$D84,'C Report'!AF$400:AF$497)),SUMIF('C Report'!$A$200:$A$299,'C Report Grouper'!$D84,'C Report'!AF$200:AF$299))</f>
        <v>0</v>
      </c>
    </row>
    <row r="85" spans="2:34" ht="13" hidden="1" x14ac:dyDescent="0.3">
      <c r="B85" s="22" t="str">
        <f>IFERROR(VLOOKUP(C85,'MEG Def'!$A$47:$B$50,2),"")</f>
        <v/>
      </c>
      <c r="C85" s="56"/>
      <c r="D85" s="282"/>
      <c r="E85" s="97">
        <f>IF($D$4="MAP+ADM Waivers",(SUMIF('C Report'!$A$200:$A$299,'C Report Grouper'!$D85,'C Report'!C$200:C$299)+SUMIF('C Report'!$A$400:$A$497,'C Report Grouper'!$D85,'C Report'!C$400:C$497)),SUMIF('C Report'!$A$200:$A$299,'C Report Grouper'!$D85,'C Report'!C$200:C$299))</f>
        <v>0</v>
      </c>
      <c r="F85" s="98">
        <f>IF($D$4="MAP+ADM Waivers",(SUMIF('C Report'!$A$200:$A$299,'C Report Grouper'!$D85,'C Report'!D$200:D$299)+SUMIF('C Report'!$A$400:$A$497,'C Report Grouper'!$D85,'C Report'!D$400:D$497)),SUMIF('C Report'!$A$200:$A$299,'C Report Grouper'!$D85,'C Report'!D$200:D$299))</f>
        <v>0</v>
      </c>
      <c r="G85" s="98">
        <f>IF($D$4="MAP+ADM Waivers",(SUMIF('C Report'!$A$200:$A$299,'C Report Grouper'!$D85,'C Report'!E$200:E$299)+SUMIF('C Report'!$A$400:$A$497,'C Report Grouper'!$D85,'C Report'!E$400:E$497)),SUMIF('C Report'!$A$200:$A$299,'C Report Grouper'!$D85,'C Report'!E$200:E$299))</f>
        <v>0</v>
      </c>
      <c r="H85" s="98">
        <f>IF($D$4="MAP+ADM Waivers",(SUMIF('C Report'!$A$200:$A$299,'C Report Grouper'!$D85,'C Report'!F$200:F$299)+SUMIF('C Report'!$A$400:$A$497,'C Report Grouper'!$D85,'C Report'!F$400:F$497)),SUMIF('C Report'!$A$200:$A$299,'C Report Grouper'!$D85,'C Report'!F$200:F$299))</f>
        <v>0</v>
      </c>
      <c r="I85" s="98">
        <f>IF($D$4="MAP+ADM Waivers",(SUMIF('C Report'!$A$200:$A$299,'C Report Grouper'!$D85,'C Report'!G$200:G$299)+SUMIF('C Report'!$A$400:$A$497,'C Report Grouper'!$D85,'C Report'!G$400:G$497)),SUMIF('C Report'!$A$200:$A$299,'C Report Grouper'!$D85,'C Report'!G$200:G$299))</f>
        <v>0</v>
      </c>
      <c r="J85" s="98">
        <f>IF($D$4="MAP+ADM Waivers",(SUMIF('C Report'!$A$200:$A$299,'C Report Grouper'!$D85,'C Report'!H$200:H$299)+SUMIF('C Report'!$A$400:$A$497,'C Report Grouper'!$D85,'C Report'!H$400:H$497)),SUMIF('C Report'!$A$200:$A$299,'C Report Grouper'!$D85,'C Report'!H$200:H$299))</f>
        <v>0</v>
      </c>
      <c r="K85" s="98">
        <f>IF($D$4="MAP+ADM Waivers",(SUMIF('C Report'!$A$200:$A$299,'C Report Grouper'!$D85,'C Report'!I$200:I$299)+SUMIF('C Report'!$A$400:$A$497,'C Report Grouper'!$D85,'C Report'!I$400:I$497)),SUMIF('C Report'!$A$200:$A$299,'C Report Grouper'!$D85,'C Report'!I$200:I$299))</f>
        <v>0</v>
      </c>
      <c r="L85" s="98">
        <f>IF($D$4="MAP+ADM Waivers",(SUMIF('C Report'!$A$200:$A$299,'C Report Grouper'!$D85,'C Report'!J$200:J$299)+SUMIF('C Report'!$A$400:$A$497,'C Report Grouper'!$D85,'C Report'!J$400:J$497)),SUMIF('C Report'!$A$200:$A$299,'C Report Grouper'!$D85,'C Report'!J$200:J$299))</f>
        <v>0</v>
      </c>
      <c r="M85" s="98">
        <f>IF($D$4="MAP+ADM Waivers",(SUMIF('C Report'!$A$200:$A$299,'C Report Grouper'!$D85,'C Report'!K$200:K$299)+SUMIF('C Report'!$A$400:$A$497,'C Report Grouper'!$D85,'C Report'!K$400:K$497)),SUMIF('C Report'!$A$200:$A$299,'C Report Grouper'!$D85,'C Report'!K$200:K$299))</f>
        <v>0</v>
      </c>
      <c r="N85" s="98">
        <f>IF($D$4="MAP+ADM Waivers",(SUMIF('C Report'!$A$200:$A$299,'C Report Grouper'!$D85,'C Report'!L$200:L$299)+SUMIF('C Report'!$A$400:$A$497,'C Report Grouper'!$D85,'C Report'!L$400:L$497)),SUMIF('C Report'!$A$200:$A$299,'C Report Grouper'!$D85,'C Report'!L$200:L$299))</f>
        <v>0</v>
      </c>
      <c r="O85" s="98">
        <f>IF($D$4="MAP+ADM Waivers",(SUMIF('C Report'!$A$200:$A$299,'C Report Grouper'!$D85,'C Report'!M$200:M$299)+SUMIF('C Report'!$A$400:$A$497,'C Report Grouper'!$D85,'C Report'!M$400:M$497)),SUMIF('C Report'!$A$200:$A$299,'C Report Grouper'!$D85,'C Report'!M$200:M$299))</f>
        <v>0</v>
      </c>
      <c r="P85" s="98">
        <f>IF($D$4="MAP+ADM Waivers",(SUMIF('C Report'!$A$200:$A$299,'C Report Grouper'!$D85,'C Report'!N$200:N$299)+SUMIF('C Report'!$A$400:$A$497,'C Report Grouper'!$D85,'C Report'!N$400:N$497)),SUMIF('C Report'!$A$200:$A$299,'C Report Grouper'!$D85,'C Report'!N$200:N$299))</f>
        <v>0</v>
      </c>
      <c r="Q85" s="98">
        <f>IF($D$4="MAP+ADM Waivers",(SUMIF('C Report'!$A$200:$A$299,'C Report Grouper'!$D85,'C Report'!O$200:O$299)+SUMIF('C Report'!$A$400:$A$497,'C Report Grouper'!$D85,'C Report'!O$400:O$497)),SUMIF('C Report'!$A$200:$A$299,'C Report Grouper'!$D85,'C Report'!O$200:O$299))</f>
        <v>0</v>
      </c>
      <c r="R85" s="98">
        <f>IF($D$4="MAP+ADM Waivers",(SUMIF('C Report'!$A$200:$A$299,'C Report Grouper'!$D85,'C Report'!P$200:P$299)+SUMIF('C Report'!$A$400:$A$497,'C Report Grouper'!$D85,'C Report'!P$400:P$497)),SUMIF('C Report'!$A$200:$A$299,'C Report Grouper'!$D85,'C Report'!P$200:P$299))</f>
        <v>0</v>
      </c>
      <c r="S85" s="98">
        <f>IF($D$4="MAP+ADM Waivers",(SUMIF('C Report'!$A$200:$A$299,'C Report Grouper'!$D85,'C Report'!Q$200:Q$299)+SUMIF('C Report'!$A$400:$A$497,'C Report Grouper'!$D85,'C Report'!Q$400:Q$497)),SUMIF('C Report'!$A$200:$A$299,'C Report Grouper'!$D85,'C Report'!Q$200:Q$299))</f>
        <v>0</v>
      </c>
      <c r="T85" s="98">
        <f>IF($D$4="MAP+ADM Waivers",(SUMIF('C Report'!$A$200:$A$299,'C Report Grouper'!$D85,'C Report'!R$200:R$299)+SUMIF('C Report'!$A$400:$A$497,'C Report Grouper'!$D85,'C Report'!R$400:R$497)),SUMIF('C Report'!$A$200:$A$299,'C Report Grouper'!$D85,'C Report'!R$200:R$299))</f>
        <v>0</v>
      </c>
      <c r="U85" s="98">
        <f>IF($D$4="MAP+ADM Waivers",(SUMIF('C Report'!$A$200:$A$299,'C Report Grouper'!$D85,'C Report'!S$200:S$299)+SUMIF('C Report'!$A$400:$A$497,'C Report Grouper'!$D85,'C Report'!S$400:S$497)),SUMIF('C Report'!$A$200:$A$299,'C Report Grouper'!$D85,'C Report'!S$200:S$299))</f>
        <v>0</v>
      </c>
      <c r="V85" s="98">
        <f>IF($D$4="MAP+ADM Waivers",(SUMIF('C Report'!$A$200:$A$299,'C Report Grouper'!$D85,'C Report'!T$200:T$299)+SUMIF('C Report'!$A$400:$A$497,'C Report Grouper'!$D85,'C Report'!T$400:T$497)),SUMIF('C Report'!$A$200:$A$299,'C Report Grouper'!$D85,'C Report'!T$200:T$299))</f>
        <v>0</v>
      </c>
      <c r="W85" s="98">
        <f>IF($D$4="MAP+ADM Waivers",(SUMIF('C Report'!$A$200:$A$299,'C Report Grouper'!$D85,'C Report'!U$200:U$299)+SUMIF('C Report'!$A$400:$A$497,'C Report Grouper'!$D85,'C Report'!U$400:U$497)),SUMIF('C Report'!$A$200:$A$299,'C Report Grouper'!$D85,'C Report'!U$200:U$299))</f>
        <v>0</v>
      </c>
      <c r="X85" s="98">
        <f>IF($D$4="MAP+ADM Waivers",(SUMIF('C Report'!$A$200:$A$299,'C Report Grouper'!$D85,'C Report'!V$200:V$299)+SUMIF('C Report'!$A$400:$A$497,'C Report Grouper'!$D85,'C Report'!V$400:V$497)),SUMIF('C Report'!$A$200:$A$299,'C Report Grouper'!$D85,'C Report'!V$200:V$299))</f>
        <v>0</v>
      </c>
      <c r="Y85" s="98">
        <f>IF($D$4="MAP+ADM Waivers",(SUMIF('C Report'!$A$200:$A$299,'C Report Grouper'!$D85,'C Report'!W$200:W$299)+SUMIF('C Report'!$A$400:$A$497,'C Report Grouper'!$D85,'C Report'!W$400:W$497)),SUMIF('C Report'!$A$200:$A$299,'C Report Grouper'!$D85,'C Report'!W$200:W$299))</f>
        <v>0</v>
      </c>
      <c r="Z85" s="98">
        <f>IF($D$4="MAP+ADM Waivers",(SUMIF('C Report'!$A$200:$A$299,'C Report Grouper'!$D85,'C Report'!X$200:X$299)+SUMIF('C Report'!$A$400:$A$497,'C Report Grouper'!$D85,'C Report'!X$400:X$497)),SUMIF('C Report'!$A$200:$A$299,'C Report Grouper'!$D85,'C Report'!X$200:X$299))</f>
        <v>0</v>
      </c>
      <c r="AA85" s="98">
        <f>IF($D$4="MAP+ADM Waivers",(SUMIF('C Report'!$A$200:$A$299,'C Report Grouper'!$D85,'C Report'!Y$200:Y$299)+SUMIF('C Report'!$A$400:$A$497,'C Report Grouper'!$D85,'C Report'!Y$400:Y$497)),SUMIF('C Report'!$A$200:$A$299,'C Report Grouper'!$D85,'C Report'!Y$200:Y$299))</f>
        <v>0</v>
      </c>
      <c r="AB85" s="98">
        <f>IF($D$4="MAP+ADM Waivers",(SUMIF('C Report'!$A$200:$A$299,'C Report Grouper'!$D85,'C Report'!Z$200:Z$299)+SUMIF('C Report'!$A$400:$A$497,'C Report Grouper'!$D85,'C Report'!Z$400:Z$497)),SUMIF('C Report'!$A$200:$A$299,'C Report Grouper'!$D85,'C Report'!Z$200:Z$299))</f>
        <v>0</v>
      </c>
      <c r="AC85" s="98">
        <f>IF($D$4="MAP+ADM Waivers",(SUMIF('C Report'!$A$200:$A$299,'C Report Grouper'!$D85,'C Report'!AA$200:AA$299)+SUMIF('C Report'!$A$400:$A$497,'C Report Grouper'!$D85,'C Report'!AA$400:AA$497)),SUMIF('C Report'!$A$200:$A$299,'C Report Grouper'!$D85,'C Report'!AA$200:AA$299))</f>
        <v>0</v>
      </c>
      <c r="AD85" s="98">
        <f>IF($D$4="MAP+ADM Waivers",(SUMIF('C Report'!$A$200:$A$299,'C Report Grouper'!$D85,'C Report'!AB$200:AB$299)+SUMIF('C Report'!$A$400:$A$497,'C Report Grouper'!$D85,'C Report'!AB$400:AB$497)),SUMIF('C Report'!$A$200:$A$299,'C Report Grouper'!$D85,'C Report'!AB$200:AB$299))</f>
        <v>0</v>
      </c>
      <c r="AE85" s="98">
        <f>IF($D$4="MAP+ADM Waivers",(SUMIF('C Report'!$A$200:$A$299,'C Report Grouper'!$D85,'C Report'!AC$200:AC$299)+SUMIF('C Report'!$A$400:$A$497,'C Report Grouper'!$D85,'C Report'!AC$400:AC$497)),SUMIF('C Report'!$A$200:$A$299,'C Report Grouper'!$D85,'C Report'!AC$200:AC$299))</f>
        <v>0</v>
      </c>
      <c r="AF85" s="98">
        <f>IF($D$4="MAP+ADM Waivers",(SUMIF('C Report'!$A$200:$A$299,'C Report Grouper'!$D85,'C Report'!AD$200:AD$299)+SUMIF('C Report'!$A$400:$A$497,'C Report Grouper'!$D85,'C Report'!AD$400:AD$497)),SUMIF('C Report'!$A$200:$A$299,'C Report Grouper'!$D85,'C Report'!AD$200:AD$299))</f>
        <v>0</v>
      </c>
      <c r="AG85" s="98">
        <f>IF($D$4="MAP+ADM Waivers",(SUMIF('C Report'!$A$200:$A$299,'C Report Grouper'!$D85,'C Report'!AE$200:AE$299)+SUMIF('C Report'!$A$400:$A$497,'C Report Grouper'!$D85,'C Report'!AE$400:AE$497)),SUMIF('C Report'!$A$200:$A$299,'C Report Grouper'!$D85,'C Report'!AE$200:AE$299))</f>
        <v>0</v>
      </c>
      <c r="AH85" s="99">
        <f>IF($D$4="MAP+ADM Waivers",(SUMIF('C Report'!$A$200:$A$299,'C Report Grouper'!$D85,'C Report'!AF$200:AF$299)+SUMIF('C Report'!$A$400:$A$497,'C Report Grouper'!$D85,'C Report'!AF$400:AF$497)),SUMIF('C Report'!$A$200:$A$299,'C Report Grouper'!$D85,'C Report'!AF$200:AF$299))</f>
        <v>0</v>
      </c>
    </row>
    <row r="86" spans="2:34" ht="13" hidden="1" x14ac:dyDescent="0.3">
      <c r="B86" s="22" t="str">
        <f>IFERROR(VLOOKUP(C86,'MEG Def'!$A$47:$B$50,2),"")</f>
        <v/>
      </c>
      <c r="C86" s="56"/>
      <c r="D86" s="282"/>
      <c r="E86" s="97">
        <f>IF($D$4="MAP+ADM Waivers",(SUMIF('C Report'!$A$200:$A$299,'C Report Grouper'!$D86,'C Report'!C$200:C$299)+SUMIF('C Report'!$A$400:$A$497,'C Report Grouper'!$D86,'C Report'!C$400:C$497)),SUMIF('C Report'!$A$200:$A$299,'C Report Grouper'!$D86,'C Report'!C$200:C$299))</f>
        <v>0</v>
      </c>
      <c r="F86" s="98">
        <f>IF($D$4="MAP+ADM Waivers",(SUMIF('C Report'!$A$200:$A$299,'C Report Grouper'!$D86,'C Report'!D$200:D$299)+SUMIF('C Report'!$A$400:$A$497,'C Report Grouper'!$D86,'C Report'!D$400:D$497)),SUMIF('C Report'!$A$200:$A$299,'C Report Grouper'!$D86,'C Report'!D$200:D$299))</f>
        <v>0</v>
      </c>
      <c r="G86" s="98">
        <f>IF($D$4="MAP+ADM Waivers",(SUMIF('C Report'!$A$200:$A$299,'C Report Grouper'!$D86,'C Report'!E$200:E$299)+SUMIF('C Report'!$A$400:$A$497,'C Report Grouper'!$D86,'C Report'!E$400:E$497)),SUMIF('C Report'!$A$200:$A$299,'C Report Grouper'!$D86,'C Report'!E$200:E$299))</f>
        <v>0</v>
      </c>
      <c r="H86" s="98">
        <f>IF($D$4="MAP+ADM Waivers",(SUMIF('C Report'!$A$200:$A$299,'C Report Grouper'!$D86,'C Report'!F$200:F$299)+SUMIF('C Report'!$A$400:$A$497,'C Report Grouper'!$D86,'C Report'!F$400:F$497)),SUMIF('C Report'!$A$200:$A$299,'C Report Grouper'!$D86,'C Report'!F$200:F$299))</f>
        <v>0</v>
      </c>
      <c r="I86" s="98">
        <f>IF($D$4="MAP+ADM Waivers",(SUMIF('C Report'!$A$200:$A$299,'C Report Grouper'!$D86,'C Report'!G$200:G$299)+SUMIF('C Report'!$A$400:$A$497,'C Report Grouper'!$D86,'C Report'!G$400:G$497)),SUMIF('C Report'!$A$200:$A$299,'C Report Grouper'!$D86,'C Report'!G$200:G$299))</f>
        <v>0</v>
      </c>
      <c r="J86" s="98">
        <f>IF($D$4="MAP+ADM Waivers",(SUMIF('C Report'!$A$200:$A$299,'C Report Grouper'!$D86,'C Report'!H$200:H$299)+SUMIF('C Report'!$A$400:$A$497,'C Report Grouper'!$D86,'C Report'!H$400:H$497)),SUMIF('C Report'!$A$200:$A$299,'C Report Grouper'!$D86,'C Report'!H$200:H$299))</f>
        <v>0</v>
      </c>
      <c r="K86" s="98">
        <f>IF($D$4="MAP+ADM Waivers",(SUMIF('C Report'!$A$200:$A$299,'C Report Grouper'!$D86,'C Report'!I$200:I$299)+SUMIF('C Report'!$A$400:$A$497,'C Report Grouper'!$D86,'C Report'!I$400:I$497)),SUMIF('C Report'!$A$200:$A$299,'C Report Grouper'!$D86,'C Report'!I$200:I$299))</f>
        <v>0</v>
      </c>
      <c r="L86" s="98">
        <f>IF($D$4="MAP+ADM Waivers",(SUMIF('C Report'!$A$200:$A$299,'C Report Grouper'!$D86,'C Report'!J$200:J$299)+SUMIF('C Report'!$A$400:$A$497,'C Report Grouper'!$D86,'C Report'!J$400:J$497)),SUMIF('C Report'!$A$200:$A$299,'C Report Grouper'!$D86,'C Report'!J$200:J$299))</f>
        <v>0</v>
      </c>
      <c r="M86" s="98">
        <f>IF($D$4="MAP+ADM Waivers",(SUMIF('C Report'!$A$200:$A$299,'C Report Grouper'!$D86,'C Report'!K$200:K$299)+SUMIF('C Report'!$A$400:$A$497,'C Report Grouper'!$D86,'C Report'!K$400:K$497)),SUMIF('C Report'!$A$200:$A$299,'C Report Grouper'!$D86,'C Report'!K$200:K$299))</f>
        <v>0</v>
      </c>
      <c r="N86" s="98">
        <f>IF($D$4="MAP+ADM Waivers",(SUMIF('C Report'!$A$200:$A$299,'C Report Grouper'!$D86,'C Report'!L$200:L$299)+SUMIF('C Report'!$A$400:$A$497,'C Report Grouper'!$D86,'C Report'!L$400:L$497)),SUMIF('C Report'!$A$200:$A$299,'C Report Grouper'!$D86,'C Report'!L$200:L$299))</f>
        <v>0</v>
      </c>
      <c r="O86" s="98">
        <f>IF($D$4="MAP+ADM Waivers",(SUMIF('C Report'!$A$200:$A$299,'C Report Grouper'!$D86,'C Report'!M$200:M$299)+SUMIF('C Report'!$A$400:$A$497,'C Report Grouper'!$D86,'C Report'!M$400:M$497)),SUMIF('C Report'!$A$200:$A$299,'C Report Grouper'!$D86,'C Report'!M$200:M$299))</f>
        <v>0</v>
      </c>
      <c r="P86" s="98">
        <f>IF($D$4="MAP+ADM Waivers",(SUMIF('C Report'!$A$200:$A$299,'C Report Grouper'!$D86,'C Report'!N$200:N$299)+SUMIF('C Report'!$A$400:$A$497,'C Report Grouper'!$D86,'C Report'!N$400:N$497)),SUMIF('C Report'!$A$200:$A$299,'C Report Grouper'!$D86,'C Report'!N$200:N$299))</f>
        <v>0</v>
      </c>
      <c r="Q86" s="98">
        <f>IF($D$4="MAP+ADM Waivers",(SUMIF('C Report'!$A$200:$A$299,'C Report Grouper'!$D86,'C Report'!O$200:O$299)+SUMIF('C Report'!$A$400:$A$497,'C Report Grouper'!$D86,'C Report'!O$400:O$497)),SUMIF('C Report'!$A$200:$A$299,'C Report Grouper'!$D86,'C Report'!O$200:O$299))</f>
        <v>0</v>
      </c>
      <c r="R86" s="98">
        <f>IF($D$4="MAP+ADM Waivers",(SUMIF('C Report'!$A$200:$A$299,'C Report Grouper'!$D86,'C Report'!P$200:P$299)+SUMIF('C Report'!$A$400:$A$497,'C Report Grouper'!$D86,'C Report'!P$400:P$497)),SUMIF('C Report'!$A$200:$A$299,'C Report Grouper'!$D86,'C Report'!P$200:P$299))</f>
        <v>0</v>
      </c>
      <c r="S86" s="98">
        <f>IF($D$4="MAP+ADM Waivers",(SUMIF('C Report'!$A$200:$A$299,'C Report Grouper'!$D86,'C Report'!Q$200:Q$299)+SUMIF('C Report'!$A$400:$A$497,'C Report Grouper'!$D86,'C Report'!Q$400:Q$497)),SUMIF('C Report'!$A$200:$A$299,'C Report Grouper'!$D86,'C Report'!Q$200:Q$299))</f>
        <v>0</v>
      </c>
      <c r="T86" s="98">
        <f>IF($D$4="MAP+ADM Waivers",(SUMIF('C Report'!$A$200:$A$299,'C Report Grouper'!$D86,'C Report'!R$200:R$299)+SUMIF('C Report'!$A$400:$A$497,'C Report Grouper'!$D86,'C Report'!R$400:R$497)),SUMIF('C Report'!$A$200:$A$299,'C Report Grouper'!$D86,'C Report'!R$200:R$299))</f>
        <v>0</v>
      </c>
      <c r="U86" s="98">
        <f>IF($D$4="MAP+ADM Waivers",(SUMIF('C Report'!$A$200:$A$299,'C Report Grouper'!$D86,'C Report'!S$200:S$299)+SUMIF('C Report'!$A$400:$A$497,'C Report Grouper'!$D86,'C Report'!S$400:S$497)),SUMIF('C Report'!$A$200:$A$299,'C Report Grouper'!$D86,'C Report'!S$200:S$299))</f>
        <v>0</v>
      </c>
      <c r="V86" s="98">
        <f>IF($D$4="MAP+ADM Waivers",(SUMIF('C Report'!$A$200:$A$299,'C Report Grouper'!$D86,'C Report'!T$200:T$299)+SUMIF('C Report'!$A$400:$A$497,'C Report Grouper'!$D86,'C Report'!T$400:T$497)),SUMIF('C Report'!$A$200:$A$299,'C Report Grouper'!$D86,'C Report'!T$200:T$299))</f>
        <v>0</v>
      </c>
      <c r="W86" s="98">
        <f>IF($D$4="MAP+ADM Waivers",(SUMIF('C Report'!$A$200:$A$299,'C Report Grouper'!$D86,'C Report'!U$200:U$299)+SUMIF('C Report'!$A$400:$A$497,'C Report Grouper'!$D86,'C Report'!U$400:U$497)),SUMIF('C Report'!$A$200:$A$299,'C Report Grouper'!$D86,'C Report'!U$200:U$299))</f>
        <v>0</v>
      </c>
      <c r="X86" s="98">
        <f>IF($D$4="MAP+ADM Waivers",(SUMIF('C Report'!$A$200:$A$299,'C Report Grouper'!$D86,'C Report'!V$200:V$299)+SUMIF('C Report'!$A$400:$A$497,'C Report Grouper'!$D86,'C Report'!V$400:V$497)),SUMIF('C Report'!$A$200:$A$299,'C Report Grouper'!$D86,'C Report'!V$200:V$299))</f>
        <v>0</v>
      </c>
      <c r="Y86" s="98">
        <f>IF($D$4="MAP+ADM Waivers",(SUMIF('C Report'!$A$200:$A$299,'C Report Grouper'!$D86,'C Report'!W$200:W$299)+SUMIF('C Report'!$A$400:$A$497,'C Report Grouper'!$D86,'C Report'!W$400:W$497)),SUMIF('C Report'!$A$200:$A$299,'C Report Grouper'!$D86,'C Report'!W$200:W$299))</f>
        <v>0</v>
      </c>
      <c r="Z86" s="98">
        <f>IF($D$4="MAP+ADM Waivers",(SUMIF('C Report'!$A$200:$A$299,'C Report Grouper'!$D86,'C Report'!X$200:X$299)+SUMIF('C Report'!$A$400:$A$497,'C Report Grouper'!$D86,'C Report'!X$400:X$497)),SUMIF('C Report'!$A$200:$A$299,'C Report Grouper'!$D86,'C Report'!X$200:X$299))</f>
        <v>0</v>
      </c>
      <c r="AA86" s="98">
        <f>IF($D$4="MAP+ADM Waivers",(SUMIF('C Report'!$A$200:$A$299,'C Report Grouper'!$D86,'C Report'!Y$200:Y$299)+SUMIF('C Report'!$A$400:$A$497,'C Report Grouper'!$D86,'C Report'!Y$400:Y$497)),SUMIF('C Report'!$A$200:$A$299,'C Report Grouper'!$D86,'C Report'!Y$200:Y$299))</f>
        <v>0</v>
      </c>
      <c r="AB86" s="98">
        <f>IF($D$4="MAP+ADM Waivers",(SUMIF('C Report'!$A$200:$A$299,'C Report Grouper'!$D86,'C Report'!Z$200:Z$299)+SUMIF('C Report'!$A$400:$A$497,'C Report Grouper'!$D86,'C Report'!Z$400:Z$497)),SUMIF('C Report'!$A$200:$A$299,'C Report Grouper'!$D86,'C Report'!Z$200:Z$299))</f>
        <v>0</v>
      </c>
      <c r="AC86" s="98">
        <f>IF($D$4="MAP+ADM Waivers",(SUMIF('C Report'!$A$200:$A$299,'C Report Grouper'!$D86,'C Report'!AA$200:AA$299)+SUMIF('C Report'!$A$400:$A$497,'C Report Grouper'!$D86,'C Report'!AA$400:AA$497)),SUMIF('C Report'!$A$200:$A$299,'C Report Grouper'!$D86,'C Report'!AA$200:AA$299))</f>
        <v>0</v>
      </c>
      <c r="AD86" s="98">
        <f>IF($D$4="MAP+ADM Waivers",(SUMIF('C Report'!$A$200:$A$299,'C Report Grouper'!$D86,'C Report'!AB$200:AB$299)+SUMIF('C Report'!$A$400:$A$497,'C Report Grouper'!$D86,'C Report'!AB$400:AB$497)),SUMIF('C Report'!$A$200:$A$299,'C Report Grouper'!$D86,'C Report'!AB$200:AB$299))</f>
        <v>0</v>
      </c>
      <c r="AE86" s="98">
        <f>IF($D$4="MAP+ADM Waivers",(SUMIF('C Report'!$A$200:$A$299,'C Report Grouper'!$D86,'C Report'!AC$200:AC$299)+SUMIF('C Report'!$A$400:$A$497,'C Report Grouper'!$D86,'C Report'!AC$400:AC$497)),SUMIF('C Report'!$A$200:$A$299,'C Report Grouper'!$D86,'C Report'!AC$200:AC$299))</f>
        <v>0</v>
      </c>
      <c r="AF86" s="98">
        <f>IF($D$4="MAP+ADM Waivers",(SUMIF('C Report'!$A$200:$A$299,'C Report Grouper'!$D86,'C Report'!AD$200:AD$299)+SUMIF('C Report'!$A$400:$A$497,'C Report Grouper'!$D86,'C Report'!AD$400:AD$497)),SUMIF('C Report'!$A$200:$A$299,'C Report Grouper'!$D86,'C Report'!AD$200:AD$299))</f>
        <v>0</v>
      </c>
      <c r="AG86" s="98">
        <f>IF($D$4="MAP+ADM Waivers",(SUMIF('C Report'!$A$200:$A$299,'C Report Grouper'!$D86,'C Report'!AE$200:AE$299)+SUMIF('C Report'!$A$400:$A$497,'C Report Grouper'!$D86,'C Report'!AE$400:AE$497)),SUMIF('C Report'!$A$200:$A$299,'C Report Grouper'!$D86,'C Report'!AE$200:AE$299))</f>
        <v>0</v>
      </c>
      <c r="AH86" s="99">
        <f>IF($D$4="MAP+ADM Waivers",(SUMIF('C Report'!$A$200:$A$299,'C Report Grouper'!$D86,'C Report'!AF$200:AF$299)+SUMIF('C Report'!$A$400:$A$497,'C Report Grouper'!$D86,'C Report'!AF$400:AF$497)),SUMIF('C Report'!$A$200:$A$299,'C Report Grouper'!$D86,'C Report'!AF$200:AF$299))</f>
        <v>0</v>
      </c>
    </row>
    <row r="87" spans="2:34" ht="13" hidden="1" x14ac:dyDescent="0.3">
      <c r="B87" s="22"/>
      <c r="C87" s="56"/>
      <c r="D87" s="282"/>
      <c r="E87" s="97">
        <f>IF($D$4="MAP+ADM Waivers",(SUMIF('C Report'!$A$200:$A$299,'C Report Grouper'!$D87,'C Report'!C$200:C$299)+SUMIF('C Report'!$A$400:$A$497,'C Report Grouper'!$D87,'C Report'!C$400:C$497)),SUMIF('C Report'!$A$200:$A$299,'C Report Grouper'!$D87,'C Report'!C$200:C$299))</f>
        <v>0</v>
      </c>
      <c r="F87" s="98">
        <f>IF($D$4="MAP+ADM Waivers",(SUMIF('C Report'!$A$200:$A$299,'C Report Grouper'!$D87,'C Report'!D$200:D$299)+SUMIF('C Report'!$A$400:$A$497,'C Report Grouper'!$D87,'C Report'!D$400:D$497)),SUMIF('C Report'!$A$200:$A$299,'C Report Grouper'!$D87,'C Report'!D$200:D$299))</f>
        <v>0</v>
      </c>
      <c r="G87" s="98">
        <f>IF($D$4="MAP+ADM Waivers",(SUMIF('C Report'!$A$200:$A$299,'C Report Grouper'!$D87,'C Report'!E$200:E$299)+SUMIF('C Report'!$A$400:$A$497,'C Report Grouper'!$D87,'C Report'!E$400:E$497)),SUMIF('C Report'!$A$200:$A$299,'C Report Grouper'!$D87,'C Report'!E$200:E$299))</f>
        <v>0</v>
      </c>
      <c r="H87" s="98">
        <f>IF($D$4="MAP+ADM Waivers",(SUMIF('C Report'!$A$200:$A$299,'C Report Grouper'!$D87,'C Report'!F$200:F$299)+SUMIF('C Report'!$A$400:$A$497,'C Report Grouper'!$D87,'C Report'!F$400:F$497)),SUMIF('C Report'!$A$200:$A$299,'C Report Grouper'!$D87,'C Report'!F$200:F$299))</f>
        <v>0</v>
      </c>
      <c r="I87" s="98">
        <f>IF($D$4="MAP+ADM Waivers",(SUMIF('C Report'!$A$200:$A$299,'C Report Grouper'!$D87,'C Report'!G$200:G$299)+SUMIF('C Report'!$A$400:$A$497,'C Report Grouper'!$D87,'C Report'!G$400:G$497)),SUMIF('C Report'!$A$200:$A$299,'C Report Grouper'!$D87,'C Report'!G$200:G$299))</f>
        <v>0</v>
      </c>
      <c r="J87" s="98">
        <f>IF($D$4="MAP+ADM Waivers",(SUMIF('C Report'!$A$200:$A$299,'C Report Grouper'!$D87,'C Report'!H$200:H$299)+SUMIF('C Report'!$A$400:$A$497,'C Report Grouper'!$D87,'C Report'!H$400:H$497)),SUMIF('C Report'!$A$200:$A$299,'C Report Grouper'!$D87,'C Report'!H$200:H$299))</f>
        <v>0</v>
      </c>
      <c r="K87" s="98">
        <f>IF($D$4="MAP+ADM Waivers",(SUMIF('C Report'!$A$200:$A$299,'C Report Grouper'!$D87,'C Report'!I$200:I$299)+SUMIF('C Report'!$A$400:$A$497,'C Report Grouper'!$D87,'C Report'!I$400:I$497)),SUMIF('C Report'!$A$200:$A$299,'C Report Grouper'!$D87,'C Report'!I$200:I$299))</f>
        <v>0</v>
      </c>
      <c r="L87" s="98">
        <f>IF($D$4="MAP+ADM Waivers",(SUMIF('C Report'!$A$200:$A$299,'C Report Grouper'!$D87,'C Report'!J$200:J$299)+SUMIF('C Report'!$A$400:$A$497,'C Report Grouper'!$D87,'C Report'!J$400:J$497)),SUMIF('C Report'!$A$200:$A$299,'C Report Grouper'!$D87,'C Report'!J$200:J$299))</f>
        <v>0</v>
      </c>
      <c r="M87" s="98">
        <f>IF($D$4="MAP+ADM Waivers",(SUMIF('C Report'!$A$200:$A$299,'C Report Grouper'!$D87,'C Report'!K$200:K$299)+SUMIF('C Report'!$A$400:$A$497,'C Report Grouper'!$D87,'C Report'!K$400:K$497)),SUMIF('C Report'!$A$200:$A$299,'C Report Grouper'!$D87,'C Report'!K$200:K$299))</f>
        <v>0</v>
      </c>
      <c r="N87" s="98">
        <f>IF($D$4="MAP+ADM Waivers",(SUMIF('C Report'!$A$200:$A$299,'C Report Grouper'!$D87,'C Report'!L$200:L$299)+SUMIF('C Report'!$A$400:$A$497,'C Report Grouper'!$D87,'C Report'!L$400:L$497)),SUMIF('C Report'!$A$200:$A$299,'C Report Grouper'!$D87,'C Report'!L$200:L$299))</f>
        <v>0</v>
      </c>
      <c r="O87" s="98">
        <f>IF($D$4="MAP+ADM Waivers",(SUMIF('C Report'!$A$200:$A$299,'C Report Grouper'!$D87,'C Report'!M$200:M$299)+SUMIF('C Report'!$A$400:$A$497,'C Report Grouper'!$D87,'C Report'!M$400:M$497)),SUMIF('C Report'!$A$200:$A$299,'C Report Grouper'!$D87,'C Report'!M$200:M$299))</f>
        <v>0</v>
      </c>
      <c r="P87" s="98">
        <f>IF($D$4="MAP+ADM Waivers",(SUMIF('C Report'!$A$200:$A$299,'C Report Grouper'!$D87,'C Report'!N$200:N$299)+SUMIF('C Report'!$A$400:$A$497,'C Report Grouper'!$D87,'C Report'!N$400:N$497)),SUMIF('C Report'!$A$200:$A$299,'C Report Grouper'!$D87,'C Report'!N$200:N$299))</f>
        <v>0</v>
      </c>
      <c r="Q87" s="98">
        <f>IF($D$4="MAP+ADM Waivers",(SUMIF('C Report'!$A$200:$A$299,'C Report Grouper'!$D87,'C Report'!O$200:O$299)+SUMIF('C Report'!$A$400:$A$497,'C Report Grouper'!$D87,'C Report'!O$400:O$497)),SUMIF('C Report'!$A$200:$A$299,'C Report Grouper'!$D87,'C Report'!O$200:O$299))</f>
        <v>0</v>
      </c>
      <c r="R87" s="98">
        <f>IF($D$4="MAP+ADM Waivers",(SUMIF('C Report'!$A$200:$A$299,'C Report Grouper'!$D87,'C Report'!P$200:P$299)+SUMIF('C Report'!$A$400:$A$497,'C Report Grouper'!$D87,'C Report'!P$400:P$497)),SUMIF('C Report'!$A$200:$A$299,'C Report Grouper'!$D87,'C Report'!P$200:P$299))</f>
        <v>0</v>
      </c>
      <c r="S87" s="98">
        <f>IF($D$4="MAP+ADM Waivers",(SUMIF('C Report'!$A$200:$A$299,'C Report Grouper'!$D87,'C Report'!Q$200:Q$299)+SUMIF('C Report'!$A$400:$A$497,'C Report Grouper'!$D87,'C Report'!Q$400:Q$497)),SUMIF('C Report'!$A$200:$A$299,'C Report Grouper'!$D87,'C Report'!Q$200:Q$299))</f>
        <v>0</v>
      </c>
      <c r="T87" s="98">
        <f>IF($D$4="MAP+ADM Waivers",(SUMIF('C Report'!$A$200:$A$299,'C Report Grouper'!$D87,'C Report'!R$200:R$299)+SUMIF('C Report'!$A$400:$A$497,'C Report Grouper'!$D87,'C Report'!R$400:R$497)),SUMIF('C Report'!$A$200:$A$299,'C Report Grouper'!$D87,'C Report'!R$200:R$299))</f>
        <v>0</v>
      </c>
      <c r="U87" s="98">
        <f>IF($D$4="MAP+ADM Waivers",(SUMIF('C Report'!$A$200:$A$299,'C Report Grouper'!$D87,'C Report'!S$200:S$299)+SUMIF('C Report'!$A$400:$A$497,'C Report Grouper'!$D87,'C Report'!S$400:S$497)),SUMIF('C Report'!$A$200:$A$299,'C Report Grouper'!$D87,'C Report'!S$200:S$299))</f>
        <v>0</v>
      </c>
      <c r="V87" s="98">
        <f>IF($D$4="MAP+ADM Waivers",(SUMIF('C Report'!$A$200:$A$299,'C Report Grouper'!$D87,'C Report'!T$200:T$299)+SUMIF('C Report'!$A$400:$A$497,'C Report Grouper'!$D87,'C Report'!T$400:T$497)),SUMIF('C Report'!$A$200:$A$299,'C Report Grouper'!$D87,'C Report'!T$200:T$299))</f>
        <v>0</v>
      </c>
      <c r="W87" s="98">
        <f>IF($D$4="MAP+ADM Waivers",(SUMIF('C Report'!$A$200:$A$299,'C Report Grouper'!$D87,'C Report'!U$200:U$299)+SUMIF('C Report'!$A$400:$A$497,'C Report Grouper'!$D87,'C Report'!U$400:U$497)),SUMIF('C Report'!$A$200:$A$299,'C Report Grouper'!$D87,'C Report'!U$200:U$299))</f>
        <v>0</v>
      </c>
      <c r="X87" s="98">
        <f>IF($D$4="MAP+ADM Waivers",(SUMIF('C Report'!$A$200:$A$299,'C Report Grouper'!$D87,'C Report'!V$200:V$299)+SUMIF('C Report'!$A$400:$A$497,'C Report Grouper'!$D87,'C Report'!V$400:V$497)),SUMIF('C Report'!$A$200:$A$299,'C Report Grouper'!$D87,'C Report'!V$200:V$299))</f>
        <v>0</v>
      </c>
      <c r="Y87" s="98">
        <f>IF($D$4="MAP+ADM Waivers",(SUMIF('C Report'!$A$200:$A$299,'C Report Grouper'!$D87,'C Report'!W$200:W$299)+SUMIF('C Report'!$A$400:$A$497,'C Report Grouper'!$D87,'C Report'!W$400:W$497)),SUMIF('C Report'!$A$200:$A$299,'C Report Grouper'!$D87,'C Report'!W$200:W$299))</f>
        <v>0</v>
      </c>
      <c r="Z87" s="98">
        <f>IF($D$4="MAP+ADM Waivers",(SUMIF('C Report'!$A$200:$A$299,'C Report Grouper'!$D87,'C Report'!X$200:X$299)+SUMIF('C Report'!$A$400:$A$497,'C Report Grouper'!$D87,'C Report'!X$400:X$497)),SUMIF('C Report'!$A$200:$A$299,'C Report Grouper'!$D87,'C Report'!X$200:X$299))</f>
        <v>0</v>
      </c>
      <c r="AA87" s="98">
        <f>IF($D$4="MAP+ADM Waivers",(SUMIF('C Report'!$A$200:$A$299,'C Report Grouper'!$D87,'C Report'!Y$200:Y$299)+SUMIF('C Report'!$A$400:$A$497,'C Report Grouper'!$D87,'C Report'!Y$400:Y$497)),SUMIF('C Report'!$A$200:$A$299,'C Report Grouper'!$D87,'C Report'!Y$200:Y$299))</f>
        <v>0</v>
      </c>
      <c r="AB87" s="98">
        <f>IF($D$4="MAP+ADM Waivers",(SUMIF('C Report'!$A$200:$A$299,'C Report Grouper'!$D87,'C Report'!Z$200:Z$299)+SUMIF('C Report'!$A$400:$A$497,'C Report Grouper'!$D87,'C Report'!Z$400:Z$497)),SUMIF('C Report'!$A$200:$A$299,'C Report Grouper'!$D87,'C Report'!Z$200:Z$299))</f>
        <v>0</v>
      </c>
      <c r="AC87" s="98">
        <f>IF($D$4="MAP+ADM Waivers",(SUMIF('C Report'!$A$200:$A$299,'C Report Grouper'!$D87,'C Report'!AA$200:AA$299)+SUMIF('C Report'!$A$400:$A$497,'C Report Grouper'!$D87,'C Report'!AA$400:AA$497)),SUMIF('C Report'!$A$200:$A$299,'C Report Grouper'!$D87,'C Report'!AA$200:AA$299))</f>
        <v>0</v>
      </c>
      <c r="AD87" s="98">
        <f>IF($D$4="MAP+ADM Waivers",(SUMIF('C Report'!$A$200:$A$299,'C Report Grouper'!$D87,'C Report'!AB$200:AB$299)+SUMIF('C Report'!$A$400:$A$497,'C Report Grouper'!$D87,'C Report'!AB$400:AB$497)),SUMIF('C Report'!$A$200:$A$299,'C Report Grouper'!$D87,'C Report'!AB$200:AB$299))</f>
        <v>0</v>
      </c>
      <c r="AE87" s="98">
        <f>IF($D$4="MAP+ADM Waivers",(SUMIF('C Report'!$A$200:$A$299,'C Report Grouper'!$D87,'C Report'!AC$200:AC$299)+SUMIF('C Report'!$A$400:$A$497,'C Report Grouper'!$D87,'C Report'!AC$400:AC$497)),SUMIF('C Report'!$A$200:$A$299,'C Report Grouper'!$D87,'C Report'!AC$200:AC$299))</f>
        <v>0</v>
      </c>
      <c r="AF87" s="98">
        <f>IF($D$4="MAP+ADM Waivers",(SUMIF('C Report'!$A$200:$A$299,'C Report Grouper'!$D87,'C Report'!AD$200:AD$299)+SUMIF('C Report'!$A$400:$A$497,'C Report Grouper'!$D87,'C Report'!AD$400:AD$497)),SUMIF('C Report'!$A$200:$A$299,'C Report Grouper'!$D87,'C Report'!AD$200:AD$299))</f>
        <v>0</v>
      </c>
      <c r="AG87" s="98">
        <f>IF($D$4="MAP+ADM Waivers",(SUMIF('C Report'!$A$200:$A$299,'C Report Grouper'!$D87,'C Report'!AE$200:AE$299)+SUMIF('C Report'!$A$400:$A$497,'C Report Grouper'!$D87,'C Report'!AE$400:AE$497)),SUMIF('C Report'!$A$200:$A$299,'C Report Grouper'!$D87,'C Report'!AE$200:AE$299))</f>
        <v>0</v>
      </c>
      <c r="AH87" s="99">
        <f>IF($D$4="MAP+ADM Waivers",(SUMIF('C Report'!$A$200:$A$299,'C Report Grouper'!$D87,'C Report'!AF$200:AF$299)+SUMIF('C Report'!$A$400:$A$497,'C Report Grouper'!$D87,'C Report'!AF$400:AF$497)),SUMIF('C Report'!$A$200:$A$299,'C Report Grouper'!$D87,'C Report'!AF$200:AF$299))</f>
        <v>0</v>
      </c>
    </row>
    <row r="88" spans="2:34" ht="13" hidden="1" x14ac:dyDescent="0.3">
      <c r="B88" s="6" t="s">
        <v>80</v>
      </c>
      <c r="C88" s="56"/>
      <c r="D88" s="282"/>
      <c r="E88" s="97">
        <f>IF($D$4="MAP+ADM Waivers",(SUMIF('C Report'!$A$200:$A$299,'C Report Grouper'!$D88,'C Report'!C$200:C$299)+SUMIF('C Report'!$A$400:$A$497,'C Report Grouper'!$D88,'C Report'!C$400:C$497)),SUMIF('C Report'!$A$200:$A$299,'C Report Grouper'!$D88,'C Report'!C$200:C$299))</f>
        <v>0</v>
      </c>
      <c r="F88" s="98">
        <f>IF($D$4="MAP+ADM Waivers",(SUMIF('C Report'!$A$200:$A$299,'C Report Grouper'!$D88,'C Report'!D$200:D$299)+SUMIF('C Report'!$A$400:$A$497,'C Report Grouper'!$D88,'C Report'!D$400:D$497)),SUMIF('C Report'!$A$200:$A$299,'C Report Grouper'!$D88,'C Report'!D$200:D$299))</f>
        <v>0</v>
      </c>
      <c r="G88" s="98">
        <f>IF($D$4="MAP+ADM Waivers",(SUMIF('C Report'!$A$200:$A$299,'C Report Grouper'!$D88,'C Report'!E$200:E$299)+SUMIF('C Report'!$A$400:$A$497,'C Report Grouper'!$D88,'C Report'!E$400:E$497)),SUMIF('C Report'!$A$200:$A$299,'C Report Grouper'!$D88,'C Report'!E$200:E$299))</f>
        <v>0</v>
      </c>
      <c r="H88" s="98">
        <f>IF($D$4="MAP+ADM Waivers",(SUMIF('C Report'!$A$200:$A$299,'C Report Grouper'!$D88,'C Report'!F$200:F$299)+SUMIF('C Report'!$A$400:$A$497,'C Report Grouper'!$D88,'C Report'!F$400:F$497)),SUMIF('C Report'!$A$200:$A$299,'C Report Grouper'!$D88,'C Report'!F$200:F$299))</f>
        <v>0</v>
      </c>
      <c r="I88" s="98">
        <f>IF($D$4="MAP+ADM Waivers",(SUMIF('C Report'!$A$200:$A$299,'C Report Grouper'!$D88,'C Report'!G$200:G$299)+SUMIF('C Report'!$A$400:$A$497,'C Report Grouper'!$D88,'C Report'!G$400:G$497)),SUMIF('C Report'!$A$200:$A$299,'C Report Grouper'!$D88,'C Report'!G$200:G$299))</f>
        <v>0</v>
      </c>
      <c r="J88" s="98">
        <f>IF($D$4="MAP+ADM Waivers",(SUMIF('C Report'!$A$200:$A$299,'C Report Grouper'!$D88,'C Report'!H$200:H$299)+SUMIF('C Report'!$A$400:$A$497,'C Report Grouper'!$D88,'C Report'!H$400:H$497)),SUMIF('C Report'!$A$200:$A$299,'C Report Grouper'!$D88,'C Report'!H$200:H$299))</f>
        <v>0</v>
      </c>
      <c r="K88" s="98">
        <f>IF($D$4="MAP+ADM Waivers",(SUMIF('C Report'!$A$200:$A$299,'C Report Grouper'!$D88,'C Report'!I$200:I$299)+SUMIF('C Report'!$A$400:$A$497,'C Report Grouper'!$D88,'C Report'!I$400:I$497)),SUMIF('C Report'!$A$200:$A$299,'C Report Grouper'!$D88,'C Report'!I$200:I$299))</f>
        <v>0</v>
      </c>
      <c r="L88" s="98">
        <f>IF($D$4="MAP+ADM Waivers",(SUMIF('C Report'!$A$200:$A$299,'C Report Grouper'!$D88,'C Report'!J$200:J$299)+SUMIF('C Report'!$A$400:$A$497,'C Report Grouper'!$D88,'C Report'!J$400:J$497)),SUMIF('C Report'!$A$200:$A$299,'C Report Grouper'!$D88,'C Report'!J$200:J$299))</f>
        <v>0</v>
      </c>
      <c r="M88" s="98">
        <f>IF($D$4="MAP+ADM Waivers",(SUMIF('C Report'!$A$200:$A$299,'C Report Grouper'!$D88,'C Report'!K$200:K$299)+SUMIF('C Report'!$A$400:$A$497,'C Report Grouper'!$D88,'C Report'!K$400:K$497)),SUMIF('C Report'!$A$200:$A$299,'C Report Grouper'!$D88,'C Report'!K$200:K$299))</f>
        <v>0</v>
      </c>
      <c r="N88" s="98">
        <f>IF($D$4="MAP+ADM Waivers",(SUMIF('C Report'!$A$200:$A$299,'C Report Grouper'!$D88,'C Report'!L$200:L$299)+SUMIF('C Report'!$A$400:$A$497,'C Report Grouper'!$D88,'C Report'!L$400:L$497)),SUMIF('C Report'!$A$200:$A$299,'C Report Grouper'!$D88,'C Report'!L$200:L$299))</f>
        <v>0</v>
      </c>
      <c r="O88" s="98">
        <f>IF($D$4="MAP+ADM Waivers",(SUMIF('C Report'!$A$200:$A$299,'C Report Grouper'!$D88,'C Report'!M$200:M$299)+SUMIF('C Report'!$A$400:$A$497,'C Report Grouper'!$D88,'C Report'!M$400:M$497)),SUMIF('C Report'!$A$200:$A$299,'C Report Grouper'!$D88,'C Report'!M$200:M$299))</f>
        <v>0</v>
      </c>
      <c r="P88" s="98">
        <f>IF($D$4="MAP+ADM Waivers",(SUMIF('C Report'!$A$200:$A$299,'C Report Grouper'!$D88,'C Report'!N$200:N$299)+SUMIF('C Report'!$A$400:$A$497,'C Report Grouper'!$D88,'C Report'!N$400:N$497)),SUMIF('C Report'!$A$200:$A$299,'C Report Grouper'!$D88,'C Report'!N$200:N$299))</f>
        <v>0</v>
      </c>
      <c r="Q88" s="98">
        <f>IF($D$4="MAP+ADM Waivers",(SUMIF('C Report'!$A$200:$A$299,'C Report Grouper'!$D88,'C Report'!O$200:O$299)+SUMIF('C Report'!$A$400:$A$497,'C Report Grouper'!$D88,'C Report'!O$400:O$497)),SUMIF('C Report'!$A$200:$A$299,'C Report Grouper'!$D88,'C Report'!O$200:O$299))</f>
        <v>0</v>
      </c>
      <c r="R88" s="98">
        <f>IF($D$4="MAP+ADM Waivers",(SUMIF('C Report'!$A$200:$A$299,'C Report Grouper'!$D88,'C Report'!P$200:P$299)+SUMIF('C Report'!$A$400:$A$497,'C Report Grouper'!$D88,'C Report'!P$400:P$497)),SUMIF('C Report'!$A$200:$A$299,'C Report Grouper'!$D88,'C Report'!P$200:P$299))</f>
        <v>0</v>
      </c>
      <c r="S88" s="98">
        <f>IF($D$4="MAP+ADM Waivers",(SUMIF('C Report'!$A$200:$A$299,'C Report Grouper'!$D88,'C Report'!Q$200:Q$299)+SUMIF('C Report'!$A$400:$A$497,'C Report Grouper'!$D88,'C Report'!Q$400:Q$497)),SUMIF('C Report'!$A$200:$A$299,'C Report Grouper'!$D88,'C Report'!Q$200:Q$299))</f>
        <v>0</v>
      </c>
      <c r="T88" s="98">
        <f>IF($D$4="MAP+ADM Waivers",(SUMIF('C Report'!$A$200:$A$299,'C Report Grouper'!$D88,'C Report'!R$200:R$299)+SUMIF('C Report'!$A$400:$A$497,'C Report Grouper'!$D88,'C Report'!R$400:R$497)),SUMIF('C Report'!$A$200:$A$299,'C Report Grouper'!$D88,'C Report'!R$200:R$299))</f>
        <v>0</v>
      </c>
      <c r="U88" s="98">
        <f>IF($D$4="MAP+ADM Waivers",(SUMIF('C Report'!$A$200:$A$299,'C Report Grouper'!$D88,'C Report'!S$200:S$299)+SUMIF('C Report'!$A$400:$A$497,'C Report Grouper'!$D88,'C Report'!S$400:S$497)),SUMIF('C Report'!$A$200:$A$299,'C Report Grouper'!$D88,'C Report'!S$200:S$299))</f>
        <v>0</v>
      </c>
      <c r="V88" s="98">
        <f>IF($D$4="MAP+ADM Waivers",(SUMIF('C Report'!$A$200:$A$299,'C Report Grouper'!$D88,'C Report'!T$200:T$299)+SUMIF('C Report'!$A$400:$A$497,'C Report Grouper'!$D88,'C Report'!T$400:T$497)),SUMIF('C Report'!$A$200:$A$299,'C Report Grouper'!$D88,'C Report'!T$200:T$299))</f>
        <v>0</v>
      </c>
      <c r="W88" s="98">
        <f>IF($D$4="MAP+ADM Waivers",(SUMIF('C Report'!$A$200:$A$299,'C Report Grouper'!$D88,'C Report'!U$200:U$299)+SUMIF('C Report'!$A$400:$A$497,'C Report Grouper'!$D88,'C Report'!U$400:U$497)),SUMIF('C Report'!$A$200:$A$299,'C Report Grouper'!$D88,'C Report'!U$200:U$299))</f>
        <v>0</v>
      </c>
      <c r="X88" s="98">
        <f>IF($D$4="MAP+ADM Waivers",(SUMIF('C Report'!$A$200:$A$299,'C Report Grouper'!$D88,'C Report'!V$200:V$299)+SUMIF('C Report'!$A$400:$A$497,'C Report Grouper'!$D88,'C Report'!V$400:V$497)),SUMIF('C Report'!$A$200:$A$299,'C Report Grouper'!$D88,'C Report'!V$200:V$299))</f>
        <v>0</v>
      </c>
      <c r="Y88" s="98">
        <f>IF($D$4="MAP+ADM Waivers",(SUMIF('C Report'!$A$200:$A$299,'C Report Grouper'!$D88,'C Report'!W$200:W$299)+SUMIF('C Report'!$A$400:$A$497,'C Report Grouper'!$D88,'C Report'!W$400:W$497)),SUMIF('C Report'!$A$200:$A$299,'C Report Grouper'!$D88,'C Report'!W$200:W$299))</f>
        <v>0</v>
      </c>
      <c r="Z88" s="98">
        <f>IF($D$4="MAP+ADM Waivers",(SUMIF('C Report'!$A$200:$A$299,'C Report Grouper'!$D88,'C Report'!X$200:X$299)+SUMIF('C Report'!$A$400:$A$497,'C Report Grouper'!$D88,'C Report'!X$400:X$497)),SUMIF('C Report'!$A$200:$A$299,'C Report Grouper'!$D88,'C Report'!X$200:X$299))</f>
        <v>0</v>
      </c>
      <c r="AA88" s="98">
        <f>IF($D$4="MAP+ADM Waivers",(SUMIF('C Report'!$A$200:$A$299,'C Report Grouper'!$D88,'C Report'!Y$200:Y$299)+SUMIF('C Report'!$A$400:$A$497,'C Report Grouper'!$D88,'C Report'!Y$400:Y$497)),SUMIF('C Report'!$A$200:$A$299,'C Report Grouper'!$D88,'C Report'!Y$200:Y$299))</f>
        <v>0</v>
      </c>
      <c r="AB88" s="98">
        <f>IF($D$4="MAP+ADM Waivers",(SUMIF('C Report'!$A$200:$A$299,'C Report Grouper'!$D88,'C Report'!Z$200:Z$299)+SUMIF('C Report'!$A$400:$A$497,'C Report Grouper'!$D88,'C Report'!Z$400:Z$497)),SUMIF('C Report'!$A$200:$A$299,'C Report Grouper'!$D88,'C Report'!Z$200:Z$299))</f>
        <v>0</v>
      </c>
      <c r="AC88" s="98">
        <f>IF($D$4="MAP+ADM Waivers",(SUMIF('C Report'!$A$200:$A$299,'C Report Grouper'!$D88,'C Report'!AA$200:AA$299)+SUMIF('C Report'!$A$400:$A$497,'C Report Grouper'!$D88,'C Report'!AA$400:AA$497)),SUMIF('C Report'!$A$200:$A$299,'C Report Grouper'!$D88,'C Report'!AA$200:AA$299))</f>
        <v>0</v>
      </c>
      <c r="AD88" s="98">
        <f>IF($D$4="MAP+ADM Waivers",(SUMIF('C Report'!$A$200:$A$299,'C Report Grouper'!$D88,'C Report'!AB$200:AB$299)+SUMIF('C Report'!$A$400:$A$497,'C Report Grouper'!$D88,'C Report'!AB$400:AB$497)),SUMIF('C Report'!$A$200:$A$299,'C Report Grouper'!$D88,'C Report'!AB$200:AB$299))</f>
        <v>0</v>
      </c>
      <c r="AE88" s="98">
        <f>IF($D$4="MAP+ADM Waivers",(SUMIF('C Report'!$A$200:$A$299,'C Report Grouper'!$D88,'C Report'!AC$200:AC$299)+SUMIF('C Report'!$A$400:$A$497,'C Report Grouper'!$D88,'C Report'!AC$400:AC$497)),SUMIF('C Report'!$A$200:$A$299,'C Report Grouper'!$D88,'C Report'!AC$200:AC$299))</f>
        <v>0</v>
      </c>
      <c r="AF88" s="98">
        <f>IF($D$4="MAP+ADM Waivers",(SUMIF('C Report'!$A$200:$A$299,'C Report Grouper'!$D88,'C Report'!AD$200:AD$299)+SUMIF('C Report'!$A$400:$A$497,'C Report Grouper'!$D88,'C Report'!AD$400:AD$497)),SUMIF('C Report'!$A$200:$A$299,'C Report Grouper'!$D88,'C Report'!AD$200:AD$299))</f>
        <v>0</v>
      </c>
      <c r="AG88" s="98">
        <f>IF($D$4="MAP+ADM Waivers",(SUMIF('C Report'!$A$200:$A$299,'C Report Grouper'!$D88,'C Report'!AE$200:AE$299)+SUMIF('C Report'!$A$400:$A$497,'C Report Grouper'!$D88,'C Report'!AE$400:AE$497)),SUMIF('C Report'!$A$200:$A$299,'C Report Grouper'!$D88,'C Report'!AE$200:AE$299))</f>
        <v>0</v>
      </c>
      <c r="AH88" s="99">
        <f>IF($D$4="MAP+ADM Waivers",(SUMIF('C Report'!$A$200:$A$299,'C Report Grouper'!$D88,'C Report'!AF$200:AF$299)+SUMIF('C Report'!$A$400:$A$497,'C Report Grouper'!$D88,'C Report'!AF$400:AF$497)),SUMIF('C Report'!$A$200:$A$299,'C Report Grouper'!$D88,'C Report'!AF$200:AF$299))</f>
        <v>0</v>
      </c>
    </row>
    <row r="89" spans="2:34" ht="13" hidden="1" x14ac:dyDescent="0.3">
      <c r="B89" s="22" t="str">
        <f>IFERROR(VLOOKUP(C89,'MEG Def'!$A$52:$B$55,2),"")</f>
        <v/>
      </c>
      <c r="C89" s="56"/>
      <c r="D89" s="282"/>
      <c r="E89" s="97">
        <f>IF($D$4="MAP+ADM Waivers",(SUMIF('C Report'!$A$200:$A$299,'C Report Grouper'!$D89,'C Report'!C$200:C$299)+SUMIF('C Report'!$A$400:$A$497,'C Report Grouper'!$D89,'C Report'!C$400:C$497)),SUMIF('C Report'!$A$200:$A$299,'C Report Grouper'!$D89,'C Report'!C$200:C$299))</f>
        <v>0</v>
      </c>
      <c r="F89" s="98">
        <f>IF($D$4="MAP+ADM Waivers",(SUMIF('C Report'!$A$200:$A$299,'C Report Grouper'!$D89,'C Report'!D$200:D$299)+SUMIF('C Report'!$A$400:$A$497,'C Report Grouper'!$D89,'C Report'!D$400:D$497)),SUMIF('C Report'!$A$200:$A$299,'C Report Grouper'!$D89,'C Report'!D$200:D$299))</f>
        <v>0</v>
      </c>
      <c r="G89" s="98">
        <f>IF($D$4="MAP+ADM Waivers",(SUMIF('C Report'!$A$200:$A$299,'C Report Grouper'!$D89,'C Report'!E$200:E$299)+SUMIF('C Report'!$A$400:$A$497,'C Report Grouper'!$D89,'C Report'!E$400:E$497)),SUMIF('C Report'!$A$200:$A$299,'C Report Grouper'!$D89,'C Report'!E$200:E$299))</f>
        <v>0</v>
      </c>
      <c r="H89" s="98">
        <f>IF($D$4="MAP+ADM Waivers",(SUMIF('C Report'!$A$200:$A$299,'C Report Grouper'!$D89,'C Report'!F$200:F$299)+SUMIF('C Report'!$A$400:$A$497,'C Report Grouper'!$D89,'C Report'!F$400:F$497)),SUMIF('C Report'!$A$200:$A$299,'C Report Grouper'!$D89,'C Report'!F$200:F$299))</f>
        <v>0</v>
      </c>
      <c r="I89" s="98">
        <f>IF($D$4="MAP+ADM Waivers",(SUMIF('C Report'!$A$200:$A$299,'C Report Grouper'!$D89,'C Report'!G$200:G$299)+SUMIF('C Report'!$A$400:$A$497,'C Report Grouper'!$D89,'C Report'!G$400:G$497)),SUMIF('C Report'!$A$200:$A$299,'C Report Grouper'!$D89,'C Report'!G$200:G$299))</f>
        <v>0</v>
      </c>
      <c r="J89" s="98">
        <f>IF($D$4="MAP+ADM Waivers",(SUMIF('C Report'!$A$200:$A$299,'C Report Grouper'!$D89,'C Report'!H$200:H$299)+SUMIF('C Report'!$A$400:$A$497,'C Report Grouper'!$D89,'C Report'!H$400:H$497)),SUMIF('C Report'!$A$200:$A$299,'C Report Grouper'!$D89,'C Report'!H$200:H$299))</f>
        <v>0</v>
      </c>
      <c r="K89" s="98">
        <f>IF($D$4="MAP+ADM Waivers",(SUMIF('C Report'!$A$200:$A$299,'C Report Grouper'!$D89,'C Report'!I$200:I$299)+SUMIF('C Report'!$A$400:$A$497,'C Report Grouper'!$D89,'C Report'!I$400:I$497)),SUMIF('C Report'!$A$200:$A$299,'C Report Grouper'!$D89,'C Report'!I$200:I$299))</f>
        <v>0</v>
      </c>
      <c r="L89" s="98">
        <f>IF($D$4="MAP+ADM Waivers",(SUMIF('C Report'!$A$200:$A$299,'C Report Grouper'!$D89,'C Report'!J$200:J$299)+SUMIF('C Report'!$A$400:$A$497,'C Report Grouper'!$D89,'C Report'!J$400:J$497)),SUMIF('C Report'!$A$200:$A$299,'C Report Grouper'!$D89,'C Report'!J$200:J$299))</f>
        <v>0</v>
      </c>
      <c r="M89" s="98">
        <f>IF($D$4="MAP+ADM Waivers",(SUMIF('C Report'!$A$200:$A$299,'C Report Grouper'!$D89,'C Report'!K$200:K$299)+SUMIF('C Report'!$A$400:$A$497,'C Report Grouper'!$D89,'C Report'!K$400:K$497)),SUMIF('C Report'!$A$200:$A$299,'C Report Grouper'!$D89,'C Report'!K$200:K$299))</f>
        <v>0</v>
      </c>
      <c r="N89" s="98">
        <f>IF($D$4="MAP+ADM Waivers",(SUMIF('C Report'!$A$200:$A$299,'C Report Grouper'!$D89,'C Report'!L$200:L$299)+SUMIF('C Report'!$A$400:$A$497,'C Report Grouper'!$D89,'C Report'!L$400:L$497)),SUMIF('C Report'!$A$200:$A$299,'C Report Grouper'!$D89,'C Report'!L$200:L$299))</f>
        <v>0</v>
      </c>
      <c r="O89" s="98">
        <f>IF($D$4="MAP+ADM Waivers",(SUMIF('C Report'!$A$200:$A$299,'C Report Grouper'!$D89,'C Report'!M$200:M$299)+SUMIF('C Report'!$A$400:$A$497,'C Report Grouper'!$D89,'C Report'!M$400:M$497)),SUMIF('C Report'!$A$200:$A$299,'C Report Grouper'!$D89,'C Report'!M$200:M$299))</f>
        <v>0</v>
      </c>
      <c r="P89" s="98">
        <f>IF($D$4="MAP+ADM Waivers",(SUMIF('C Report'!$A$200:$A$299,'C Report Grouper'!$D89,'C Report'!N$200:N$299)+SUMIF('C Report'!$A$400:$A$497,'C Report Grouper'!$D89,'C Report'!N$400:N$497)),SUMIF('C Report'!$A$200:$A$299,'C Report Grouper'!$D89,'C Report'!N$200:N$299))</f>
        <v>0</v>
      </c>
      <c r="Q89" s="98">
        <f>IF($D$4="MAP+ADM Waivers",(SUMIF('C Report'!$A$200:$A$299,'C Report Grouper'!$D89,'C Report'!O$200:O$299)+SUMIF('C Report'!$A$400:$A$497,'C Report Grouper'!$D89,'C Report'!O$400:O$497)),SUMIF('C Report'!$A$200:$A$299,'C Report Grouper'!$D89,'C Report'!O$200:O$299))</f>
        <v>0</v>
      </c>
      <c r="R89" s="98">
        <f>IF($D$4="MAP+ADM Waivers",(SUMIF('C Report'!$A$200:$A$299,'C Report Grouper'!$D89,'C Report'!P$200:P$299)+SUMIF('C Report'!$A$400:$A$497,'C Report Grouper'!$D89,'C Report'!P$400:P$497)),SUMIF('C Report'!$A$200:$A$299,'C Report Grouper'!$D89,'C Report'!P$200:P$299))</f>
        <v>0</v>
      </c>
      <c r="S89" s="98">
        <f>IF($D$4="MAP+ADM Waivers",(SUMIF('C Report'!$A$200:$A$299,'C Report Grouper'!$D89,'C Report'!Q$200:Q$299)+SUMIF('C Report'!$A$400:$A$497,'C Report Grouper'!$D89,'C Report'!Q$400:Q$497)),SUMIF('C Report'!$A$200:$A$299,'C Report Grouper'!$D89,'C Report'!Q$200:Q$299))</f>
        <v>0</v>
      </c>
      <c r="T89" s="98">
        <f>IF($D$4="MAP+ADM Waivers",(SUMIF('C Report'!$A$200:$A$299,'C Report Grouper'!$D89,'C Report'!R$200:R$299)+SUMIF('C Report'!$A$400:$A$497,'C Report Grouper'!$D89,'C Report'!R$400:R$497)),SUMIF('C Report'!$A$200:$A$299,'C Report Grouper'!$D89,'C Report'!R$200:R$299))</f>
        <v>0</v>
      </c>
      <c r="U89" s="98">
        <f>IF($D$4="MAP+ADM Waivers",(SUMIF('C Report'!$A$200:$A$299,'C Report Grouper'!$D89,'C Report'!S$200:S$299)+SUMIF('C Report'!$A$400:$A$497,'C Report Grouper'!$D89,'C Report'!S$400:S$497)),SUMIF('C Report'!$A$200:$A$299,'C Report Grouper'!$D89,'C Report'!S$200:S$299))</f>
        <v>0</v>
      </c>
      <c r="V89" s="98">
        <f>IF($D$4="MAP+ADM Waivers",(SUMIF('C Report'!$A$200:$A$299,'C Report Grouper'!$D89,'C Report'!T$200:T$299)+SUMIF('C Report'!$A$400:$A$497,'C Report Grouper'!$D89,'C Report'!T$400:T$497)),SUMIF('C Report'!$A$200:$A$299,'C Report Grouper'!$D89,'C Report'!T$200:T$299))</f>
        <v>0</v>
      </c>
      <c r="W89" s="98">
        <f>IF($D$4="MAP+ADM Waivers",(SUMIF('C Report'!$A$200:$A$299,'C Report Grouper'!$D89,'C Report'!U$200:U$299)+SUMIF('C Report'!$A$400:$A$497,'C Report Grouper'!$D89,'C Report'!U$400:U$497)),SUMIF('C Report'!$A$200:$A$299,'C Report Grouper'!$D89,'C Report'!U$200:U$299))</f>
        <v>0</v>
      </c>
      <c r="X89" s="98">
        <f>IF($D$4="MAP+ADM Waivers",(SUMIF('C Report'!$A$200:$A$299,'C Report Grouper'!$D89,'C Report'!V$200:V$299)+SUMIF('C Report'!$A$400:$A$497,'C Report Grouper'!$D89,'C Report'!V$400:V$497)),SUMIF('C Report'!$A$200:$A$299,'C Report Grouper'!$D89,'C Report'!V$200:V$299))</f>
        <v>0</v>
      </c>
      <c r="Y89" s="98">
        <f>IF($D$4="MAP+ADM Waivers",(SUMIF('C Report'!$A$200:$A$299,'C Report Grouper'!$D89,'C Report'!W$200:W$299)+SUMIF('C Report'!$A$400:$A$497,'C Report Grouper'!$D89,'C Report'!W$400:W$497)),SUMIF('C Report'!$A$200:$A$299,'C Report Grouper'!$D89,'C Report'!W$200:W$299))</f>
        <v>0</v>
      </c>
      <c r="Z89" s="98">
        <f>IF($D$4="MAP+ADM Waivers",(SUMIF('C Report'!$A$200:$A$299,'C Report Grouper'!$D89,'C Report'!X$200:X$299)+SUMIF('C Report'!$A$400:$A$497,'C Report Grouper'!$D89,'C Report'!X$400:X$497)),SUMIF('C Report'!$A$200:$A$299,'C Report Grouper'!$D89,'C Report'!X$200:X$299))</f>
        <v>0</v>
      </c>
      <c r="AA89" s="98">
        <f>IF($D$4="MAP+ADM Waivers",(SUMIF('C Report'!$A$200:$A$299,'C Report Grouper'!$D89,'C Report'!Y$200:Y$299)+SUMIF('C Report'!$A$400:$A$497,'C Report Grouper'!$D89,'C Report'!Y$400:Y$497)),SUMIF('C Report'!$A$200:$A$299,'C Report Grouper'!$D89,'C Report'!Y$200:Y$299))</f>
        <v>0</v>
      </c>
      <c r="AB89" s="98">
        <f>IF($D$4="MAP+ADM Waivers",(SUMIF('C Report'!$A$200:$A$299,'C Report Grouper'!$D89,'C Report'!Z$200:Z$299)+SUMIF('C Report'!$A$400:$A$497,'C Report Grouper'!$D89,'C Report'!Z$400:Z$497)),SUMIF('C Report'!$A$200:$A$299,'C Report Grouper'!$D89,'C Report'!Z$200:Z$299))</f>
        <v>0</v>
      </c>
      <c r="AC89" s="98">
        <f>IF($D$4="MAP+ADM Waivers",(SUMIF('C Report'!$A$200:$A$299,'C Report Grouper'!$D89,'C Report'!AA$200:AA$299)+SUMIF('C Report'!$A$400:$A$497,'C Report Grouper'!$D89,'C Report'!AA$400:AA$497)),SUMIF('C Report'!$A$200:$A$299,'C Report Grouper'!$D89,'C Report'!AA$200:AA$299))</f>
        <v>0</v>
      </c>
      <c r="AD89" s="98">
        <f>IF($D$4="MAP+ADM Waivers",(SUMIF('C Report'!$A$200:$A$299,'C Report Grouper'!$D89,'C Report'!AB$200:AB$299)+SUMIF('C Report'!$A$400:$A$497,'C Report Grouper'!$D89,'C Report'!AB$400:AB$497)),SUMIF('C Report'!$A$200:$A$299,'C Report Grouper'!$D89,'C Report'!AB$200:AB$299))</f>
        <v>0</v>
      </c>
      <c r="AE89" s="98">
        <f>IF($D$4="MAP+ADM Waivers",(SUMIF('C Report'!$A$200:$A$299,'C Report Grouper'!$D89,'C Report'!AC$200:AC$299)+SUMIF('C Report'!$A$400:$A$497,'C Report Grouper'!$D89,'C Report'!AC$400:AC$497)),SUMIF('C Report'!$A$200:$A$299,'C Report Grouper'!$D89,'C Report'!AC$200:AC$299))</f>
        <v>0</v>
      </c>
      <c r="AF89" s="98">
        <f>IF($D$4="MAP+ADM Waivers",(SUMIF('C Report'!$A$200:$A$299,'C Report Grouper'!$D89,'C Report'!AD$200:AD$299)+SUMIF('C Report'!$A$400:$A$497,'C Report Grouper'!$D89,'C Report'!AD$400:AD$497)),SUMIF('C Report'!$A$200:$A$299,'C Report Grouper'!$D89,'C Report'!AD$200:AD$299))</f>
        <v>0</v>
      </c>
      <c r="AG89" s="98">
        <f>IF($D$4="MAP+ADM Waivers",(SUMIF('C Report'!$A$200:$A$299,'C Report Grouper'!$D89,'C Report'!AE$200:AE$299)+SUMIF('C Report'!$A$400:$A$497,'C Report Grouper'!$D89,'C Report'!AE$400:AE$497)),SUMIF('C Report'!$A$200:$A$299,'C Report Grouper'!$D89,'C Report'!AE$200:AE$299))</f>
        <v>0</v>
      </c>
      <c r="AH89" s="99">
        <f>IF($D$4="MAP+ADM Waivers",(SUMIF('C Report'!$A$200:$A$299,'C Report Grouper'!$D89,'C Report'!AF$200:AF$299)+SUMIF('C Report'!$A$400:$A$497,'C Report Grouper'!$D89,'C Report'!AF$400:AF$497)),SUMIF('C Report'!$A$200:$A$299,'C Report Grouper'!$D89,'C Report'!AF$200:AF$299))</f>
        <v>0</v>
      </c>
    </row>
    <row r="90" spans="2:34" ht="13" hidden="1" x14ac:dyDescent="0.3">
      <c r="B90" s="22" t="str">
        <f>IFERROR(VLOOKUP(C90,'MEG Def'!$A$52:$B$55,2),"")</f>
        <v/>
      </c>
      <c r="C90" s="56"/>
      <c r="D90" s="282"/>
      <c r="E90" s="97">
        <f>IF($D$4="MAP+ADM Waivers",(SUMIF('C Report'!$A$200:$A$299,'C Report Grouper'!$D90,'C Report'!C$200:C$299)+SUMIF('C Report'!$A$400:$A$497,'C Report Grouper'!$D90,'C Report'!C$400:C$497)),SUMIF('C Report'!$A$200:$A$299,'C Report Grouper'!$D90,'C Report'!C$200:C$299))</f>
        <v>0</v>
      </c>
      <c r="F90" s="98">
        <f>IF($D$4="MAP+ADM Waivers",(SUMIF('C Report'!$A$200:$A$299,'C Report Grouper'!$D90,'C Report'!D$200:D$299)+SUMIF('C Report'!$A$400:$A$497,'C Report Grouper'!$D90,'C Report'!D$400:D$497)),SUMIF('C Report'!$A$200:$A$299,'C Report Grouper'!$D90,'C Report'!D$200:D$299))</f>
        <v>0</v>
      </c>
      <c r="G90" s="98">
        <f>IF($D$4="MAP+ADM Waivers",(SUMIF('C Report'!$A$200:$A$299,'C Report Grouper'!$D90,'C Report'!E$200:E$299)+SUMIF('C Report'!$A$400:$A$497,'C Report Grouper'!$D90,'C Report'!E$400:E$497)),SUMIF('C Report'!$A$200:$A$299,'C Report Grouper'!$D90,'C Report'!E$200:E$299))</f>
        <v>0</v>
      </c>
      <c r="H90" s="98">
        <f>IF($D$4="MAP+ADM Waivers",(SUMIF('C Report'!$A$200:$A$299,'C Report Grouper'!$D90,'C Report'!F$200:F$299)+SUMIF('C Report'!$A$400:$A$497,'C Report Grouper'!$D90,'C Report'!F$400:F$497)),SUMIF('C Report'!$A$200:$A$299,'C Report Grouper'!$D90,'C Report'!F$200:F$299))</f>
        <v>0</v>
      </c>
      <c r="I90" s="98">
        <f>IF($D$4="MAP+ADM Waivers",(SUMIF('C Report'!$A$200:$A$299,'C Report Grouper'!$D90,'C Report'!G$200:G$299)+SUMIF('C Report'!$A$400:$A$497,'C Report Grouper'!$D90,'C Report'!G$400:G$497)),SUMIF('C Report'!$A$200:$A$299,'C Report Grouper'!$D90,'C Report'!G$200:G$299))</f>
        <v>0</v>
      </c>
      <c r="J90" s="98">
        <f>IF($D$4="MAP+ADM Waivers",(SUMIF('C Report'!$A$200:$A$299,'C Report Grouper'!$D90,'C Report'!H$200:H$299)+SUMIF('C Report'!$A$400:$A$497,'C Report Grouper'!$D90,'C Report'!H$400:H$497)),SUMIF('C Report'!$A$200:$A$299,'C Report Grouper'!$D90,'C Report'!H$200:H$299))</f>
        <v>0</v>
      </c>
      <c r="K90" s="98">
        <f>IF($D$4="MAP+ADM Waivers",(SUMIF('C Report'!$A$200:$A$299,'C Report Grouper'!$D90,'C Report'!I$200:I$299)+SUMIF('C Report'!$A$400:$A$497,'C Report Grouper'!$D90,'C Report'!I$400:I$497)),SUMIF('C Report'!$A$200:$A$299,'C Report Grouper'!$D90,'C Report'!I$200:I$299))</f>
        <v>0</v>
      </c>
      <c r="L90" s="98">
        <f>IF($D$4="MAP+ADM Waivers",(SUMIF('C Report'!$A$200:$A$299,'C Report Grouper'!$D90,'C Report'!J$200:J$299)+SUMIF('C Report'!$A$400:$A$497,'C Report Grouper'!$D90,'C Report'!J$400:J$497)),SUMIF('C Report'!$A$200:$A$299,'C Report Grouper'!$D90,'C Report'!J$200:J$299))</f>
        <v>0</v>
      </c>
      <c r="M90" s="98">
        <f>IF($D$4="MAP+ADM Waivers",(SUMIF('C Report'!$A$200:$A$299,'C Report Grouper'!$D90,'C Report'!K$200:K$299)+SUMIF('C Report'!$A$400:$A$497,'C Report Grouper'!$D90,'C Report'!K$400:K$497)),SUMIF('C Report'!$A$200:$A$299,'C Report Grouper'!$D90,'C Report'!K$200:K$299))</f>
        <v>0</v>
      </c>
      <c r="N90" s="98">
        <f>IF($D$4="MAP+ADM Waivers",(SUMIF('C Report'!$A$200:$A$299,'C Report Grouper'!$D90,'C Report'!L$200:L$299)+SUMIF('C Report'!$A$400:$A$497,'C Report Grouper'!$D90,'C Report'!L$400:L$497)),SUMIF('C Report'!$A$200:$A$299,'C Report Grouper'!$D90,'C Report'!L$200:L$299))</f>
        <v>0</v>
      </c>
      <c r="O90" s="98">
        <f>IF($D$4="MAP+ADM Waivers",(SUMIF('C Report'!$A$200:$A$299,'C Report Grouper'!$D90,'C Report'!M$200:M$299)+SUMIF('C Report'!$A$400:$A$497,'C Report Grouper'!$D90,'C Report'!M$400:M$497)),SUMIF('C Report'!$A$200:$A$299,'C Report Grouper'!$D90,'C Report'!M$200:M$299))</f>
        <v>0</v>
      </c>
      <c r="P90" s="98">
        <f>IF($D$4="MAP+ADM Waivers",(SUMIF('C Report'!$A$200:$A$299,'C Report Grouper'!$D90,'C Report'!N$200:N$299)+SUMIF('C Report'!$A$400:$A$497,'C Report Grouper'!$D90,'C Report'!N$400:N$497)),SUMIF('C Report'!$A$200:$A$299,'C Report Grouper'!$D90,'C Report'!N$200:N$299))</f>
        <v>0</v>
      </c>
      <c r="Q90" s="98">
        <f>IF($D$4="MAP+ADM Waivers",(SUMIF('C Report'!$A$200:$A$299,'C Report Grouper'!$D90,'C Report'!O$200:O$299)+SUMIF('C Report'!$A$400:$A$497,'C Report Grouper'!$D90,'C Report'!O$400:O$497)),SUMIF('C Report'!$A$200:$A$299,'C Report Grouper'!$D90,'C Report'!O$200:O$299))</f>
        <v>0</v>
      </c>
      <c r="R90" s="98">
        <f>IF($D$4="MAP+ADM Waivers",(SUMIF('C Report'!$A$200:$A$299,'C Report Grouper'!$D90,'C Report'!P$200:P$299)+SUMIF('C Report'!$A$400:$A$497,'C Report Grouper'!$D90,'C Report'!P$400:P$497)),SUMIF('C Report'!$A$200:$A$299,'C Report Grouper'!$D90,'C Report'!P$200:P$299))</f>
        <v>0</v>
      </c>
      <c r="S90" s="98">
        <f>IF($D$4="MAP+ADM Waivers",(SUMIF('C Report'!$A$200:$A$299,'C Report Grouper'!$D90,'C Report'!Q$200:Q$299)+SUMIF('C Report'!$A$400:$A$497,'C Report Grouper'!$D90,'C Report'!Q$400:Q$497)),SUMIF('C Report'!$A$200:$A$299,'C Report Grouper'!$D90,'C Report'!Q$200:Q$299))</f>
        <v>0</v>
      </c>
      <c r="T90" s="98">
        <f>IF($D$4="MAP+ADM Waivers",(SUMIF('C Report'!$A$200:$A$299,'C Report Grouper'!$D90,'C Report'!R$200:R$299)+SUMIF('C Report'!$A$400:$A$497,'C Report Grouper'!$D90,'C Report'!R$400:R$497)),SUMIF('C Report'!$A$200:$A$299,'C Report Grouper'!$D90,'C Report'!R$200:R$299))</f>
        <v>0</v>
      </c>
      <c r="U90" s="98">
        <f>IF($D$4="MAP+ADM Waivers",(SUMIF('C Report'!$A$200:$A$299,'C Report Grouper'!$D90,'C Report'!S$200:S$299)+SUMIF('C Report'!$A$400:$A$497,'C Report Grouper'!$D90,'C Report'!S$400:S$497)),SUMIF('C Report'!$A$200:$A$299,'C Report Grouper'!$D90,'C Report'!S$200:S$299))</f>
        <v>0</v>
      </c>
      <c r="V90" s="98">
        <f>IF($D$4="MAP+ADM Waivers",(SUMIF('C Report'!$A$200:$A$299,'C Report Grouper'!$D90,'C Report'!T$200:T$299)+SUMIF('C Report'!$A$400:$A$497,'C Report Grouper'!$D90,'C Report'!T$400:T$497)),SUMIF('C Report'!$A$200:$A$299,'C Report Grouper'!$D90,'C Report'!T$200:T$299))</f>
        <v>0</v>
      </c>
      <c r="W90" s="98">
        <f>IF($D$4="MAP+ADM Waivers",(SUMIF('C Report'!$A$200:$A$299,'C Report Grouper'!$D90,'C Report'!U$200:U$299)+SUMIF('C Report'!$A$400:$A$497,'C Report Grouper'!$D90,'C Report'!U$400:U$497)),SUMIF('C Report'!$A$200:$A$299,'C Report Grouper'!$D90,'C Report'!U$200:U$299))</f>
        <v>0</v>
      </c>
      <c r="X90" s="98">
        <f>IF($D$4="MAP+ADM Waivers",(SUMIF('C Report'!$A$200:$A$299,'C Report Grouper'!$D90,'C Report'!V$200:V$299)+SUMIF('C Report'!$A$400:$A$497,'C Report Grouper'!$D90,'C Report'!V$400:V$497)),SUMIF('C Report'!$A$200:$A$299,'C Report Grouper'!$D90,'C Report'!V$200:V$299))</f>
        <v>0</v>
      </c>
      <c r="Y90" s="98">
        <f>IF($D$4="MAP+ADM Waivers",(SUMIF('C Report'!$A$200:$A$299,'C Report Grouper'!$D90,'C Report'!W$200:W$299)+SUMIF('C Report'!$A$400:$A$497,'C Report Grouper'!$D90,'C Report'!W$400:W$497)),SUMIF('C Report'!$A$200:$A$299,'C Report Grouper'!$D90,'C Report'!W$200:W$299))</f>
        <v>0</v>
      </c>
      <c r="Z90" s="98">
        <f>IF($D$4="MAP+ADM Waivers",(SUMIF('C Report'!$A$200:$A$299,'C Report Grouper'!$D90,'C Report'!X$200:X$299)+SUMIF('C Report'!$A$400:$A$497,'C Report Grouper'!$D90,'C Report'!X$400:X$497)),SUMIF('C Report'!$A$200:$A$299,'C Report Grouper'!$D90,'C Report'!X$200:X$299))</f>
        <v>0</v>
      </c>
      <c r="AA90" s="98">
        <f>IF($D$4="MAP+ADM Waivers",(SUMIF('C Report'!$A$200:$A$299,'C Report Grouper'!$D90,'C Report'!Y$200:Y$299)+SUMIF('C Report'!$A$400:$A$497,'C Report Grouper'!$D90,'C Report'!Y$400:Y$497)),SUMIF('C Report'!$A$200:$A$299,'C Report Grouper'!$D90,'C Report'!Y$200:Y$299))</f>
        <v>0</v>
      </c>
      <c r="AB90" s="98">
        <f>IF($D$4="MAP+ADM Waivers",(SUMIF('C Report'!$A$200:$A$299,'C Report Grouper'!$D90,'C Report'!Z$200:Z$299)+SUMIF('C Report'!$A$400:$A$497,'C Report Grouper'!$D90,'C Report'!Z$400:Z$497)),SUMIF('C Report'!$A$200:$A$299,'C Report Grouper'!$D90,'C Report'!Z$200:Z$299))</f>
        <v>0</v>
      </c>
      <c r="AC90" s="98">
        <f>IF($D$4="MAP+ADM Waivers",(SUMIF('C Report'!$A$200:$A$299,'C Report Grouper'!$D90,'C Report'!AA$200:AA$299)+SUMIF('C Report'!$A$400:$A$497,'C Report Grouper'!$D90,'C Report'!AA$400:AA$497)),SUMIF('C Report'!$A$200:$A$299,'C Report Grouper'!$D90,'C Report'!AA$200:AA$299))</f>
        <v>0</v>
      </c>
      <c r="AD90" s="98">
        <f>IF($D$4="MAP+ADM Waivers",(SUMIF('C Report'!$A$200:$A$299,'C Report Grouper'!$D90,'C Report'!AB$200:AB$299)+SUMIF('C Report'!$A$400:$A$497,'C Report Grouper'!$D90,'C Report'!AB$400:AB$497)),SUMIF('C Report'!$A$200:$A$299,'C Report Grouper'!$D90,'C Report'!AB$200:AB$299))</f>
        <v>0</v>
      </c>
      <c r="AE90" s="98">
        <f>IF($D$4="MAP+ADM Waivers",(SUMIF('C Report'!$A$200:$A$299,'C Report Grouper'!$D90,'C Report'!AC$200:AC$299)+SUMIF('C Report'!$A$400:$A$497,'C Report Grouper'!$D90,'C Report'!AC$400:AC$497)),SUMIF('C Report'!$A$200:$A$299,'C Report Grouper'!$D90,'C Report'!AC$200:AC$299))</f>
        <v>0</v>
      </c>
      <c r="AF90" s="98">
        <f>IF($D$4="MAP+ADM Waivers",(SUMIF('C Report'!$A$200:$A$299,'C Report Grouper'!$D90,'C Report'!AD$200:AD$299)+SUMIF('C Report'!$A$400:$A$497,'C Report Grouper'!$D90,'C Report'!AD$400:AD$497)),SUMIF('C Report'!$A$200:$A$299,'C Report Grouper'!$D90,'C Report'!AD$200:AD$299))</f>
        <v>0</v>
      </c>
      <c r="AG90" s="98">
        <f>IF($D$4="MAP+ADM Waivers",(SUMIF('C Report'!$A$200:$A$299,'C Report Grouper'!$D90,'C Report'!AE$200:AE$299)+SUMIF('C Report'!$A$400:$A$497,'C Report Grouper'!$D90,'C Report'!AE$400:AE$497)),SUMIF('C Report'!$A$200:$A$299,'C Report Grouper'!$D90,'C Report'!AE$200:AE$299))</f>
        <v>0</v>
      </c>
      <c r="AH90" s="99">
        <f>IF($D$4="MAP+ADM Waivers",(SUMIF('C Report'!$A$200:$A$299,'C Report Grouper'!$D90,'C Report'!AF$200:AF$299)+SUMIF('C Report'!$A$400:$A$497,'C Report Grouper'!$D90,'C Report'!AF$400:AF$497)),SUMIF('C Report'!$A$200:$A$299,'C Report Grouper'!$D90,'C Report'!AF$200:AF$299))</f>
        <v>0</v>
      </c>
    </row>
    <row r="91" spans="2:34" ht="13" hidden="1" x14ac:dyDescent="0.3">
      <c r="B91" s="22" t="str">
        <f>IFERROR(VLOOKUP(C91,'MEG Def'!$A$52:$B$55,2),"")</f>
        <v/>
      </c>
      <c r="C91" s="56"/>
      <c r="D91" s="282"/>
      <c r="E91" s="97">
        <f>IF($D$4="MAP+ADM Waivers",(SUMIF('C Report'!$A$200:$A$299,'C Report Grouper'!$D91,'C Report'!C$200:C$299)+SUMIF('C Report'!$A$400:$A$497,'C Report Grouper'!$D91,'C Report'!C$400:C$497)),SUMIF('C Report'!$A$200:$A$299,'C Report Grouper'!$D91,'C Report'!C$200:C$299))</f>
        <v>0</v>
      </c>
      <c r="F91" s="98">
        <f>IF($D$4="MAP+ADM Waivers",(SUMIF('C Report'!$A$200:$A$299,'C Report Grouper'!$D91,'C Report'!D$200:D$299)+SUMIF('C Report'!$A$400:$A$497,'C Report Grouper'!$D91,'C Report'!D$400:D$497)),SUMIF('C Report'!$A$200:$A$299,'C Report Grouper'!$D91,'C Report'!D$200:D$299))</f>
        <v>0</v>
      </c>
      <c r="G91" s="98">
        <f>IF($D$4="MAP+ADM Waivers",(SUMIF('C Report'!$A$200:$A$299,'C Report Grouper'!$D91,'C Report'!E$200:E$299)+SUMIF('C Report'!$A$400:$A$497,'C Report Grouper'!$D91,'C Report'!E$400:E$497)),SUMIF('C Report'!$A$200:$A$299,'C Report Grouper'!$D91,'C Report'!E$200:E$299))</f>
        <v>0</v>
      </c>
      <c r="H91" s="98">
        <f>IF($D$4="MAP+ADM Waivers",(SUMIF('C Report'!$A$200:$A$299,'C Report Grouper'!$D91,'C Report'!F$200:F$299)+SUMIF('C Report'!$A$400:$A$497,'C Report Grouper'!$D91,'C Report'!F$400:F$497)),SUMIF('C Report'!$A$200:$A$299,'C Report Grouper'!$D91,'C Report'!F$200:F$299))</f>
        <v>0</v>
      </c>
      <c r="I91" s="98">
        <f>IF($D$4="MAP+ADM Waivers",(SUMIF('C Report'!$A$200:$A$299,'C Report Grouper'!$D91,'C Report'!G$200:G$299)+SUMIF('C Report'!$A$400:$A$497,'C Report Grouper'!$D91,'C Report'!G$400:G$497)),SUMIF('C Report'!$A$200:$A$299,'C Report Grouper'!$D91,'C Report'!G$200:G$299))</f>
        <v>0</v>
      </c>
      <c r="J91" s="98">
        <f>IF($D$4="MAP+ADM Waivers",(SUMIF('C Report'!$A$200:$A$299,'C Report Grouper'!$D91,'C Report'!H$200:H$299)+SUMIF('C Report'!$A$400:$A$497,'C Report Grouper'!$D91,'C Report'!H$400:H$497)),SUMIF('C Report'!$A$200:$A$299,'C Report Grouper'!$D91,'C Report'!H$200:H$299))</f>
        <v>0</v>
      </c>
      <c r="K91" s="98">
        <f>IF($D$4="MAP+ADM Waivers",(SUMIF('C Report'!$A$200:$A$299,'C Report Grouper'!$D91,'C Report'!I$200:I$299)+SUMIF('C Report'!$A$400:$A$497,'C Report Grouper'!$D91,'C Report'!I$400:I$497)),SUMIF('C Report'!$A$200:$A$299,'C Report Grouper'!$D91,'C Report'!I$200:I$299))</f>
        <v>0</v>
      </c>
      <c r="L91" s="98">
        <f>IF($D$4="MAP+ADM Waivers",(SUMIF('C Report'!$A$200:$A$299,'C Report Grouper'!$D91,'C Report'!J$200:J$299)+SUMIF('C Report'!$A$400:$A$497,'C Report Grouper'!$D91,'C Report'!J$400:J$497)),SUMIF('C Report'!$A$200:$A$299,'C Report Grouper'!$D91,'C Report'!J$200:J$299))</f>
        <v>0</v>
      </c>
      <c r="M91" s="98">
        <f>IF($D$4="MAP+ADM Waivers",(SUMIF('C Report'!$A$200:$A$299,'C Report Grouper'!$D91,'C Report'!K$200:K$299)+SUMIF('C Report'!$A$400:$A$497,'C Report Grouper'!$D91,'C Report'!K$400:K$497)),SUMIF('C Report'!$A$200:$A$299,'C Report Grouper'!$D91,'C Report'!K$200:K$299))</f>
        <v>0</v>
      </c>
      <c r="N91" s="98">
        <f>IF($D$4="MAP+ADM Waivers",(SUMIF('C Report'!$A$200:$A$299,'C Report Grouper'!$D91,'C Report'!L$200:L$299)+SUMIF('C Report'!$A$400:$A$497,'C Report Grouper'!$D91,'C Report'!L$400:L$497)),SUMIF('C Report'!$A$200:$A$299,'C Report Grouper'!$D91,'C Report'!L$200:L$299))</f>
        <v>0</v>
      </c>
      <c r="O91" s="98">
        <f>IF($D$4="MAP+ADM Waivers",(SUMIF('C Report'!$A$200:$A$299,'C Report Grouper'!$D91,'C Report'!M$200:M$299)+SUMIF('C Report'!$A$400:$A$497,'C Report Grouper'!$D91,'C Report'!M$400:M$497)),SUMIF('C Report'!$A$200:$A$299,'C Report Grouper'!$D91,'C Report'!M$200:M$299))</f>
        <v>0</v>
      </c>
      <c r="P91" s="98">
        <f>IF($D$4="MAP+ADM Waivers",(SUMIF('C Report'!$A$200:$A$299,'C Report Grouper'!$D91,'C Report'!N$200:N$299)+SUMIF('C Report'!$A$400:$A$497,'C Report Grouper'!$D91,'C Report'!N$400:N$497)),SUMIF('C Report'!$A$200:$A$299,'C Report Grouper'!$D91,'C Report'!N$200:N$299))</f>
        <v>0</v>
      </c>
      <c r="Q91" s="98">
        <f>IF($D$4="MAP+ADM Waivers",(SUMIF('C Report'!$A$200:$A$299,'C Report Grouper'!$D91,'C Report'!O$200:O$299)+SUMIF('C Report'!$A$400:$A$497,'C Report Grouper'!$D91,'C Report'!O$400:O$497)),SUMIF('C Report'!$A$200:$A$299,'C Report Grouper'!$D91,'C Report'!O$200:O$299))</f>
        <v>0</v>
      </c>
      <c r="R91" s="98">
        <f>IF($D$4="MAP+ADM Waivers",(SUMIF('C Report'!$A$200:$A$299,'C Report Grouper'!$D91,'C Report'!P$200:P$299)+SUMIF('C Report'!$A$400:$A$497,'C Report Grouper'!$D91,'C Report'!P$400:P$497)),SUMIF('C Report'!$A$200:$A$299,'C Report Grouper'!$D91,'C Report'!P$200:P$299))</f>
        <v>0</v>
      </c>
      <c r="S91" s="98">
        <f>IF($D$4="MAP+ADM Waivers",(SUMIF('C Report'!$A$200:$A$299,'C Report Grouper'!$D91,'C Report'!Q$200:Q$299)+SUMIF('C Report'!$A$400:$A$497,'C Report Grouper'!$D91,'C Report'!Q$400:Q$497)),SUMIF('C Report'!$A$200:$A$299,'C Report Grouper'!$D91,'C Report'!Q$200:Q$299))</f>
        <v>0</v>
      </c>
      <c r="T91" s="98">
        <f>IF($D$4="MAP+ADM Waivers",(SUMIF('C Report'!$A$200:$A$299,'C Report Grouper'!$D91,'C Report'!R$200:R$299)+SUMIF('C Report'!$A$400:$A$497,'C Report Grouper'!$D91,'C Report'!R$400:R$497)),SUMIF('C Report'!$A$200:$A$299,'C Report Grouper'!$D91,'C Report'!R$200:R$299))</f>
        <v>0</v>
      </c>
      <c r="U91" s="98">
        <f>IF($D$4="MAP+ADM Waivers",(SUMIF('C Report'!$A$200:$A$299,'C Report Grouper'!$D91,'C Report'!S$200:S$299)+SUMIF('C Report'!$A$400:$A$497,'C Report Grouper'!$D91,'C Report'!S$400:S$497)),SUMIF('C Report'!$A$200:$A$299,'C Report Grouper'!$D91,'C Report'!S$200:S$299))</f>
        <v>0</v>
      </c>
      <c r="V91" s="98">
        <f>IF($D$4="MAP+ADM Waivers",(SUMIF('C Report'!$A$200:$A$299,'C Report Grouper'!$D91,'C Report'!T$200:T$299)+SUMIF('C Report'!$A$400:$A$497,'C Report Grouper'!$D91,'C Report'!T$400:T$497)),SUMIF('C Report'!$A$200:$A$299,'C Report Grouper'!$D91,'C Report'!T$200:T$299))</f>
        <v>0</v>
      </c>
      <c r="W91" s="98">
        <f>IF($D$4="MAP+ADM Waivers",(SUMIF('C Report'!$A$200:$A$299,'C Report Grouper'!$D91,'C Report'!U$200:U$299)+SUMIF('C Report'!$A$400:$A$497,'C Report Grouper'!$D91,'C Report'!U$400:U$497)),SUMIF('C Report'!$A$200:$A$299,'C Report Grouper'!$D91,'C Report'!U$200:U$299))</f>
        <v>0</v>
      </c>
      <c r="X91" s="98">
        <f>IF($D$4="MAP+ADM Waivers",(SUMIF('C Report'!$A$200:$A$299,'C Report Grouper'!$D91,'C Report'!V$200:V$299)+SUMIF('C Report'!$A$400:$A$497,'C Report Grouper'!$D91,'C Report'!V$400:V$497)),SUMIF('C Report'!$A$200:$A$299,'C Report Grouper'!$D91,'C Report'!V$200:V$299))</f>
        <v>0</v>
      </c>
      <c r="Y91" s="98">
        <f>IF($D$4="MAP+ADM Waivers",(SUMIF('C Report'!$A$200:$A$299,'C Report Grouper'!$D91,'C Report'!W$200:W$299)+SUMIF('C Report'!$A$400:$A$497,'C Report Grouper'!$D91,'C Report'!W$400:W$497)),SUMIF('C Report'!$A$200:$A$299,'C Report Grouper'!$D91,'C Report'!W$200:W$299))</f>
        <v>0</v>
      </c>
      <c r="Z91" s="98">
        <f>IF($D$4="MAP+ADM Waivers",(SUMIF('C Report'!$A$200:$A$299,'C Report Grouper'!$D91,'C Report'!X$200:X$299)+SUMIF('C Report'!$A$400:$A$497,'C Report Grouper'!$D91,'C Report'!X$400:X$497)),SUMIF('C Report'!$A$200:$A$299,'C Report Grouper'!$D91,'C Report'!X$200:X$299))</f>
        <v>0</v>
      </c>
      <c r="AA91" s="98">
        <f>IF($D$4="MAP+ADM Waivers",(SUMIF('C Report'!$A$200:$A$299,'C Report Grouper'!$D91,'C Report'!Y$200:Y$299)+SUMIF('C Report'!$A$400:$A$497,'C Report Grouper'!$D91,'C Report'!Y$400:Y$497)),SUMIF('C Report'!$A$200:$A$299,'C Report Grouper'!$D91,'C Report'!Y$200:Y$299))</f>
        <v>0</v>
      </c>
      <c r="AB91" s="98">
        <f>IF($D$4="MAP+ADM Waivers",(SUMIF('C Report'!$A$200:$A$299,'C Report Grouper'!$D91,'C Report'!Z$200:Z$299)+SUMIF('C Report'!$A$400:$A$497,'C Report Grouper'!$D91,'C Report'!Z$400:Z$497)),SUMIF('C Report'!$A$200:$A$299,'C Report Grouper'!$D91,'C Report'!Z$200:Z$299))</f>
        <v>0</v>
      </c>
      <c r="AC91" s="98">
        <f>IF($D$4="MAP+ADM Waivers",(SUMIF('C Report'!$A$200:$A$299,'C Report Grouper'!$D91,'C Report'!AA$200:AA$299)+SUMIF('C Report'!$A$400:$A$497,'C Report Grouper'!$D91,'C Report'!AA$400:AA$497)),SUMIF('C Report'!$A$200:$A$299,'C Report Grouper'!$D91,'C Report'!AA$200:AA$299))</f>
        <v>0</v>
      </c>
      <c r="AD91" s="98">
        <f>IF($D$4="MAP+ADM Waivers",(SUMIF('C Report'!$A$200:$A$299,'C Report Grouper'!$D91,'C Report'!AB$200:AB$299)+SUMIF('C Report'!$A$400:$A$497,'C Report Grouper'!$D91,'C Report'!AB$400:AB$497)),SUMIF('C Report'!$A$200:$A$299,'C Report Grouper'!$D91,'C Report'!AB$200:AB$299))</f>
        <v>0</v>
      </c>
      <c r="AE91" s="98">
        <f>IF($D$4="MAP+ADM Waivers",(SUMIF('C Report'!$A$200:$A$299,'C Report Grouper'!$D91,'C Report'!AC$200:AC$299)+SUMIF('C Report'!$A$400:$A$497,'C Report Grouper'!$D91,'C Report'!AC$400:AC$497)),SUMIF('C Report'!$A$200:$A$299,'C Report Grouper'!$D91,'C Report'!AC$200:AC$299))</f>
        <v>0</v>
      </c>
      <c r="AF91" s="98">
        <f>IF($D$4="MAP+ADM Waivers",(SUMIF('C Report'!$A$200:$A$299,'C Report Grouper'!$D91,'C Report'!AD$200:AD$299)+SUMIF('C Report'!$A$400:$A$497,'C Report Grouper'!$D91,'C Report'!AD$400:AD$497)),SUMIF('C Report'!$A$200:$A$299,'C Report Grouper'!$D91,'C Report'!AD$200:AD$299))</f>
        <v>0</v>
      </c>
      <c r="AG91" s="98">
        <f>IF($D$4="MAP+ADM Waivers",(SUMIF('C Report'!$A$200:$A$299,'C Report Grouper'!$D91,'C Report'!AE$200:AE$299)+SUMIF('C Report'!$A$400:$A$497,'C Report Grouper'!$D91,'C Report'!AE$400:AE$497)),SUMIF('C Report'!$A$200:$A$299,'C Report Grouper'!$D91,'C Report'!AE$200:AE$299))</f>
        <v>0</v>
      </c>
      <c r="AH91" s="99">
        <f>IF($D$4="MAP+ADM Waivers",(SUMIF('C Report'!$A$200:$A$299,'C Report Grouper'!$D91,'C Report'!AF$200:AF$299)+SUMIF('C Report'!$A$400:$A$497,'C Report Grouper'!$D91,'C Report'!AF$400:AF$497)),SUMIF('C Report'!$A$200:$A$299,'C Report Grouper'!$D91,'C Report'!AF$200:AF$299))</f>
        <v>0</v>
      </c>
    </row>
    <row r="92" spans="2:34" ht="13" hidden="1" x14ac:dyDescent="0.3">
      <c r="B92" s="22"/>
      <c r="C92" s="56"/>
      <c r="D92" s="282"/>
      <c r="E92" s="97">
        <f>IF($D$4="MAP+ADM Waivers",(SUMIF('C Report'!$A$200:$A$299,'C Report Grouper'!$D92,'C Report'!C$200:C$299)+SUMIF('C Report'!$A$400:$A$497,'C Report Grouper'!$D92,'C Report'!C$400:C$497)),SUMIF('C Report'!$A$200:$A$299,'C Report Grouper'!$D92,'C Report'!C$200:C$299))</f>
        <v>0</v>
      </c>
      <c r="F92" s="98">
        <f>IF($D$4="MAP+ADM Waivers",(SUMIF('C Report'!$A$200:$A$299,'C Report Grouper'!$D92,'C Report'!D$200:D$299)+SUMIF('C Report'!$A$400:$A$497,'C Report Grouper'!$D92,'C Report'!D$400:D$497)),SUMIF('C Report'!$A$200:$A$299,'C Report Grouper'!$D92,'C Report'!D$200:D$299))</f>
        <v>0</v>
      </c>
      <c r="G92" s="98">
        <f>IF($D$4="MAP+ADM Waivers",(SUMIF('C Report'!$A$200:$A$299,'C Report Grouper'!$D92,'C Report'!E$200:E$299)+SUMIF('C Report'!$A$400:$A$497,'C Report Grouper'!$D92,'C Report'!E$400:E$497)),SUMIF('C Report'!$A$200:$A$299,'C Report Grouper'!$D92,'C Report'!E$200:E$299))</f>
        <v>0</v>
      </c>
      <c r="H92" s="98">
        <f>IF($D$4="MAP+ADM Waivers",(SUMIF('C Report'!$A$200:$A$299,'C Report Grouper'!$D92,'C Report'!F$200:F$299)+SUMIF('C Report'!$A$400:$A$497,'C Report Grouper'!$D92,'C Report'!F$400:F$497)),SUMIF('C Report'!$A$200:$A$299,'C Report Grouper'!$D92,'C Report'!F$200:F$299))</f>
        <v>0</v>
      </c>
      <c r="I92" s="98">
        <f>IF($D$4="MAP+ADM Waivers",(SUMIF('C Report'!$A$200:$A$299,'C Report Grouper'!$D92,'C Report'!G$200:G$299)+SUMIF('C Report'!$A$400:$A$497,'C Report Grouper'!$D92,'C Report'!G$400:G$497)),SUMIF('C Report'!$A$200:$A$299,'C Report Grouper'!$D92,'C Report'!G$200:G$299))</f>
        <v>0</v>
      </c>
      <c r="J92" s="98">
        <f>IF($D$4="MAP+ADM Waivers",(SUMIF('C Report'!$A$200:$A$299,'C Report Grouper'!$D92,'C Report'!H$200:H$299)+SUMIF('C Report'!$A$400:$A$497,'C Report Grouper'!$D92,'C Report'!H$400:H$497)),SUMIF('C Report'!$A$200:$A$299,'C Report Grouper'!$D92,'C Report'!H$200:H$299))</f>
        <v>0</v>
      </c>
      <c r="K92" s="98">
        <f>IF($D$4="MAP+ADM Waivers",(SUMIF('C Report'!$A$200:$A$299,'C Report Grouper'!$D92,'C Report'!I$200:I$299)+SUMIF('C Report'!$A$400:$A$497,'C Report Grouper'!$D92,'C Report'!I$400:I$497)),SUMIF('C Report'!$A$200:$A$299,'C Report Grouper'!$D92,'C Report'!I$200:I$299))</f>
        <v>0</v>
      </c>
      <c r="L92" s="98">
        <f>IF($D$4="MAP+ADM Waivers",(SUMIF('C Report'!$A$200:$A$299,'C Report Grouper'!$D92,'C Report'!J$200:J$299)+SUMIF('C Report'!$A$400:$A$497,'C Report Grouper'!$D92,'C Report'!J$400:J$497)),SUMIF('C Report'!$A$200:$A$299,'C Report Grouper'!$D92,'C Report'!J$200:J$299))</f>
        <v>0</v>
      </c>
      <c r="M92" s="98">
        <f>IF($D$4="MAP+ADM Waivers",(SUMIF('C Report'!$A$200:$A$299,'C Report Grouper'!$D92,'C Report'!K$200:K$299)+SUMIF('C Report'!$A$400:$A$497,'C Report Grouper'!$D92,'C Report'!K$400:K$497)),SUMIF('C Report'!$A$200:$A$299,'C Report Grouper'!$D92,'C Report'!K$200:K$299))</f>
        <v>0</v>
      </c>
      <c r="N92" s="98">
        <f>IF($D$4="MAP+ADM Waivers",(SUMIF('C Report'!$A$200:$A$299,'C Report Grouper'!$D92,'C Report'!L$200:L$299)+SUMIF('C Report'!$A$400:$A$497,'C Report Grouper'!$D92,'C Report'!L$400:L$497)),SUMIF('C Report'!$A$200:$A$299,'C Report Grouper'!$D92,'C Report'!L$200:L$299))</f>
        <v>0</v>
      </c>
      <c r="O92" s="98">
        <f>IF($D$4="MAP+ADM Waivers",(SUMIF('C Report'!$A$200:$A$299,'C Report Grouper'!$D92,'C Report'!M$200:M$299)+SUMIF('C Report'!$A$400:$A$497,'C Report Grouper'!$D92,'C Report'!M$400:M$497)),SUMIF('C Report'!$A$200:$A$299,'C Report Grouper'!$D92,'C Report'!M$200:M$299))</f>
        <v>0</v>
      </c>
      <c r="P92" s="98">
        <f>IF($D$4="MAP+ADM Waivers",(SUMIF('C Report'!$A$200:$A$299,'C Report Grouper'!$D92,'C Report'!N$200:N$299)+SUMIF('C Report'!$A$400:$A$497,'C Report Grouper'!$D92,'C Report'!N$400:N$497)),SUMIF('C Report'!$A$200:$A$299,'C Report Grouper'!$D92,'C Report'!N$200:N$299))</f>
        <v>0</v>
      </c>
      <c r="Q92" s="98">
        <f>IF($D$4="MAP+ADM Waivers",(SUMIF('C Report'!$A$200:$A$299,'C Report Grouper'!$D92,'C Report'!O$200:O$299)+SUMIF('C Report'!$A$400:$A$497,'C Report Grouper'!$D92,'C Report'!O$400:O$497)),SUMIF('C Report'!$A$200:$A$299,'C Report Grouper'!$D92,'C Report'!O$200:O$299))</f>
        <v>0</v>
      </c>
      <c r="R92" s="98">
        <f>IF($D$4="MAP+ADM Waivers",(SUMIF('C Report'!$A$200:$A$299,'C Report Grouper'!$D92,'C Report'!P$200:P$299)+SUMIF('C Report'!$A$400:$A$497,'C Report Grouper'!$D92,'C Report'!P$400:P$497)),SUMIF('C Report'!$A$200:$A$299,'C Report Grouper'!$D92,'C Report'!P$200:P$299))</f>
        <v>0</v>
      </c>
      <c r="S92" s="98">
        <f>IF($D$4="MAP+ADM Waivers",(SUMIF('C Report'!$A$200:$A$299,'C Report Grouper'!$D92,'C Report'!Q$200:Q$299)+SUMIF('C Report'!$A$400:$A$497,'C Report Grouper'!$D92,'C Report'!Q$400:Q$497)),SUMIF('C Report'!$A$200:$A$299,'C Report Grouper'!$D92,'C Report'!Q$200:Q$299))</f>
        <v>0</v>
      </c>
      <c r="T92" s="98">
        <f>IF($D$4="MAP+ADM Waivers",(SUMIF('C Report'!$A$200:$A$299,'C Report Grouper'!$D92,'C Report'!R$200:R$299)+SUMIF('C Report'!$A$400:$A$497,'C Report Grouper'!$D92,'C Report'!R$400:R$497)),SUMIF('C Report'!$A$200:$A$299,'C Report Grouper'!$D92,'C Report'!R$200:R$299))</f>
        <v>0</v>
      </c>
      <c r="U92" s="98">
        <f>IF($D$4="MAP+ADM Waivers",(SUMIF('C Report'!$A$200:$A$299,'C Report Grouper'!$D92,'C Report'!S$200:S$299)+SUMIF('C Report'!$A$400:$A$497,'C Report Grouper'!$D92,'C Report'!S$400:S$497)),SUMIF('C Report'!$A$200:$A$299,'C Report Grouper'!$D92,'C Report'!S$200:S$299))</f>
        <v>0</v>
      </c>
      <c r="V92" s="98">
        <f>IF($D$4="MAP+ADM Waivers",(SUMIF('C Report'!$A$200:$A$299,'C Report Grouper'!$D92,'C Report'!T$200:T$299)+SUMIF('C Report'!$A$400:$A$497,'C Report Grouper'!$D92,'C Report'!T$400:T$497)),SUMIF('C Report'!$A$200:$A$299,'C Report Grouper'!$D92,'C Report'!T$200:T$299))</f>
        <v>0</v>
      </c>
      <c r="W92" s="98">
        <f>IF($D$4="MAP+ADM Waivers",(SUMIF('C Report'!$A$200:$A$299,'C Report Grouper'!$D92,'C Report'!U$200:U$299)+SUMIF('C Report'!$A$400:$A$497,'C Report Grouper'!$D92,'C Report'!U$400:U$497)),SUMIF('C Report'!$A$200:$A$299,'C Report Grouper'!$D92,'C Report'!U$200:U$299))</f>
        <v>0</v>
      </c>
      <c r="X92" s="98">
        <f>IF($D$4="MAP+ADM Waivers",(SUMIF('C Report'!$A$200:$A$299,'C Report Grouper'!$D92,'C Report'!V$200:V$299)+SUMIF('C Report'!$A$400:$A$497,'C Report Grouper'!$D92,'C Report'!V$400:V$497)),SUMIF('C Report'!$A$200:$A$299,'C Report Grouper'!$D92,'C Report'!V$200:V$299))</f>
        <v>0</v>
      </c>
      <c r="Y92" s="98">
        <f>IF($D$4="MAP+ADM Waivers",(SUMIF('C Report'!$A$200:$A$299,'C Report Grouper'!$D92,'C Report'!W$200:W$299)+SUMIF('C Report'!$A$400:$A$497,'C Report Grouper'!$D92,'C Report'!W$400:W$497)),SUMIF('C Report'!$A$200:$A$299,'C Report Grouper'!$D92,'C Report'!W$200:W$299))</f>
        <v>0</v>
      </c>
      <c r="Z92" s="98">
        <f>IF($D$4="MAP+ADM Waivers",(SUMIF('C Report'!$A$200:$A$299,'C Report Grouper'!$D92,'C Report'!X$200:X$299)+SUMIF('C Report'!$A$400:$A$497,'C Report Grouper'!$D92,'C Report'!X$400:X$497)),SUMIF('C Report'!$A$200:$A$299,'C Report Grouper'!$D92,'C Report'!X$200:X$299))</f>
        <v>0</v>
      </c>
      <c r="AA92" s="98">
        <f>IF($D$4="MAP+ADM Waivers",(SUMIF('C Report'!$A$200:$A$299,'C Report Grouper'!$D92,'C Report'!Y$200:Y$299)+SUMIF('C Report'!$A$400:$A$497,'C Report Grouper'!$D92,'C Report'!Y$400:Y$497)),SUMIF('C Report'!$A$200:$A$299,'C Report Grouper'!$D92,'C Report'!Y$200:Y$299))</f>
        <v>0</v>
      </c>
      <c r="AB92" s="98">
        <f>IF($D$4="MAP+ADM Waivers",(SUMIF('C Report'!$A$200:$A$299,'C Report Grouper'!$D92,'C Report'!Z$200:Z$299)+SUMIF('C Report'!$A$400:$A$497,'C Report Grouper'!$D92,'C Report'!Z$400:Z$497)),SUMIF('C Report'!$A$200:$A$299,'C Report Grouper'!$D92,'C Report'!Z$200:Z$299))</f>
        <v>0</v>
      </c>
      <c r="AC92" s="98">
        <f>IF($D$4="MAP+ADM Waivers",(SUMIF('C Report'!$A$200:$A$299,'C Report Grouper'!$D92,'C Report'!AA$200:AA$299)+SUMIF('C Report'!$A$400:$A$497,'C Report Grouper'!$D92,'C Report'!AA$400:AA$497)),SUMIF('C Report'!$A$200:$A$299,'C Report Grouper'!$D92,'C Report'!AA$200:AA$299))</f>
        <v>0</v>
      </c>
      <c r="AD92" s="98">
        <f>IF($D$4="MAP+ADM Waivers",(SUMIF('C Report'!$A$200:$A$299,'C Report Grouper'!$D92,'C Report'!AB$200:AB$299)+SUMIF('C Report'!$A$400:$A$497,'C Report Grouper'!$D92,'C Report'!AB$400:AB$497)),SUMIF('C Report'!$A$200:$A$299,'C Report Grouper'!$D92,'C Report'!AB$200:AB$299))</f>
        <v>0</v>
      </c>
      <c r="AE92" s="98">
        <f>IF($D$4="MAP+ADM Waivers",(SUMIF('C Report'!$A$200:$A$299,'C Report Grouper'!$D92,'C Report'!AC$200:AC$299)+SUMIF('C Report'!$A$400:$A$497,'C Report Grouper'!$D92,'C Report'!AC$400:AC$497)),SUMIF('C Report'!$A$200:$A$299,'C Report Grouper'!$D92,'C Report'!AC$200:AC$299))</f>
        <v>0</v>
      </c>
      <c r="AF92" s="98">
        <f>IF($D$4="MAP+ADM Waivers",(SUMIF('C Report'!$A$200:$A$299,'C Report Grouper'!$D92,'C Report'!AD$200:AD$299)+SUMIF('C Report'!$A$400:$A$497,'C Report Grouper'!$D92,'C Report'!AD$400:AD$497)),SUMIF('C Report'!$A$200:$A$299,'C Report Grouper'!$D92,'C Report'!AD$200:AD$299))</f>
        <v>0</v>
      </c>
      <c r="AG92" s="98">
        <f>IF($D$4="MAP+ADM Waivers",(SUMIF('C Report'!$A$200:$A$299,'C Report Grouper'!$D92,'C Report'!AE$200:AE$299)+SUMIF('C Report'!$A$400:$A$497,'C Report Grouper'!$D92,'C Report'!AE$400:AE$497)),SUMIF('C Report'!$A$200:$A$299,'C Report Grouper'!$D92,'C Report'!AE$200:AE$299))</f>
        <v>0</v>
      </c>
      <c r="AH92" s="99">
        <f>IF($D$4="MAP+ADM Waivers",(SUMIF('C Report'!$A$200:$A$299,'C Report Grouper'!$D92,'C Report'!AF$200:AF$299)+SUMIF('C Report'!$A$400:$A$497,'C Report Grouper'!$D92,'C Report'!AF$400:AF$497)),SUMIF('C Report'!$A$200:$A$299,'C Report Grouper'!$D92,'C Report'!AF$200:AF$299))</f>
        <v>0</v>
      </c>
    </row>
    <row r="93" spans="2:34" ht="13" hidden="1" x14ac:dyDescent="0.3">
      <c r="B93" s="6" t="s">
        <v>81</v>
      </c>
      <c r="C93" s="56"/>
      <c r="D93" s="282"/>
      <c r="E93" s="97">
        <f>IF($D$4="MAP+ADM Waivers",(SUMIF('C Report'!$A$200:$A$299,'C Report Grouper'!$D93,'C Report'!C$200:C$299)+SUMIF('C Report'!$A$400:$A$497,'C Report Grouper'!$D93,'C Report'!C$400:C$497)),SUMIF('C Report'!$A$200:$A$299,'C Report Grouper'!$D93,'C Report'!C$200:C$299))</f>
        <v>0</v>
      </c>
      <c r="F93" s="98">
        <f>IF($D$4="MAP+ADM Waivers",(SUMIF('C Report'!$A$200:$A$299,'C Report Grouper'!$D93,'C Report'!D$200:D$299)+SUMIF('C Report'!$A$400:$A$497,'C Report Grouper'!$D93,'C Report'!D$400:D$497)),SUMIF('C Report'!$A$200:$A$299,'C Report Grouper'!$D93,'C Report'!D$200:D$299))</f>
        <v>0</v>
      </c>
      <c r="G93" s="98">
        <f>IF($D$4="MAP+ADM Waivers",(SUMIF('C Report'!$A$200:$A$299,'C Report Grouper'!$D93,'C Report'!E$200:E$299)+SUMIF('C Report'!$A$400:$A$497,'C Report Grouper'!$D93,'C Report'!E$400:E$497)),SUMIF('C Report'!$A$200:$A$299,'C Report Grouper'!$D93,'C Report'!E$200:E$299))</f>
        <v>0</v>
      </c>
      <c r="H93" s="98">
        <f>IF($D$4="MAP+ADM Waivers",(SUMIF('C Report'!$A$200:$A$299,'C Report Grouper'!$D93,'C Report'!F$200:F$299)+SUMIF('C Report'!$A$400:$A$497,'C Report Grouper'!$D93,'C Report'!F$400:F$497)),SUMIF('C Report'!$A$200:$A$299,'C Report Grouper'!$D93,'C Report'!F$200:F$299))</f>
        <v>0</v>
      </c>
      <c r="I93" s="98">
        <f>IF($D$4="MAP+ADM Waivers",(SUMIF('C Report'!$A$200:$A$299,'C Report Grouper'!$D93,'C Report'!G$200:G$299)+SUMIF('C Report'!$A$400:$A$497,'C Report Grouper'!$D93,'C Report'!G$400:G$497)),SUMIF('C Report'!$A$200:$A$299,'C Report Grouper'!$D93,'C Report'!G$200:G$299))</f>
        <v>0</v>
      </c>
      <c r="J93" s="98">
        <f>IF($D$4="MAP+ADM Waivers",(SUMIF('C Report'!$A$200:$A$299,'C Report Grouper'!$D93,'C Report'!H$200:H$299)+SUMIF('C Report'!$A$400:$A$497,'C Report Grouper'!$D93,'C Report'!H$400:H$497)),SUMIF('C Report'!$A$200:$A$299,'C Report Grouper'!$D93,'C Report'!H$200:H$299))</f>
        <v>0</v>
      </c>
      <c r="K93" s="98">
        <f>IF($D$4="MAP+ADM Waivers",(SUMIF('C Report'!$A$200:$A$299,'C Report Grouper'!$D93,'C Report'!I$200:I$299)+SUMIF('C Report'!$A$400:$A$497,'C Report Grouper'!$D93,'C Report'!I$400:I$497)),SUMIF('C Report'!$A$200:$A$299,'C Report Grouper'!$D93,'C Report'!I$200:I$299))</f>
        <v>0</v>
      </c>
      <c r="L93" s="98">
        <f>IF($D$4="MAP+ADM Waivers",(SUMIF('C Report'!$A$200:$A$299,'C Report Grouper'!$D93,'C Report'!J$200:J$299)+SUMIF('C Report'!$A$400:$A$497,'C Report Grouper'!$D93,'C Report'!J$400:J$497)),SUMIF('C Report'!$A$200:$A$299,'C Report Grouper'!$D93,'C Report'!J$200:J$299))</f>
        <v>0</v>
      </c>
      <c r="M93" s="98">
        <f>IF($D$4="MAP+ADM Waivers",(SUMIF('C Report'!$A$200:$A$299,'C Report Grouper'!$D93,'C Report'!K$200:K$299)+SUMIF('C Report'!$A$400:$A$497,'C Report Grouper'!$D93,'C Report'!K$400:K$497)),SUMIF('C Report'!$A$200:$A$299,'C Report Grouper'!$D93,'C Report'!K$200:K$299))</f>
        <v>0</v>
      </c>
      <c r="N93" s="98">
        <f>IF($D$4="MAP+ADM Waivers",(SUMIF('C Report'!$A$200:$A$299,'C Report Grouper'!$D93,'C Report'!L$200:L$299)+SUMIF('C Report'!$A$400:$A$497,'C Report Grouper'!$D93,'C Report'!L$400:L$497)),SUMIF('C Report'!$A$200:$A$299,'C Report Grouper'!$D93,'C Report'!L$200:L$299))</f>
        <v>0</v>
      </c>
      <c r="O93" s="98">
        <f>IF($D$4="MAP+ADM Waivers",(SUMIF('C Report'!$A$200:$A$299,'C Report Grouper'!$D93,'C Report'!M$200:M$299)+SUMIF('C Report'!$A$400:$A$497,'C Report Grouper'!$D93,'C Report'!M$400:M$497)),SUMIF('C Report'!$A$200:$A$299,'C Report Grouper'!$D93,'C Report'!M$200:M$299))</f>
        <v>0</v>
      </c>
      <c r="P93" s="98">
        <f>IF($D$4="MAP+ADM Waivers",(SUMIF('C Report'!$A$200:$A$299,'C Report Grouper'!$D93,'C Report'!N$200:N$299)+SUMIF('C Report'!$A$400:$A$497,'C Report Grouper'!$D93,'C Report'!N$400:N$497)),SUMIF('C Report'!$A$200:$A$299,'C Report Grouper'!$D93,'C Report'!N$200:N$299))</f>
        <v>0</v>
      </c>
      <c r="Q93" s="98">
        <f>IF($D$4="MAP+ADM Waivers",(SUMIF('C Report'!$A$200:$A$299,'C Report Grouper'!$D93,'C Report'!O$200:O$299)+SUMIF('C Report'!$A$400:$A$497,'C Report Grouper'!$D93,'C Report'!O$400:O$497)),SUMIF('C Report'!$A$200:$A$299,'C Report Grouper'!$D93,'C Report'!O$200:O$299))</f>
        <v>0</v>
      </c>
      <c r="R93" s="98">
        <f>IF($D$4="MAP+ADM Waivers",(SUMIF('C Report'!$A$200:$A$299,'C Report Grouper'!$D93,'C Report'!P$200:P$299)+SUMIF('C Report'!$A$400:$A$497,'C Report Grouper'!$D93,'C Report'!P$400:P$497)),SUMIF('C Report'!$A$200:$A$299,'C Report Grouper'!$D93,'C Report'!P$200:P$299))</f>
        <v>0</v>
      </c>
      <c r="S93" s="98">
        <f>IF($D$4="MAP+ADM Waivers",(SUMIF('C Report'!$A$200:$A$299,'C Report Grouper'!$D93,'C Report'!Q$200:Q$299)+SUMIF('C Report'!$A$400:$A$497,'C Report Grouper'!$D93,'C Report'!Q$400:Q$497)),SUMIF('C Report'!$A$200:$A$299,'C Report Grouper'!$D93,'C Report'!Q$200:Q$299))</f>
        <v>0</v>
      </c>
      <c r="T93" s="98">
        <f>IF($D$4="MAP+ADM Waivers",(SUMIF('C Report'!$A$200:$A$299,'C Report Grouper'!$D93,'C Report'!R$200:R$299)+SUMIF('C Report'!$A$400:$A$497,'C Report Grouper'!$D93,'C Report'!R$400:R$497)),SUMIF('C Report'!$A$200:$A$299,'C Report Grouper'!$D93,'C Report'!R$200:R$299))</f>
        <v>0</v>
      </c>
      <c r="U93" s="98">
        <f>IF($D$4="MAP+ADM Waivers",(SUMIF('C Report'!$A$200:$A$299,'C Report Grouper'!$D93,'C Report'!S$200:S$299)+SUMIF('C Report'!$A$400:$A$497,'C Report Grouper'!$D93,'C Report'!S$400:S$497)),SUMIF('C Report'!$A$200:$A$299,'C Report Grouper'!$D93,'C Report'!S$200:S$299))</f>
        <v>0</v>
      </c>
      <c r="V93" s="98">
        <f>IF($D$4="MAP+ADM Waivers",(SUMIF('C Report'!$A$200:$A$299,'C Report Grouper'!$D93,'C Report'!T$200:T$299)+SUMIF('C Report'!$A$400:$A$497,'C Report Grouper'!$D93,'C Report'!T$400:T$497)),SUMIF('C Report'!$A$200:$A$299,'C Report Grouper'!$D93,'C Report'!T$200:T$299))</f>
        <v>0</v>
      </c>
      <c r="W93" s="98">
        <f>IF($D$4="MAP+ADM Waivers",(SUMIF('C Report'!$A$200:$A$299,'C Report Grouper'!$D93,'C Report'!U$200:U$299)+SUMIF('C Report'!$A$400:$A$497,'C Report Grouper'!$D93,'C Report'!U$400:U$497)),SUMIF('C Report'!$A$200:$A$299,'C Report Grouper'!$D93,'C Report'!U$200:U$299))</f>
        <v>0</v>
      </c>
      <c r="X93" s="98">
        <f>IF($D$4="MAP+ADM Waivers",(SUMIF('C Report'!$A$200:$A$299,'C Report Grouper'!$D93,'C Report'!V$200:V$299)+SUMIF('C Report'!$A$400:$A$497,'C Report Grouper'!$D93,'C Report'!V$400:V$497)),SUMIF('C Report'!$A$200:$A$299,'C Report Grouper'!$D93,'C Report'!V$200:V$299))</f>
        <v>0</v>
      </c>
      <c r="Y93" s="98">
        <f>IF($D$4="MAP+ADM Waivers",(SUMIF('C Report'!$A$200:$A$299,'C Report Grouper'!$D93,'C Report'!W$200:W$299)+SUMIF('C Report'!$A$400:$A$497,'C Report Grouper'!$D93,'C Report'!W$400:W$497)),SUMIF('C Report'!$A$200:$A$299,'C Report Grouper'!$D93,'C Report'!W$200:W$299))</f>
        <v>0</v>
      </c>
      <c r="Z93" s="98">
        <f>IF($D$4="MAP+ADM Waivers",(SUMIF('C Report'!$A$200:$A$299,'C Report Grouper'!$D93,'C Report'!X$200:X$299)+SUMIF('C Report'!$A$400:$A$497,'C Report Grouper'!$D93,'C Report'!X$400:X$497)),SUMIF('C Report'!$A$200:$A$299,'C Report Grouper'!$D93,'C Report'!X$200:X$299))</f>
        <v>0</v>
      </c>
      <c r="AA93" s="98">
        <f>IF($D$4="MAP+ADM Waivers",(SUMIF('C Report'!$A$200:$A$299,'C Report Grouper'!$D93,'C Report'!Y$200:Y$299)+SUMIF('C Report'!$A$400:$A$497,'C Report Grouper'!$D93,'C Report'!Y$400:Y$497)),SUMIF('C Report'!$A$200:$A$299,'C Report Grouper'!$D93,'C Report'!Y$200:Y$299))</f>
        <v>0</v>
      </c>
      <c r="AB93" s="98">
        <f>IF($D$4="MAP+ADM Waivers",(SUMIF('C Report'!$A$200:$A$299,'C Report Grouper'!$D93,'C Report'!Z$200:Z$299)+SUMIF('C Report'!$A$400:$A$497,'C Report Grouper'!$D93,'C Report'!Z$400:Z$497)),SUMIF('C Report'!$A$200:$A$299,'C Report Grouper'!$D93,'C Report'!Z$200:Z$299))</f>
        <v>0</v>
      </c>
      <c r="AC93" s="98">
        <f>IF($D$4="MAP+ADM Waivers",(SUMIF('C Report'!$A$200:$A$299,'C Report Grouper'!$D93,'C Report'!AA$200:AA$299)+SUMIF('C Report'!$A$400:$A$497,'C Report Grouper'!$D93,'C Report'!AA$400:AA$497)),SUMIF('C Report'!$A$200:$A$299,'C Report Grouper'!$D93,'C Report'!AA$200:AA$299))</f>
        <v>0</v>
      </c>
      <c r="AD93" s="98">
        <f>IF($D$4="MAP+ADM Waivers",(SUMIF('C Report'!$A$200:$A$299,'C Report Grouper'!$D93,'C Report'!AB$200:AB$299)+SUMIF('C Report'!$A$400:$A$497,'C Report Grouper'!$D93,'C Report'!AB$400:AB$497)),SUMIF('C Report'!$A$200:$A$299,'C Report Grouper'!$D93,'C Report'!AB$200:AB$299))</f>
        <v>0</v>
      </c>
      <c r="AE93" s="98">
        <f>IF($D$4="MAP+ADM Waivers",(SUMIF('C Report'!$A$200:$A$299,'C Report Grouper'!$D93,'C Report'!AC$200:AC$299)+SUMIF('C Report'!$A$400:$A$497,'C Report Grouper'!$D93,'C Report'!AC$400:AC$497)),SUMIF('C Report'!$A$200:$A$299,'C Report Grouper'!$D93,'C Report'!AC$200:AC$299))</f>
        <v>0</v>
      </c>
      <c r="AF93" s="98">
        <f>IF($D$4="MAP+ADM Waivers",(SUMIF('C Report'!$A$200:$A$299,'C Report Grouper'!$D93,'C Report'!AD$200:AD$299)+SUMIF('C Report'!$A$400:$A$497,'C Report Grouper'!$D93,'C Report'!AD$400:AD$497)),SUMIF('C Report'!$A$200:$A$299,'C Report Grouper'!$D93,'C Report'!AD$200:AD$299))</f>
        <v>0</v>
      </c>
      <c r="AG93" s="98">
        <f>IF($D$4="MAP+ADM Waivers",(SUMIF('C Report'!$A$200:$A$299,'C Report Grouper'!$D93,'C Report'!AE$200:AE$299)+SUMIF('C Report'!$A$400:$A$497,'C Report Grouper'!$D93,'C Report'!AE$400:AE$497)),SUMIF('C Report'!$A$200:$A$299,'C Report Grouper'!$D93,'C Report'!AE$200:AE$299))</f>
        <v>0</v>
      </c>
      <c r="AH93" s="99">
        <f>IF($D$4="MAP+ADM Waivers",(SUMIF('C Report'!$A$200:$A$299,'C Report Grouper'!$D93,'C Report'!AF$200:AF$299)+SUMIF('C Report'!$A$400:$A$497,'C Report Grouper'!$D93,'C Report'!AF$400:AF$497)),SUMIF('C Report'!$A$200:$A$299,'C Report Grouper'!$D93,'C Report'!AF$200:AF$299))</f>
        <v>0</v>
      </c>
    </row>
    <row r="94" spans="2:34" ht="13" hidden="1" x14ac:dyDescent="0.3">
      <c r="B94" s="22" t="str">
        <f>IFERROR(VLOOKUP(C94,'MEG Def'!$A$57:$B$60,2),"")</f>
        <v/>
      </c>
      <c r="C94" s="56"/>
      <c r="D94" s="282"/>
      <c r="E94" s="97">
        <f>IF($D$4="MAP+ADM Waivers",(SUMIF('C Report'!$A$200:$A$299,'C Report Grouper'!$D94,'C Report'!C$200:C$299)+SUMIF('C Report'!$A$400:$A$497,'C Report Grouper'!$D94,'C Report'!C$400:C$497)),SUMIF('C Report'!$A$200:$A$299,'C Report Grouper'!$D94,'C Report'!C$200:C$299))</f>
        <v>0</v>
      </c>
      <c r="F94" s="98">
        <f>IF($D$4="MAP+ADM Waivers",(SUMIF('C Report'!$A$200:$A$299,'C Report Grouper'!$D94,'C Report'!D$200:D$299)+SUMIF('C Report'!$A$400:$A$497,'C Report Grouper'!$D94,'C Report'!D$400:D$497)),SUMIF('C Report'!$A$200:$A$299,'C Report Grouper'!$D94,'C Report'!D$200:D$299))</f>
        <v>0</v>
      </c>
      <c r="G94" s="98">
        <f>IF($D$4="MAP+ADM Waivers",(SUMIF('C Report'!$A$200:$A$299,'C Report Grouper'!$D94,'C Report'!E$200:E$299)+SUMIF('C Report'!$A$400:$A$497,'C Report Grouper'!$D94,'C Report'!E$400:E$497)),SUMIF('C Report'!$A$200:$A$299,'C Report Grouper'!$D94,'C Report'!E$200:E$299))</f>
        <v>0</v>
      </c>
      <c r="H94" s="98">
        <f>IF($D$4="MAP+ADM Waivers",(SUMIF('C Report'!$A$200:$A$299,'C Report Grouper'!$D94,'C Report'!F$200:F$299)+SUMIF('C Report'!$A$400:$A$497,'C Report Grouper'!$D94,'C Report'!F$400:F$497)),SUMIF('C Report'!$A$200:$A$299,'C Report Grouper'!$D94,'C Report'!F$200:F$299))</f>
        <v>0</v>
      </c>
      <c r="I94" s="98">
        <f>IF($D$4="MAP+ADM Waivers",(SUMIF('C Report'!$A$200:$A$299,'C Report Grouper'!$D94,'C Report'!G$200:G$299)+SUMIF('C Report'!$A$400:$A$497,'C Report Grouper'!$D94,'C Report'!G$400:G$497)),SUMIF('C Report'!$A$200:$A$299,'C Report Grouper'!$D94,'C Report'!G$200:G$299))</f>
        <v>0</v>
      </c>
      <c r="J94" s="98">
        <f>IF($D$4="MAP+ADM Waivers",(SUMIF('C Report'!$A$200:$A$299,'C Report Grouper'!$D94,'C Report'!H$200:H$299)+SUMIF('C Report'!$A$400:$A$497,'C Report Grouper'!$D94,'C Report'!H$400:H$497)),SUMIF('C Report'!$A$200:$A$299,'C Report Grouper'!$D94,'C Report'!H$200:H$299))</f>
        <v>0</v>
      </c>
      <c r="K94" s="98">
        <f>IF($D$4="MAP+ADM Waivers",(SUMIF('C Report'!$A$200:$A$299,'C Report Grouper'!$D94,'C Report'!I$200:I$299)+SUMIF('C Report'!$A$400:$A$497,'C Report Grouper'!$D94,'C Report'!I$400:I$497)),SUMIF('C Report'!$A$200:$A$299,'C Report Grouper'!$D94,'C Report'!I$200:I$299))</f>
        <v>0</v>
      </c>
      <c r="L94" s="98">
        <f>IF($D$4="MAP+ADM Waivers",(SUMIF('C Report'!$A$200:$A$299,'C Report Grouper'!$D94,'C Report'!J$200:J$299)+SUMIF('C Report'!$A$400:$A$497,'C Report Grouper'!$D94,'C Report'!J$400:J$497)),SUMIF('C Report'!$A$200:$A$299,'C Report Grouper'!$D94,'C Report'!J$200:J$299))</f>
        <v>0</v>
      </c>
      <c r="M94" s="98">
        <f>IF($D$4="MAP+ADM Waivers",(SUMIF('C Report'!$A$200:$A$299,'C Report Grouper'!$D94,'C Report'!K$200:K$299)+SUMIF('C Report'!$A$400:$A$497,'C Report Grouper'!$D94,'C Report'!K$400:K$497)),SUMIF('C Report'!$A$200:$A$299,'C Report Grouper'!$D94,'C Report'!K$200:K$299))</f>
        <v>0</v>
      </c>
      <c r="N94" s="98">
        <f>IF($D$4="MAP+ADM Waivers",(SUMIF('C Report'!$A$200:$A$299,'C Report Grouper'!$D94,'C Report'!L$200:L$299)+SUMIF('C Report'!$A$400:$A$497,'C Report Grouper'!$D94,'C Report'!L$400:L$497)),SUMIF('C Report'!$A$200:$A$299,'C Report Grouper'!$D94,'C Report'!L$200:L$299))</f>
        <v>0</v>
      </c>
      <c r="O94" s="98">
        <f>IF($D$4="MAP+ADM Waivers",(SUMIF('C Report'!$A$200:$A$299,'C Report Grouper'!$D94,'C Report'!M$200:M$299)+SUMIF('C Report'!$A$400:$A$497,'C Report Grouper'!$D94,'C Report'!M$400:M$497)),SUMIF('C Report'!$A$200:$A$299,'C Report Grouper'!$D94,'C Report'!M$200:M$299))</f>
        <v>0</v>
      </c>
      <c r="P94" s="98">
        <f>IF($D$4="MAP+ADM Waivers",(SUMIF('C Report'!$A$200:$A$299,'C Report Grouper'!$D94,'C Report'!N$200:N$299)+SUMIF('C Report'!$A$400:$A$497,'C Report Grouper'!$D94,'C Report'!N$400:N$497)),SUMIF('C Report'!$A$200:$A$299,'C Report Grouper'!$D94,'C Report'!N$200:N$299))</f>
        <v>0</v>
      </c>
      <c r="Q94" s="98">
        <f>IF($D$4="MAP+ADM Waivers",(SUMIF('C Report'!$A$200:$A$299,'C Report Grouper'!$D94,'C Report'!O$200:O$299)+SUMIF('C Report'!$A$400:$A$497,'C Report Grouper'!$D94,'C Report'!O$400:O$497)),SUMIF('C Report'!$A$200:$A$299,'C Report Grouper'!$D94,'C Report'!O$200:O$299))</f>
        <v>0</v>
      </c>
      <c r="R94" s="98">
        <f>IF($D$4="MAP+ADM Waivers",(SUMIF('C Report'!$A$200:$A$299,'C Report Grouper'!$D94,'C Report'!P$200:P$299)+SUMIF('C Report'!$A$400:$A$497,'C Report Grouper'!$D94,'C Report'!P$400:P$497)),SUMIF('C Report'!$A$200:$A$299,'C Report Grouper'!$D94,'C Report'!P$200:P$299))</f>
        <v>0</v>
      </c>
      <c r="S94" s="98">
        <f>IF($D$4="MAP+ADM Waivers",(SUMIF('C Report'!$A$200:$A$299,'C Report Grouper'!$D94,'C Report'!Q$200:Q$299)+SUMIF('C Report'!$A$400:$A$497,'C Report Grouper'!$D94,'C Report'!Q$400:Q$497)),SUMIF('C Report'!$A$200:$A$299,'C Report Grouper'!$D94,'C Report'!Q$200:Q$299))</f>
        <v>0</v>
      </c>
      <c r="T94" s="98">
        <f>IF($D$4="MAP+ADM Waivers",(SUMIF('C Report'!$A$200:$A$299,'C Report Grouper'!$D94,'C Report'!R$200:R$299)+SUMIF('C Report'!$A$400:$A$497,'C Report Grouper'!$D94,'C Report'!R$400:R$497)),SUMIF('C Report'!$A$200:$A$299,'C Report Grouper'!$D94,'C Report'!R$200:R$299))</f>
        <v>0</v>
      </c>
      <c r="U94" s="98">
        <f>IF($D$4="MAP+ADM Waivers",(SUMIF('C Report'!$A$200:$A$299,'C Report Grouper'!$D94,'C Report'!S$200:S$299)+SUMIF('C Report'!$A$400:$A$497,'C Report Grouper'!$D94,'C Report'!S$400:S$497)),SUMIF('C Report'!$A$200:$A$299,'C Report Grouper'!$D94,'C Report'!S$200:S$299))</f>
        <v>0</v>
      </c>
      <c r="V94" s="98">
        <f>IF($D$4="MAP+ADM Waivers",(SUMIF('C Report'!$A$200:$A$299,'C Report Grouper'!$D94,'C Report'!T$200:T$299)+SUMIF('C Report'!$A$400:$A$497,'C Report Grouper'!$D94,'C Report'!T$400:T$497)),SUMIF('C Report'!$A$200:$A$299,'C Report Grouper'!$D94,'C Report'!T$200:T$299))</f>
        <v>0</v>
      </c>
      <c r="W94" s="98">
        <f>IF($D$4="MAP+ADM Waivers",(SUMIF('C Report'!$A$200:$A$299,'C Report Grouper'!$D94,'C Report'!U$200:U$299)+SUMIF('C Report'!$A$400:$A$497,'C Report Grouper'!$D94,'C Report'!U$400:U$497)),SUMIF('C Report'!$A$200:$A$299,'C Report Grouper'!$D94,'C Report'!U$200:U$299))</f>
        <v>0</v>
      </c>
      <c r="X94" s="98">
        <f>IF($D$4="MAP+ADM Waivers",(SUMIF('C Report'!$A$200:$A$299,'C Report Grouper'!$D94,'C Report'!V$200:V$299)+SUMIF('C Report'!$A$400:$A$497,'C Report Grouper'!$D94,'C Report'!V$400:V$497)),SUMIF('C Report'!$A$200:$A$299,'C Report Grouper'!$D94,'C Report'!V$200:V$299))</f>
        <v>0</v>
      </c>
      <c r="Y94" s="98">
        <f>IF($D$4="MAP+ADM Waivers",(SUMIF('C Report'!$A$200:$A$299,'C Report Grouper'!$D94,'C Report'!W$200:W$299)+SUMIF('C Report'!$A$400:$A$497,'C Report Grouper'!$D94,'C Report'!W$400:W$497)),SUMIF('C Report'!$A$200:$A$299,'C Report Grouper'!$D94,'C Report'!W$200:W$299))</f>
        <v>0</v>
      </c>
      <c r="Z94" s="98">
        <f>IF($D$4="MAP+ADM Waivers",(SUMIF('C Report'!$A$200:$A$299,'C Report Grouper'!$D94,'C Report'!X$200:X$299)+SUMIF('C Report'!$A$400:$A$497,'C Report Grouper'!$D94,'C Report'!X$400:X$497)),SUMIF('C Report'!$A$200:$A$299,'C Report Grouper'!$D94,'C Report'!X$200:X$299))</f>
        <v>0</v>
      </c>
      <c r="AA94" s="98">
        <f>IF($D$4="MAP+ADM Waivers",(SUMIF('C Report'!$A$200:$A$299,'C Report Grouper'!$D94,'C Report'!Y$200:Y$299)+SUMIF('C Report'!$A$400:$A$497,'C Report Grouper'!$D94,'C Report'!Y$400:Y$497)),SUMIF('C Report'!$A$200:$A$299,'C Report Grouper'!$D94,'C Report'!Y$200:Y$299))</f>
        <v>0</v>
      </c>
      <c r="AB94" s="98">
        <f>IF($D$4="MAP+ADM Waivers",(SUMIF('C Report'!$A$200:$A$299,'C Report Grouper'!$D94,'C Report'!Z$200:Z$299)+SUMIF('C Report'!$A$400:$A$497,'C Report Grouper'!$D94,'C Report'!Z$400:Z$497)),SUMIF('C Report'!$A$200:$A$299,'C Report Grouper'!$D94,'C Report'!Z$200:Z$299))</f>
        <v>0</v>
      </c>
      <c r="AC94" s="98">
        <f>IF($D$4="MAP+ADM Waivers",(SUMIF('C Report'!$A$200:$A$299,'C Report Grouper'!$D94,'C Report'!AA$200:AA$299)+SUMIF('C Report'!$A$400:$A$497,'C Report Grouper'!$D94,'C Report'!AA$400:AA$497)),SUMIF('C Report'!$A$200:$A$299,'C Report Grouper'!$D94,'C Report'!AA$200:AA$299))</f>
        <v>0</v>
      </c>
      <c r="AD94" s="98">
        <f>IF($D$4="MAP+ADM Waivers",(SUMIF('C Report'!$A$200:$A$299,'C Report Grouper'!$D94,'C Report'!AB$200:AB$299)+SUMIF('C Report'!$A$400:$A$497,'C Report Grouper'!$D94,'C Report'!AB$400:AB$497)),SUMIF('C Report'!$A$200:$A$299,'C Report Grouper'!$D94,'C Report'!AB$200:AB$299))</f>
        <v>0</v>
      </c>
      <c r="AE94" s="98">
        <f>IF($D$4="MAP+ADM Waivers",(SUMIF('C Report'!$A$200:$A$299,'C Report Grouper'!$D94,'C Report'!AC$200:AC$299)+SUMIF('C Report'!$A$400:$A$497,'C Report Grouper'!$D94,'C Report'!AC$400:AC$497)),SUMIF('C Report'!$A$200:$A$299,'C Report Grouper'!$D94,'C Report'!AC$200:AC$299))</f>
        <v>0</v>
      </c>
      <c r="AF94" s="98">
        <f>IF($D$4="MAP+ADM Waivers",(SUMIF('C Report'!$A$200:$A$299,'C Report Grouper'!$D94,'C Report'!AD$200:AD$299)+SUMIF('C Report'!$A$400:$A$497,'C Report Grouper'!$D94,'C Report'!AD$400:AD$497)),SUMIF('C Report'!$A$200:$A$299,'C Report Grouper'!$D94,'C Report'!AD$200:AD$299))</f>
        <v>0</v>
      </c>
      <c r="AG94" s="98">
        <f>IF($D$4="MAP+ADM Waivers",(SUMIF('C Report'!$A$200:$A$299,'C Report Grouper'!$D94,'C Report'!AE$200:AE$299)+SUMIF('C Report'!$A$400:$A$497,'C Report Grouper'!$D94,'C Report'!AE$400:AE$497)),SUMIF('C Report'!$A$200:$A$299,'C Report Grouper'!$D94,'C Report'!AE$200:AE$299))</f>
        <v>0</v>
      </c>
      <c r="AH94" s="99">
        <f>IF($D$4="MAP+ADM Waivers",(SUMIF('C Report'!$A$200:$A$299,'C Report Grouper'!$D94,'C Report'!AF$200:AF$299)+SUMIF('C Report'!$A$400:$A$497,'C Report Grouper'!$D94,'C Report'!AF$400:AF$497)),SUMIF('C Report'!$A$200:$A$299,'C Report Grouper'!$D94,'C Report'!AF$200:AF$299))</f>
        <v>0</v>
      </c>
    </row>
    <row r="95" spans="2:34" ht="13" hidden="1" x14ac:dyDescent="0.3">
      <c r="B95" s="22" t="str">
        <f>IFERROR(VLOOKUP(C95,'MEG Def'!$A$57:$B$60,2),"")</f>
        <v/>
      </c>
      <c r="C95" s="56"/>
      <c r="D95" s="282"/>
      <c r="E95" s="97">
        <f>IF($D$4="MAP+ADM Waivers",(SUMIF('C Report'!$A$200:$A$299,'C Report Grouper'!$D95,'C Report'!C$200:C$299)+SUMIF('C Report'!$A$400:$A$497,'C Report Grouper'!$D95,'C Report'!C$400:C$497)),SUMIF('C Report'!$A$200:$A$299,'C Report Grouper'!$D95,'C Report'!C$200:C$299))</f>
        <v>0</v>
      </c>
      <c r="F95" s="98">
        <f>IF($D$4="MAP+ADM Waivers",(SUMIF('C Report'!$A$200:$A$299,'C Report Grouper'!$D95,'C Report'!D$200:D$299)+SUMIF('C Report'!$A$400:$A$497,'C Report Grouper'!$D95,'C Report'!D$400:D$497)),SUMIF('C Report'!$A$200:$A$299,'C Report Grouper'!$D95,'C Report'!D$200:D$299))</f>
        <v>0</v>
      </c>
      <c r="G95" s="98">
        <f>IF($D$4="MAP+ADM Waivers",(SUMIF('C Report'!$A$200:$A$299,'C Report Grouper'!$D95,'C Report'!E$200:E$299)+SUMIF('C Report'!$A$400:$A$497,'C Report Grouper'!$D95,'C Report'!E$400:E$497)),SUMIF('C Report'!$A$200:$A$299,'C Report Grouper'!$D95,'C Report'!E$200:E$299))</f>
        <v>0</v>
      </c>
      <c r="H95" s="98">
        <f>IF($D$4="MAP+ADM Waivers",(SUMIF('C Report'!$A$200:$A$299,'C Report Grouper'!$D95,'C Report'!F$200:F$299)+SUMIF('C Report'!$A$400:$A$497,'C Report Grouper'!$D95,'C Report'!F$400:F$497)),SUMIF('C Report'!$A$200:$A$299,'C Report Grouper'!$D95,'C Report'!F$200:F$299))</f>
        <v>0</v>
      </c>
      <c r="I95" s="98">
        <f>IF($D$4="MAP+ADM Waivers",(SUMIF('C Report'!$A$200:$A$299,'C Report Grouper'!$D95,'C Report'!G$200:G$299)+SUMIF('C Report'!$A$400:$A$497,'C Report Grouper'!$D95,'C Report'!G$400:G$497)),SUMIF('C Report'!$A$200:$A$299,'C Report Grouper'!$D95,'C Report'!G$200:G$299))</f>
        <v>0</v>
      </c>
      <c r="J95" s="98">
        <f>IF($D$4="MAP+ADM Waivers",(SUMIF('C Report'!$A$200:$A$299,'C Report Grouper'!$D95,'C Report'!H$200:H$299)+SUMIF('C Report'!$A$400:$A$497,'C Report Grouper'!$D95,'C Report'!H$400:H$497)),SUMIF('C Report'!$A$200:$A$299,'C Report Grouper'!$D95,'C Report'!H$200:H$299))</f>
        <v>0</v>
      </c>
      <c r="K95" s="98">
        <f>IF($D$4="MAP+ADM Waivers",(SUMIF('C Report'!$A$200:$A$299,'C Report Grouper'!$D95,'C Report'!I$200:I$299)+SUMIF('C Report'!$A$400:$A$497,'C Report Grouper'!$D95,'C Report'!I$400:I$497)),SUMIF('C Report'!$A$200:$A$299,'C Report Grouper'!$D95,'C Report'!I$200:I$299))</f>
        <v>0</v>
      </c>
      <c r="L95" s="98">
        <f>IF($D$4="MAP+ADM Waivers",(SUMIF('C Report'!$A$200:$A$299,'C Report Grouper'!$D95,'C Report'!J$200:J$299)+SUMIF('C Report'!$A$400:$A$497,'C Report Grouper'!$D95,'C Report'!J$400:J$497)),SUMIF('C Report'!$A$200:$A$299,'C Report Grouper'!$D95,'C Report'!J$200:J$299))</f>
        <v>0</v>
      </c>
      <c r="M95" s="98">
        <f>IF($D$4="MAP+ADM Waivers",(SUMIF('C Report'!$A$200:$A$299,'C Report Grouper'!$D95,'C Report'!K$200:K$299)+SUMIF('C Report'!$A$400:$A$497,'C Report Grouper'!$D95,'C Report'!K$400:K$497)),SUMIF('C Report'!$A$200:$A$299,'C Report Grouper'!$D95,'C Report'!K$200:K$299))</f>
        <v>0</v>
      </c>
      <c r="N95" s="98">
        <f>IF($D$4="MAP+ADM Waivers",(SUMIF('C Report'!$A$200:$A$299,'C Report Grouper'!$D95,'C Report'!L$200:L$299)+SUMIF('C Report'!$A$400:$A$497,'C Report Grouper'!$D95,'C Report'!L$400:L$497)),SUMIF('C Report'!$A$200:$A$299,'C Report Grouper'!$D95,'C Report'!L$200:L$299))</f>
        <v>0</v>
      </c>
      <c r="O95" s="98">
        <f>IF($D$4="MAP+ADM Waivers",(SUMIF('C Report'!$A$200:$A$299,'C Report Grouper'!$D95,'C Report'!M$200:M$299)+SUMIF('C Report'!$A$400:$A$497,'C Report Grouper'!$D95,'C Report'!M$400:M$497)),SUMIF('C Report'!$A$200:$A$299,'C Report Grouper'!$D95,'C Report'!M$200:M$299))</f>
        <v>0</v>
      </c>
      <c r="P95" s="98">
        <f>IF($D$4="MAP+ADM Waivers",(SUMIF('C Report'!$A$200:$A$299,'C Report Grouper'!$D95,'C Report'!N$200:N$299)+SUMIF('C Report'!$A$400:$A$497,'C Report Grouper'!$D95,'C Report'!N$400:N$497)),SUMIF('C Report'!$A$200:$A$299,'C Report Grouper'!$D95,'C Report'!N$200:N$299))</f>
        <v>0</v>
      </c>
      <c r="Q95" s="98">
        <f>IF($D$4="MAP+ADM Waivers",(SUMIF('C Report'!$A$200:$A$299,'C Report Grouper'!$D95,'C Report'!O$200:O$299)+SUMIF('C Report'!$A$400:$A$497,'C Report Grouper'!$D95,'C Report'!O$400:O$497)),SUMIF('C Report'!$A$200:$A$299,'C Report Grouper'!$D95,'C Report'!O$200:O$299))</f>
        <v>0</v>
      </c>
      <c r="R95" s="98">
        <f>IF($D$4="MAP+ADM Waivers",(SUMIF('C Report'!$A$200:$A$299,'C Report Grouper'!$D95,'C Report'!P$200:P$299)+SUMIF('C Report'!$A$400:$A$497,'C Report Grouper'!$D95,'C Report'!P$400:P$497)),SUMIF('C Report'!$A$200:$A$299,'C Report Grouper'!$D95,'C Report'!P$200:P$299))</f>
        <v>0</v>
      </c>
      <c r="S95" s="98">
        <f>IF($D$4="MAP+ADM Waivers",(SUMIF('C Report'!$A$200:$A$299,'C Report Grouper'!$D95,'C Report'!Q$200:Q$299)+SUMIF('C Report'!$A$400:$A$497,'C Report Grouper'!$D95,'C Report'!Q$400:Q$497)),SUMIF('C Report'!$A$200:$A$299,'C Report Grouper'!$D95,'C Report'!Q$200:Q$299))</f>
        <v>0</v>
      </c>
      <c r="T95" s="98">
        <f>IF($D$4="MAP+ADM Waivers",(SUMIF('C Report'!$A$200:$A$299,'C Report Grouper'!$D95,'C Report'!R$200:R$299)+SUMIF('C Report'!$A$400:$A$497,'C Report Grouper'!$D95,'C Report'!R$400:R$497)),SUMIF('C Report'!$A$200:$A$299,'C Report Grouper'!$D95,'C Report'!R$200:R$299))</f>
        <v>0</v>
      </c>
      <c r="U95" s="98">
        <f>IF($D$4="MAP+ADM Waivers",(SUMIF('C Report'!$A$200:$A$299,'C Report Grouper'!$D95,'C Report'!S$200:S$299)+SUMIF('C Report'!$A$400:$A$497,'C Report Grouper'!$D95,'C Report'!S$400:S$497)),SUMIF('C Report'!$A$200:$A$299,'C Report Grouper'!$D95,'C Report'!S$200:S$299))</f>
        <v>0</v>
      </c>
      <c r="V95" s="98">
        <f>IF($D$4="MAP+ADM Waivers",(SUMIF('C Report'!$A$200:$A$299,'C Report Grouper'!$D95,'C Report'!T$200:T$299)+SUMIF('C Report'!$A$400:$A$497,'C Report Grouper'!$D95,'C Report'!T$400:T$497)),SUMIF('C Report'!$A$200:$A$299,'C Report Grouper'!$D95,'C Report'!T$200:T$299))</f>
        <v>0</v>
      </c>
      <c r="W95" s="98">
        <f>IF($D$4="MAP+ADM Waivers",(SUMIF('C Report'!$A$200:$A$299,'C Report Grouper'!$D95,'C Report'!U$200:U$299)+SUMIF('C Report'!$A$400:$A$497,'C Report Grouper'!$D95,'C Report'!U$400:U$497)),SUMIF('C Report'!$A$200:$A$299,'C Report Grouper'!$D95,'C Report'!U$200:U$299))</f>
        <v>0</v>
      </c>
      <c r="X95" s="98">
        <f>IF($D$4="MAP+ADM Waivers",(SUMIF('C Report'!$A$200:$A$299,'C Report Grouper'!$D95,'C Report'!V$200:V$299)+SUMIF('C Report'!$A$400:$A$497,'C Report Grouper'!$D95,'C Report'!V$400:V$497)),SUMIF('C Report'!$A$200:$A$299,'C Report Grouper'!$D95,'C Report'!V$200:V$299))</f>
        <v>0</v>
      </c>
      <c r="Y95" s="98">
        <f>IF($D$4="MAP+ADM Waivers",(SUMIF('C Report'!$A$200:$A$299,'C Report Grouper'!$D95,'C Report'!W$200:W$299)+SUMIF('C Report'!$A$400:$A$497,'C Report Grouper'!$D95,'C Report'!W$400:W$497)),SUMIF('C Report'!$A$200:$A$299,'C Report Grouper'!$D95,'C Report'!W$200:W$299))</f>
        <v>0</v>
      </c>
      <c r="Z95" s="98">
        <f>IF($D$4="MAP+ADM Waivers",(SUMIF('C Report'!$A$200:$A$299,'C Report Grouper'!$D95,'C Report'!X$200:X$299)+SUMIF('C Report'!$A$400:$A$497,'C Report Grouper'!$D95,'C Report'!X$400:X$497)),SUMIF('C Report'!$A$200:$A$299,'C Report Grouper'!$D95,'C Report'!X$200:X$299))</f>
        <v>0</v>
      </c>
      <c r="AA95" s="98">
        <f>IF($D$4="MAP+ADM Waivers",(SUMIF('C Report'!$A$200:$A$299,'C Report Grouper'!$D95,'C Report'!Y$200:Y$299)+SUMIF('C Report'!$A$400:$A$497,'C Report Grouper'!$D95,'C Report'!Y$400:Y$497)),SUMIF('C Report'!$A$200:$A$299,'C Report Grouper'!$D95,'C Report'!Y$200:Y$299))</f>
        <v>0</v>
      </c>
      <c r="AB95" s="98">
        <f>IF($D$4="MAP+ADM Waivers",(SUMIF('C Report'!$A$200:$A$299,'C Report Grouper'!$D95,'C Report'!Z$200:Z$299)+SUMIF('C Report'!$A$400:$A$497,'C Report Grouper'!$D95,'C Report'!Z$400:Z$497)),SUMIF('C Report'!$A$200:$A$299,'C Report Grouper'!$D95,'C Report'!Z$200:Z$299))</f>
        <v>0</v>
      </c>
      <c r="AC95" s="98">
        <f>IF($D$4="MAP+ADM Waivers",(SUMIF('C Report'!$A$200:$A$299,'C Report Grouper'!$D95,'C Report'!AA$200:AA$299)+SUMIF('C Report'!$A$400:$A$497,'C Report Grouper'!$D95,'C Report'!AA$400:AA$497)),SUMIF('C Report'!$A$200:$A$299,'C Report Grouper'!$D95,'C Report'!AA$200:AA$299))</f>
        <v>0</v>
      </c>
      <c r="AD95" s="98">
        <f>IF($D$4="MAP+ADM Waivers",(SUMIF('C Report'!$A$200:$A$299,'C Report Grouper'!$D95,'C Report'!AB$200:AB$299)+SUMIF('C Report'!$A$400:$A$497,'C Report Grouper'!$D95,'C Report'!AB$400:AB$497)),SUMIF('C Report'!$A$200:$A$299,'C Report Grouper'!$D95,'C Report'!AB$200:AB$299))</f>
        <v>0</v>
      </c>
      <c r="AE95" s="98">
        <f>IF($D$4="MAP+ADM Waivers",(SUMIF('C Report'!$A$200:$A$299,'C Report Grouper'!$D95,'C Report'!AC$200:AC$299)+SUMIF('C Report'!$A$400:$A$497,'C Report Grouper'!$D95,'C Report'!AC$400:AC$497)),SUMIF('C Report'!$A$200:$A$299,'C Report Grouper'!$D95,'C Report'!AC$200:AC$299))</f>
        <v>0</v>
      </c>
      <c r="AF95" s="98">
        <f>IF($D$4="MAP+ADM Waivers",(SUMIF('C Report'!$A$200:$A$299,'C Report Grouper'!$D95,'C Report'!AD$200:AD$299)+SUMIF('C Report'!$A$400:$A$497,'C Report Grouper'!$D95,'C Report'!AD$400:AD$497)),SUMIF('C Report'!$A$200:$A$299,'C Report Grouper'!$D95,'C Report'!AD$200:AD$299))</f>
        <v>0</v>
      </c>
      <c r="AG95" s="98">
        <f>IF($D$4="MAP+ADM Waivers",(SUMIF('C Report'!$A$200:$A$299,'C Report Grouper'!$D95,'C Report'!AE$200:AE$299)+SUMIF('C Report'!$A$400:$A$497,'C Report Grouper'!$D95,'C Report'!AE$400:AE$497)),SUMIF('C Report'!$A$200:$A$299,'C Report Grouper'!$D95,'C Report'!AE$200:AE$299))</f>
        <v>0</v>
      </c>
      <c r="AH95" s="99">
        <f>IF($D$4="MAP+ADM Waivers",(SUMIF('C Report'!$A$200:$A$299,'C Report Grouper'!$D95,'C Report'!AF$200:AF$299)+SUMIF('C Report'!$A$400:$A$497,'C Report Grouper'!$D95,'C Report'!AF$400:AF$497)),SUMIF('C Report'!$A$200:$A$299,'C Report Grouper'!$D95,'C Report'!AF$200:AF$299))</f>
        <v>0</v>
      </c>
    </row>
    <row r="96" spans="2:34" ht="13" hidden="1" x14ac:dyDescent="0.3">
      <c r="B96" s="22" t="str">
        <f>IFERROR(VLOOKUP(C96,'MEG Def'!$A$57:$B$60,2),"")</f>
        <v/>
      </c>
      <c r="C96" s="56"/>
      <c r="D96" s="282"/>
      <c r="E96" s="97">
        <f>IF($D$4="MAP+ADM Waivers",(SUMIF('C Report'!$A$200:$A$299,'C Report Grouper'!$D96,'C Report'!C$200:C$299)+SUMIF('C Report'!$A$400:$A$497,'C Report Grouper'!$D96,'C Report'!C$400:C$497)),SUMIF('C Report'!$A$200:$A$299,'C Report Grouper'!$D96,'C Report'!C$200:C$299))</f>
        <v>0</v>
      </c>
      <c r="F96" s="98">
        <f>IF($D$4="MAP+ADM Waivers",(SUMIF('C Report'!$A$200:$A$299,'C Report Grouper'!$D96,'C Report'!D$200:D$299)+SUMIF('C Report'!$A$400:$A$497,'C Report Grouper'!$D96,'C Report'!D$400:D$497)),SUMIF('C Report'!$A$200:$A$299,'C Report Grouper'!$D96,'C Report'!D$200:D$299))</f>
        <v>0</v>
      </c>
      <c r="G96" s="98">
        <f>IF($D$4="MAP+ADM Waivers",(SUMIF('C Report'!$A$200:$A$299,'C Report Grouper'!$D96,'C Report'!E$200:E$299)+SUMIF('C Report'!$A$400:$A$497,'C Report Grouper'!$D96,'C Report'!E$400:E$497)),SUMIF('C Report'!$A$200:$A$299,'C Report Grouper'!$D96,'C Report'!E$200:E$299))</f>
        <v>0</v>
      </c>
      <c r="H96" s="98">
        <f>IF($D$4="MAP+ADM Waivers",(SUMIF('C Report'!$A$200:$A$299,'C Report Grouper'!$D96,'C Report'!F$200:F$299)+SUMIF('C Report'!$A$400:$A$497,'C Report Grouper'!$D96,'C Report'!F$400:F$497)),SUMIF('C Report'!$A$200:$A$299,'C Report Grouper'!$D96,'C Report'!F$200:F$299))</f>
        <v>0</v>
      </c>
      <c r="I96" s="98">
        <f>IF($D$4="MAP+ADM Waivers",(SUMIF('C Report'!$A$200:$A$299,'C Report Grouper'!$D96,'C Report'!G$200:G$299)+SUMIF('C Report'!$A$400:$A$497,'C Report Grouper'!$D96,'C Report'!G$400:G$497)),SUMIF('C Report'!$A$200:$A$299,'C Report Grouper'!$D96,'C Report'!G$200:G$299))</f>
        <v>0</v>
      </c>
      <c r="J96" s="98">
        <f>IF($D$4="MAP+ADM Waivers",(SUMIF('C Report'!$A$200:$A$299,'C Report Grouper'!$D96,'C Report'!H$200:H$299)+SUMIF('C Report'!$A$400:$A$497,'C Report Grouper'!$D96,'C Report'!H$400:H$497)),SUMIF('C Report'!$A$200:$A$299,'C Report Grouper'!$D96,'C Report'!H$200:H$299))</f>
        <v>0</v>
      </c>
      <c r="K96" s="98">
        <f>IF($D$4="MAP+ADM Waivers",(SUMIF('C Report'!$A$200:$A$299,'C Report Grouper'!$D96,'C Report'!I$200:I$299)+SUMIF('C Report'!$A$400:$A$497,'C Report Grouper'!$D96,'C Report'!I$400:I$497)),SUMIF('C Report'!$A$200:$A$299,'C Report Grouper'!$D96,'C Report'!I$200:I$299))</f>
        <v>0</v>
      </c>
      <c r="L96" s="98">
        <f>IF($D$4="MAP+ADM Waivers",(SUMIF('C Report'!$A$200:$A$299,'C Report Grouper'!$D96,'C Report'!J$200:J$299)+SUMIF('C Report'!$A$400:$A$497,'C Report Grouper'!$D96,'C Report'!J$400:J$497)),SUMIF('C Report'!$A$200:$A$299,'C Report Grouper'!$D96,'C Report'!J$200:J$299))</f>
        <v>0</v>
      </c>
      <c r="M96" s="98">
        <f>IF($D$4="MAP+ADM Waivers",(SUMIF('C Report'!$A$200:$A$299,'C Report Grouper'!$D96,'C Report'!K$200:K$299)+SUMIF('C Report'!$A$400:$A$497,'C Report Grouper'!$D96,'C Report'!K$400:K$497)),SUMIF('C Report'!$A$200:$A$299,'C Report Grouper'!$D96,'C Report'!K$200:K$299))</f>
        <v>0</v>
      </c>
      <c r="N96" s="98">
        <f>IF($D$4="MAP+ADM Waivers",(SUMIF('C Report'!$A$200:$A$299,'C Report Grouper'!$D96,'C Report'!L$200:L$299)+SUMIF('C Report'!$A$400:$A$497,'C Report Grouper'!$D96,'C Report'!L$400:L$497)),SUMIF('C Report'!$A$200:$A$299,'C Report Grouper'!$D96,'C Report'!L$200:L$299))</f>
        <v>0</v>
      </c>
      <c r="O96" s="98">
        <f>IF($D$4="MAP+ADM Waivers",(SUMIF('C Report'!$A$200:$A$299,'C Report Grouper'!$D96,'C Report'!M$200:M$299)+SUMIF('C Report'!$A$400:$A$497,'C Report Grouper'!$D96,'C Report'!M$400:M$497)),SUMIF('C Report'!$A$200:$A$299,'C Report Grouper'!$D96,'C Report'!M$200:M$299))</f>
        <v>0</v>
      </c>
      <c r="P96" s="98">
        <f>IF($D$4="MAP+ADM Waivers",(SUMIF('C Report'!$A$200:$A$299,'C Report Grouper'!$D96,'C Report'!N$200:N$299)+SUMIF('C Report'!$A$400:$A$497,'C Report Grouper'!$D96,'C Report'!N$400:N$497)),SUMIF('C Report'!$A$200:$A$299,'C Report Grouper'!$D96,'C Report'!N$200:N$299))</f>
        <v>0</v>
      </c>
      <c r="Q96" s="98">
        <f>IF($D$4="MAP+ADM Waivers",(SUMIF('C Report'!$A$200:$A$299,'C Report Grouper'!$D96,'C Report'!O$200:O$299)+SUMIF('C Report'!$A$400:$A$497,'C Report Grouper'!$D96,'C Report'!O$400:O$497)),SUMIF('C Report'!$A$200:$A$299,'C Report Grouper'!$D96,'C Report'!O$200:O$299))</f>
        <v>0</v>
      </c>
      <c r="R96" s="98">
        <f>IF($D$4="MAP+ADM Waivers",(SUMIF('C Report'!$A$200:$A$299,'C Report Grouper'!$D96,'C Report'!P$200:P$299)+SUMIF('C Report'!$A$400:$A$497,'C Report Grouper'!$D96,'C Report'!P$400:P$497)),SUMIF('C Report'!$A$200:$A$299,'C Report Grouper'!$D96,'C Report'!P$200:P$299))</f>
        <v>0</v>
      </c>
      <c r="S96" s="98">
        <f>IF($D$4="MAP+ADM Waivers",(SUMIF('C Report'!$A$200:$A$299,'C Report Grouper'!$D96,'C Report'!Q$200:Q$299)+SUMIF('C Report'!$A$400:$A$497,'C Report Grouper'!$D96,'C Report'!Q$400:Q$497)),SUMIF('C Report'!$A$200:$A$299,'C Report Grouper'!$D96,'C Report'!Q$200:Q$299))</f>
        <v>0</v>
      </c>
      <c r="T96" s="98">
        <f>IF($D$4="MAP+ADM Waivers",(SUMIF('C Report'!$A$200:$A$299,'C Report Grouper'!$D96,'C Report'!R$200:R$299)+SUMIF('C Report'!$A$400:$A$497,'C Report Grouper'!$D96,'C Report'!R$400:R$497)),SUMIF('C Report'!$A$200:$A$299,'C Report Grouper'!$D96,'C Report'!R$200:R$299))</f>
        <v>0</v>
      </c>
      <c r="U96" s="98">
        <f>IF($D$4="MAP+ADM Waivers",(SUMIF('C Report'!$A$200:$A$299,'C Report Grouper'!$D96,'C Report'!S$200:S$299)+SUMIF('C Report'!$A$400:$A$497,'C Report Grouper'!$D96,'C Report'!S$400:S$497)),SUMIF('C Report'!$A$200:$A$299,'C Report Grouper'!$D96,'C Report'!S$200:S$299))</f>
        <v>0</v>
      </c>
      <c r="V96" s="98">
        <f>IF($D$4="MAP+ADM Waivers",(SUMIF('C Report'!$A$200:$A$299,'C Report Grouper'!$D96,'C Report'!T$200:T$299)+SUMIF('C Report'!$A$400:$A$497,'C Report Grouper'!$D96,'C Report'!T$400:T$497)),SUMIF('C Report'!$A$200:$A$299,'C Report Grouper'!$D96,'C Report'!T$200:T$299))</f>
        <v>0</v>
      </c>
      <c r="W96" s="98">
        <f>IF($D$4="MAP+ADM Waivers",(SUMIF('C Report'!$A$200:$A$299,'C Report Grouper'!$D96,'C Report'!U$200:U$299)+SUMIF('C Report'!$A$400:$A$497,'C Report Grouper'!$D96,'C Report'!U$400:U$497)),SUMIF('C Report'!$A$200:$A$299,'C Report Grouper'!$D96,'C Report'!U$200:U$299))</f>
        <v>0</v>
      </c>
      <c r="X96" s="98">
        <f>IF($D$4="MAP+ADM Waivers",(SUMIF('C Report'!$A$200:$A$299,'C Report Grouper'!$D96,'C Report'!V$200:V$299)+SUMIF('C Report'!$A$400:$A$497,'C Report Grouper'!$D96,'C Report'!V$400:V$497)),SUMIF('C Report'!$A$200:$A$299,'C Report Grouper'!$D96,'C Report'!V$200:V$299))</f>
        <v>0</v>
      </c>
      <c r="Y96" s="98">
        <f>IF($D$4="MAP+ADM Waivers",(SUMIF('C Report'!$A$200:$A$299,'C Report Grouper'!$D96,'C Report'!W$200:W$299)+SUMIF('C Report'!$A$400:$A$497,'C Report Grouper'!$D96,'C Report'!W$400:W$497)),SUMIF('C Report'!$A$200:$A$299,'C Report Grouper'!$D96,'C Report'!W$200:W$299))</f>
        <v>0</v>
      </c>
      <c r="Z96" s="98">
        <f>IF($D$4="MAP+ADM Waivers",(SUMIF('C Report'!$A$200:$A$299,'C Report Grouper'!$D96,'C Report'!X$200:X$299)+SUMIF('C Report'!$A$400:$A$497,'C Report Grouper'!$D96,'C Report'!X$400:X$497)),SUMIF('C Report'!$A$200:$A$299,'C Report Grouper'!$D96,'C Report'!X$200:X$299))</f>
        <v>0</v>
      </c>
      <c r="AA96" s="98">
        <f>IF($D$4="MAP+ADM Waivers",(SUMIF('C Report'!$A$200:$A$299,'C Report Grouper'!$D96,'C Report'!Y$200:Y$299)+SUMIF('C Report'!$A$400:$A$497,'C Report Grouper'!$D96,'C Report'!Y$400:Y$497)),SUMIF('C Report'!$A$200:$A$299,'C Report Grouper'!$D96,'C Report'!Y$200:Y$299))</f>
        <v>0</v>
      </c>
      <c r="AB96" s="98">
        <f>IF($D$4="MAP+ADM Waivers",(SUMIF('C Report'!$A$200:$A$299,'C Report Grouper'!$D96,'C Report'!Z$200:Z$299)+SUMIF('C Report'!$A$400:$A$497,'C Report Grouper'!$D96,'C Report'!Z$400:Z$497)),SUMIF('C Report'!$A$200:$A$299,'C Report Grouper'!$D96,'C Report'!Z$200:Z$299))</f>
        <v>0</v>
      </c>
      <c r="AC96" s="98">
        <f>IF($D$4="MAP+ADM Waivers",(SUMIF('C Report'!$A$200:$A$299,'C Report Grouper'!$D96,'C Report'!AA$200:AA$299)+SUMIF('C Report'!$A$400:$A$497,'C Report Grouper'!$D96,'C Report'!AA$400:AA$497)),SUMIF('C Report'!$A$200:$A$299,'C Report Grouper'!$D96,'C Report'!AA$200:AA$299))</f>
        <v>0</v>
      </c>
      <c r="AD96" s="98">
        <f>IF($D$4="MAP+ADM Waivers",(SUMIF('C Report'!$A$200:$A$299,'C Report Grouper'!$D96,'C Report'!AB$200:AB$299)+SUMIF('C Report'!$A$400:$A$497,'C Report Grouper'!$D96,'C Report'!AB$400:AB$497)),SUMIF('C Report'!$A$200:$A$299,'C Report Grouper'!$D96,'C Report'!AB$200:AB$299))</f>
        <v>0</v>
      </c>
      <c r="AE96" s="98">
        <f>IF($D$4="MAP+ADM Waivers",(SUMIF('C Report'!$A$200:$A$299,'C Report Grouper'!$D96,'C Report'!AC$200:AC$299)+SUMIF('C Report'!$A$400:$A$497,'C Report Grouper'!$D96,'C Report'!AC$400:AC$497)),SUMIF('C Report'!$A$200:$A$299,'C Report Grouper'!$D96,'C Report'!AC$200:AC$299))</f>
        <v>0</v>
      </c>
      <c r="AF96" s="98">
        <f>IF($D$4="MAP+ADM Waivers",(SUMIF('C Report'!$A$200:$A$299,'C Report Grouper'!$D96,'C Report'!AD$200:AD$299)+SUMIF('C Report'!$A$400:$A$497,'C Report Grouper'!$D96,'C Report'!AD$400:AD$497)),SUMIF('C Report'!$A$200:$A$299,'C Report Grouper'!$D96,'C Report'!AD$200:AD$299))</f>
        <v>0</v>
      </c>
      <c r="AG96" s="98">
        <f>IF($D$4="MAP+ADM Waivers",(SUMIF('C Report'!$A$200:$A$299,'C Report Grouper'!$D96,'C Report'!AE$200:AE$299)+SUMIF('C Report'!$A$400:$A$497,'C Report Grouper'!$D96,'C Report'!AE$400:AE$497)),SUMIF('C Report'!$A$200:$A$299,'C Report Grouper'!$D96,'C Report'!AE$200:AE$299))</f>
        <v>0</v>
      </c>
      <c r="AH96" s="99">
        <f>IF($D$4="MAP+ADM Waivers",(SUMIF('C Report'!$A$200:$A$299,'C Report Grouper'!$D96,'C Report'!AF$200:AF$299)+SUMIF('C Report'!$A$400:$A$497,'C Report Grouper'!$D96,'C Report'!AF$400:AF$497)),SUMIF('C Report'!$A$200:$A$299,'C Report Grouper'!$D96,'C Report'!AF$200:AF$299))</f>
        <v>0</v>
      </c>
    </row>
    <row r="97" spans="2:34" ht="13.5" hidden="1" thickBot="1" x14ac:dyDescent="0.35">
      <c r="B97" s="22"/>
      <c r="C97" s="56"/>
      <c r="D97" s="208"/>
      <c r="E97" s="193">
        <f>IF($D$4="MAP+ADM Waivers",(SUMIF('C Report'!$A$200:$A$299,'C Report Grouper'!$D97,'C Report'!C$200:C$299)+SUMIF('C Report'!$A$400:$A$497,'C Report Grouper'!$D97,'C Report'!C$400:C$497)),SUMIF('C Report'!$A$200:$A$299,'C Report Grouper'!$D97,'C Report'!C$200:C$299))</f>
        <v>0</v>
      </c>
      <c r="F97" s="194">
        <f>IF($D$4="MAP+ADM Waivers",(SUMIF('C Report'!$A$200:$A$299,'C Report Grouper'!$D97,'C Report'!D$200:D$299)+SUMIF('C Report'!$A$400:$A$497,'C Report Grouper'!$D97,'C Report'!D$400:D$497)),SUMIF('C Report'!$A$200:$A$299,'C Report Grouper'!$D97,'C Report'!D$200:D$299))</f>
        <v>0</v>
      </c>
      <c r="G97" s="194">
        <f>IF($D$4="MAP+ADM Waivers",(SUMIF('C Report'!$A$200:$A$299,'C Report Grouper'!$D97,'C Report'!E$200:E$299)+SUMIF('C Report'!$A$400:$A$497,'C Report Grouper'!$D97,'C Report'!E$400:E$497)),SUMIF('C Report'!$A$200:$A$299,'C Report Grouper'!$D97,'C Report'!E$200:E$299))</f>
        <v>0</v>
      </c>
      <c r="H97" s="194">
        <f>IF($D$4="MAP+ADM Waivers",(SUMIF('C Report'!$A$200:$A$299,'C Report Grouper'!$D97,'C Report'!F$200:F$299)+SUMIF('C Report'!$A$400:$A$497,'C Report Grouper'!$D97,'C Report'!F$400:F$497)),SUMIF('C Report'!$A$200:$A$299,'C Report Grouper'!$D97,'C Report'!F$200:F$299))</f>
        <v>0</v>
      </c>
      <c r="I97" s="194">
        <f>IF($D$4="MAP+ADM Waivers",(SUMIF('C Report'!$A$200:$A$299,'C Report Grouper'!$D97,'C Report'!G$200:G$299)+SUMIF('C Report'!$A$400:$A$497,'C Report Grouper'!$D97,'C Report'!G$400:G$497)),SUMIF('C Report'!$A$200:$A$299,'C Report Grouper'!$D97,'C Report'!G$200:G$299))</f>
        <v>0</v>
      </c>
      <c r="J97" s="194">
        <f>IF($D$4="MAP+ADM Waivers",(SUMIF('C Report'!$A$200:$A$299,'C Report Grouper'!$D97,'C Report'!H$200:H$299)+SUMIF('C Report'!$A$400:$A$497,'C Report Grouper'!$D97,'C Report'!H$400:H$497)),SUMIF('C Report'!$A$200:$A$299,'C Report Grouper'!$D97,'C Report'!H$200:H$299))</f>
        <v>0</v>
      </c>
      <c r="K97" s="194">
        <f>IF($D$4="MAP+ADM Waivers",(SUMIF('C Report'!$A$200:$A$299,'C Report Grouper'!$D97,'C Report'!I$200:I$299)+SUMIF('C Report'!$A$400:$A$497,'C Report Grouper'!$D97,'C Report'!I$400:I$497)),SUMIF('C Report'!$A$200:$A$299,'C Report Grouper'!$D97,'C Report'!I$200:I$299))</f>
        <v>0</v>
      </c>
      <c r="L97" s="194">
        <f>IF($D$4="MAP+ADM Waivers",(SUMIF('C Report'!$A$200:$A$299,'C Report Grouper'!$D97,'C Report'!J$200:J$299)+SUMIF('C Report'!$A$400:$A$497,'C Report Grouper'!$D97,'C Report'!J$400:J$497)),SUMIF('C Report'!$A$200:$A$299,'C Report Grouper'!$D97,'C Report'!J$200:J$299))</f>
        <v>0</v>
      </c>
      <c r="M97" s="194">
        <f>IF($D$4="MAP+ADM Waivers",(SUMIF('C Report'!$A$200:$A$299,'C Report Grouper'!$D97,'C Report'!K$200:K$299)+SUMIF('C Report'!$A$400:$A$497,'C Report Grouper'!$D97,'C Report'!K$400:K$497)),SUMIF('C Report'!$A$200:$A$299,'C Report Grouper'!$D97,'C Report'!K$200:K$299))</f>
        <v>0</v>
      </c>
      <c r="N97" s="194">
        <f>IF($D$4="MAP+ADM Waivers",(SUMIF('C Report'!$A$200:$A$299,'C Report Grouper'!$D97,'C Report'!L$200:L$299)+SUMIF('C Report'!$A$400:$A$497,'C Report Grouper'!$D97,'C Report'!L$400:L$497)),SUMIF('C Report'!$A$200:$A$299,'C Report Grouper'!$D97,'C Report'!L$200:L$299))</f>
        <v>0</v>
      </c>
      <c r="O97" s="194">
        <f>IF($D$4="MAP+ADM Waivers",(SUMIF('C Report'!$A$200:$A$299,'C Report Grouper'!$D97,'C Report'!M$200:M$299)+SUMIF('C Report'!$A$400:$A$497,'C Report Grouper'!$D97,'C Report'!M$400:M$497)),SUMIF('C Report'!$A$200:$A$299,'C Report Grouper'!$D97,'C Report'!M$200:M$299))</f>
        <v>0</v>
      </c>
      <c r="P97" s="194">
        <f>IF($D$4="MAP+ADM Waivers",(SUMIF('C Report'!$A$200:$A$299,'C Report Grouper'!$D97,'C Report'!N$200:N$299)+SUMIF('C Report'!$A$400:$A$497,'C Report Grouper'!$D97,'C Report'!N$400:N$497)),SUMIF('C Report'!$A$200:$A$299,'C Report Grouper'!$D97,'C Report'!N$200:N$299))</f>
        <v>0</v>
      </c>
      <c r="Q97" s="194">
        <f>IF($D$4="MAP+ADM Waivers",(SUMIF('C Report'!$A$200:$A$299,'C Report Grouper'!$D97,'C Report'!O$200:O$299)+SUMIF('C Report'!$A$400:$A$497,'C Report Grouper'!$D97,'C Report'!O$400:O$497)),SUMIF('C Report'!$A$200:$A$299,'C Report Grouper'!$D97,'C Report'!O$200:O$299))</f>
        <v>0</v>
      </c>
      <c r="R97" s="194">
        <f>IF($D$4="MAP+ADM Waivers",(SUMIF('C Report'!$A$200:$A$299,'C Report Grouper'!$D97,'C Report'!P$200:P$299)+SUMIF('C Report'!$A$400:$A$497,'C Report Grouper'!$D97,'C Report'!P$400:P$497)),SUMIF('C Report'!$A$200:$A$299,'C Report Grouper'!$D97,'C Report'!P$200:P$299))</f>
        <v>0</v>
      </c>
      <c r="S97" s="194">
        <f>IF($D$4="MAP+ADM Waivers",(SUMIF('C Report'!$A$200:$A$299,'C Report Grouper'!$D97,'C Report'!Q$200:Q$299)+SUMIF('C Report'!$A$400:$A$497,'C Report Grouper'!$D97,'C Report'!Q$400:Q$497)),SUMIF('C Report'!$A$200:$A$299,'C Report Grouper'!$D97,'C Report'!Q$200:Q$299))</f>
        <v>0</v>
      </c>
      <c r="T97" s="194">
        <f>IF($D$4="MAP+ADM Waivers",(SUMIF('C Report'!$A$200:$A$299,'C Report Grouper'!$D97,'C Report'!R$200:R$299)+SUMIF('C Report'!$A$400:$A$497,'C Report Grouper'!$D97,'C Report'!R$400:R$497)),SUMIF('C Report'!$A$200:$A$299,'C Report Grouper'!$D97,'C Report'!R$200:R$299))</f>
        <v>0</v>
      </c>
      <c r="U97" s="194">
        <f>IF($D$4="MAP+ADM Waivers",(SUMIF('C Report'!$A$200:$A$299,'C Report Grouper'!$D97,'C Report'!S$200:S$299)+SUMIF('C Report'!$A$400:$A$497,'C Report Grouper'!$D97,'C Report'!S$400:S$497)),SUMIF('C Report'!$A$200:$A$299,'C Report Grouper'!$D97,'C Report'!S$200:S$299))</f>
        <v>0</v>
      </c>
      <c r="V97" s="194">
        <f>IF($D$4="MAP+ADM Waivers",(SUMIF('C Report'!$A$200:$A$299,'C Report Grouper'!$D97,'C Report'!T$200:T$299)+SUMIF('C Report'!$A$400:$A$497,'C Report Grouper'!$D97,'C Report'!T$400:T$497)),SUMIF('C Report'!$A$200:$A$299,'C Report Grouper'!$D97,'C Report'!T$200:T$299))</f>
        <v>0</v>
      </c>
      <c r="W97" s="194">
        <f>IF($D$4="MAP+ADM Waivers",(SUMIF('C Report'!$A$200:$A$299,'C Report Grouper'!$D97,'C Report'!U$200:U$299)+SUMIF('C Report'!$A$400:$A$497,'C Report Grouper'!$D97,'C Report'!U$400:U$497)),SUMIF('C Report'!$A$200:$A$299,'C Report Grouper'!$D97,'C Report'!U$200:U$299))</f>
        <v>0</v>
      </c>
      <c r="X97" s="194">
        <f>IF($D$4="MAP+ADM Waivers",(SUMIF('C Report'!$A$200:$A$299,'C Report Grouper'!$D97,'C Report'!V$200:V$299)+SUMIF('C Report'!$A$400:$A$497,'C Report Grouper'!$D97,'C Report'!V$400:V$497)),SUMIF('C Report'!$A$200:$A$299,'C Report Grouper'!$D97,'C Report'!V$200:V$299))</f>
        <v>0</v>
      </c>
      <c r="Y97" s="194">
        <f>IF($D$4="MAP+ADM Waivers",(SUMIF('C Report'!$A$200:$A$299,'C Report Grouper'!$D97,'C Report'!W$200:W$299)+SUMIF('C Report'!$A$400:$A$497,'C Report Grouper'!$D97,'C Report'!W$400:W$497)),SUMIF('C Report'!$A$200:$A$299,'C Report Grouper'!$D97,'C Report'!W$200:W$299))</f>
        <v>0</v>
      </c>
      <c r="Z97" s="194">
        <f>IF($D$4="MAP+ADM Waivers",(SUMIF('C Report'!$A$200:$A$299,'C Report Grouper'!$D97,'C Report'!X$200:X$299)+SUMIF('C Report'!$A$400:$A$497,'C Report Grouper'!$D97,'C Report'!X$400:X$497)),SUMIF('C Report'!$A$200:$A$299,'C Report Grouper'!$D97,'C Report'!X$200:X$299))</f>
        <v>0</v>
      </c>
      <c r="AA97" s="194">
        <f>IF($D$4="MAP+ADM Waivers",(SUMIF('C Report'!$A$200:$A$299,'C Report Grouper'!$D97,'C Report'!Y$200:Y$299)+SUMIF('C Report'!$A$400:$A$497,'C Report Grouper'!$D97,'C Report'!Y$400:Y$497)),SUMIF('C Report'!$A$200:$A$299,'C Report Grouper'!$D97,'C Report'!Y$200:Y$299))</f>
        <v>0</v>
      </c>
      <c r="AB97" s="194">
        <f>IF($D$4="MAP+ADM Waivers",(SUMIF('C Report'!$A$200:$A$299,'C Report Grouper'!$D97,'C Report'!Z$200:Z$299)+SUMIF('C Report'!$A$400:$A$497,'C Report Grouper'!$D97,'C Report'!Z$400:Z$497)),SUMIF('C Report'!$A$200:$A$299,'C Report Grouper'!$D97,'C Report'!Z$200:Z$299))</f>
        <v>0</v>
      </c>
      <c r="AC97" s="194">
        <f>IF($D$4="MAP+ADM Waivers",(SUMIF('C Report'!$A$200:$A$299,'C Report Grouper'!$D97,'C Report'!AA$200:AA$299)+SUMIF('C Report'!$A$400:$A$497,'C Report Grouper'!$D97,'C Report'!AA$400:AA$497)),SUMIF('C Report'!$A$200:$A$299,'C Report Grouper'!$D97,'C Report'!AA$200:AA$299))</f>
        <v>0</v>
      </c>
      <c r="AD97" s="194">
        <f>IF($D$4="MAP+ADM Waivers",(SUMIF('C Report'!$A$200:$A$299,'C Report Grouper'!$D97,'C Report'!AG$200:AG$299)+SUMIF('C Report'!$A$400:$A$497,'C Report Grouper'!$D97,'C Report'!AG$400:AG$497)),SUMIF('C Report'!$A$200:$A$299,'C Report Grouper'!$D97,'C Report'!AG$200:AG$299))</f>
        <v>0</v>
      </c>
      <c r="AE97" s="194">
        <f>IF($D$4="MAP+ADM Waivers",(SUMIF('C Report'!$A$200:$A$299,'C Report Grouper'!$D97,'C Report'!AH$200:AH$299)+SUMIF('C Report'!$A$400:$A$497,'C Report Grouper'!$D97,'C Report'!AH$400:AH$497)),SUMIF('C Report'!$A$200:$A$299,'C Report Grouper'!$D97,'C Report'!AH$200:AH$299))</f>
        <v>0</v>
      </c>
      <c r="AF97" s="194">
        <f>IF($D$4="MAP+ADM Waivers",(SUMIF('C Report'!$A$200:$A$299,'C Report Grouper'!$D97,'C Report'!AI$200:AI$299)+SUMIF('C Report'!$A$400:$A$497,'C Report Grouper'!$D97,'C Report'!AI$400:AI$497)),SUMIF('C Report'!$A$200:$A$299,'C Report Grouper'!$D97,'C Report'!AI$200:AI$299))</f>
        <v>0</v>
      </c>
      <c r="AG97" s="194">
        <f>IF($D$4="MAP+ADM Waivers",(SUMIF('C Report'!$A$200:$A$299,'C Report Grouper'!$D97,'C Report'!AJ$200:AJ$299)+SUMIF('C Report'!$A$400:$A$497,'C Report Grouper'!$D97,'C Report'!AJ$400:AJ$497)),SUMIF('C Report'!$A$200:$A$299,'C Report Grouper'!$D97,'C Report'!AJ$200:AJ$299))</f>
        <v>0</v>
      </c>
      <c r="AH97" s="195">
        <f>IF($D$4="MAP+ADM Waivers",(SUMIF('C Report'!$A$200:$A$299,'C Report Grouper'!$D97,'C Report'!AK$200:AK$299)+SUMIF('C Report'!$A$400:$A$497,'C Report Grouper'!$D97,'C Report'!AK$400:AK$497)),SUMIF('C Report'!$A$200:$A$299,'C Report Grouper'!$D97,'C Report'!AK$200:AK$299))</f>
        <v>0</v>
      </c>
    </row>
    <row r="98" spans="2:34" ht="13.5" hidden="1" thickBot="1" x14ac:dyDescent="0.35">
      <c r="B98" s="40" t="s">
        <v>4</v>
      </c>
      <c r="C98" s="306"/>
      <c r="D98" s="209"/>
      <c r="E98" s="117">
        <f>SUM(E58:E97)</f>
        <v>7024182</v>
      </c>
      <c r="F98" s="118">
        <f>SUM(F58:F97)</f>
        <v>12534636</v>
      </c>
      <c r="G98" s="118">
        <f>SUM(G58:G97)</f>
        <v>16201086</v>
      </c>
      <c r="H98" s="118">
        <f>SUM(H58:H97)</f>
        <v>21303705</v>
      </c>
      <c r="I98" s="118">
        <f>SUM(I58:I97)</f>
        <v>23355883</v>
      </c>
      <c r="J98" s="118">
        <f t="shared" ref="J98:AH98" si="1">SUM(J58:J97)</f>
        <v>29852950</v>
      </c>
      <c r="K98" s="118">
        <f t="shared" si="1"/>
        <v>35370655</v>
      </c>
      <c r="L98" s="118">
        <f t="shared" si="1"/>
        <v>-18</v>
      </c>
      <c r="M98" s="118">
        <f t="shared" si="1"/>
        <v>13736669</v>
      </c>
      <c r="N98" s="118">
        <f t="shared" si="1"/>
        <v>65085788</v>
      </c>
      <c r="O98" s="118">
        <f t="shared" si="1"/>
        <v>0</v>
      </c>
      <c r="P98" s="118">
        <f t="shared" si="1"/>
        <v>1692961</v>
      </c>
      <c r="Q98" s="118">
        <f t="shared" si="1"/>
        <v>17930532</v>
      </c>
      <c r="R98" s="118">
        <f t="shared" si="1"/>
        <v>18236130</v>
      </c>
      <c r="S98" s="118">
        <f t="shared" si="1"/>
        <v>17688516</v>
      </c>
      <c r="T98" s="118">
        <f t="shared" si="1"/>
        <v>11546951</v>
      </c>
      <c r="U98" s="118">
        <f t="shared" si="1"/>
        <v>2088016</v>
      </c>
      <c r="V98" s="118">
        <f t="shared" si="1"/>
        <v>10335395</v>
      </c>
      <c r="W98" s="118">
        <f t="shared" si="1"/>
        <v>6871952</v>
      </c>
      <c r="X98" s="118">
        <f t="shared" si="1"/>
        <v>7357209</v>
      </c>
      <c r="Y98" s="118">
        <f t="shared" si="1"/>
        <v>6856464</v>
      </c>
      <c r="Z98" s="118">
        <f t="shared" si="1"/>
        <v>5304259</v>
      </c>
      <c r="AA98" s="118">
        <f t="shared" si="1"/>
        <v>3200769</v>
      </c>
      <c r="AB98" s="118">
        <f t="shared" si="1"/>
        <v>2406103</v>
      </c>
      <c r="AC98" s="118">
        <f t="shared" si="1"/>
        <v>0</v>
      </c>
      <c r="AD98" s="118">
        <f t="shared" si="1"/>
        <v>0</v>
      </c>
      <c r="AE98" s="118">
        <f t="shared" si="1"/>
        <v>0</v>
      </c>
      <c r="AF98" s="118">
        <f t="shared" si="1"/>
        <v>0</v>
      </c>
      <c r="AG98" s="118">
        <f t="shared" si="1"/>
        <v>0</v>
      </c>
      <c r="AH98" s="119">
        <f t="shared" si="1"/>
        <v>0</v>
      </c>
    </row>
    <row r="99" spans="2:34" hidden="1" x14ac:dyDescent="0.25">
      <c r="B99" s="18"/>
    </row>
  </sheetData>
  <sheetProtection algorithmName="SHA-512" hashValue="OKi14W9JQcT/iFyprBSGrF9vuLyKWQyYJUGeZjhDoxl0b0THL6x8nrf1nmuzSFXERnjxJlI91PDuWvXkGB2VQg==" saltValue="uJ0RUiXLBJ3K9on8LL2taA=="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topLeftCell="C1" zoomScaleNormal="100" workbookViewId="0">
      <selection activeCell="AA62" sqref="AA62"/>
    </sheetView>
  </sheetViews>
  <sheetFormatPr defaultColWidth="8.7265625" defaultRowHeight="12.5" x14ac:dyDescent="0.25"/>
  <cols>
    <col min="1" max="1" width="8.7265625" style="411"/>
    <col min="2" max="2" width="42.81640625" style="411" customWidth="1"/>
    <col min="3" max="3" width="5.54296875" style="486" customWidth="1"/>
    <col min="4" max="6" width="15.1796875" style="411" hidden="1" customWidth="1"/>
    <col min="7" max="20" width="16.81640625" style="411" hidden="1" customWidth="1"/>
    <col min="21" max="28" width="16.81640625" style="411" customWidth="1"/>
    <col min="29" max="33" width="16.81640625" style="411" hidden="1" customWidth="1"/>
    <col min="34" max="34" width="33.81640625" style="411" customWidth="1"/>
    <col min="35" max="16384" width="8.7265625" style="411"/>
  </cols>
  <sheetData>
    <row r="1" spans="1:34" ht="27.65" customHeight="1" x14ac:dyDescent="0.25">
      <c r="A1" s="409"/>
      <c r="B1" s="409"/>
      <c r="C1" s="409"/>
    </row>
    <row r="2" spans="1:34" x14ac:dyDescent="0.25">
      <c r="E2" s="467"/>
      <c r="F2" s="468"/>
      <c r="G2" s="487"/>
      <c r="H2" s="488"/>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4" ht="14" x14ac:dyDescent="0.3">
      <c r="B3" s="416" t="s">
        <v>79</v>
      </c>
      <c r="E3" s="467"/>
      <c r="F3" s="471"/>
      <c r="G3" s="487"/>
      <c r="H3" s="488"/>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row>
    <row r="5" spans="1:34" ht="14" x14ac:dyDescent="0.3">
      <c r="B5" s="474" t="s">
        <v>121</v>
      </c>
    </row>
    <row r="6" spans="1:34" ht="14" x14ac:dyDescent="0.3">
      <c r="B6" s="474" t="s">
        <v>122</v>
      </c>
    </row>
    <row r="7" spans="1:34" ht="14" x14ac:dyDescent="0.25">
      <c r="B7" s="476" t="s">
        <v>123</v>
      </c>
    </row>
    <row r="8" spans="1:34" ht="14" x14ac:dyDescent="0.25">
      <c r="B8" s="490" t="s">
        <v>124</v>
      </c>
    </row>
    <row r="9" spans="1:34" ht="13.5" thickBot="1" x14ac:dyDescent="0.35">
      <c r="B9" s="437"/>
      <c r="C9" s="491"/>
    </row>
    <row r="10" spans="1:34" ht="13" customHeight="1" x14ac:dyDescent="0.3">
      <c r="B10" s="492"/>
      <c r="C10" s="493"/>
      <c r="D10" s="494" t="s">
        <v>0</v>
      </c>
      <c r="E10" s="49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819" t="s">
        <v>60</v>
      </c>
    </row>
    <row r="11" spans="1:34" ht="13.5" thickBot="1" x14ac:dyDescent="0.35">
      <c r="B11" s="496"/>
      <c r="C11" s="497"/>
      <c r="D11" s="498">
        <f>'DY Def'!B$5</f>
        <v>1</v>
      </c>
      <c r="E11" s="498">
        <f>'DY Def'!C$5</f>
        <v>2</v>
      </c>
      <c r="F11" s="498">
        <f>'DY Def'!D$5</f>
        <v>3</v>
      </c>
      <c r="G11" s="498">
        <f>'DY Def'!E$5</f>
        <v>4</v>
      </c>
      <c r="H11" s="498">
        <f>'DY Def'!F$5</f>
        <v>5</v>
      </c>
      <c r="I11" s="498">
        <f>'DY Def'!G$5</f>
        <v>6</v>
      </c>
      <c r="J11" s="498">
        <f>'DY Def'!H$5</f>
        <v>7</v>
      </c>
      <c r="K11" s="498">
        <f>'DY Def'!I$5</f>
        <v>8</v>
      </c>
      <c r="L11" s="498">
        <f>'DY Def'!J$5</f>
        <v>9</v>
      </c>
      <c r="M11" s="498">
        <f>'DY Def'!K$5</f>
        <v>10</v>
      </c>
      <c r="N11" s="498">
        <f>'DY Def'!L$5</f>
        <v>11</v>
      </c>
      <c r="O11" s="498">
        <f>'DY Def'!M$5</f>
        <v>12</v>
      </c>
      <c r="P11" s="498">
        <f>'DY Def'!N$5</f>
        <v>13</v>
      </c>
      <c r="Q11" s="498">
        <f>'DY Def'!O$5</f>
        <v>14</v>
      </c>
      <c r="R11" s="498">
        <f>'DY Def'!P$5</f>
        <v>15</v>
      </c>
      <c r="S11" s="498">
        <f>'DY Def'!Q$5</f>
        <v>16</v>
      </c>
      <c r="T11" s="498">
        <f>'DY Def'!R$5</f>
        <v>17</v>
      </c>
      <c r="U11" s="498">
        <f>'DY Def'!S$5</f>
        <v>18</v>
      </c>
      <c r="V11" s="498">
        <f>'DY Def'!T$5</f>
        <v>19</v>
      </c>
      <c r="W11" s="498">
        <f>'DY Def'!U$5</f>
        <v>20</v>
      </c>
      <c r="X11" s="498">
        <f>'DY Def'!V$5</f>
        <v>21</v>
      </c>
      <c r="Y11" s="498">
        <f>'DY Def'!W$5</f>
        <v>22</v>
      </c>
      <c r="Z11" s="498">
        <f>'DY Def'!X$5</f>
        <v>23</v>
      </c>
      <c r="AA11" s="498">
        <f>'DY Def'!Y$5</f>
        <v>24</v>
      </c>
      <c r="AB11" s="498">
        <f>'DY Def'!Z$5</f>
        <v>25</v>
      </c>
      <c r="AC11" s="498">
        <f>'DY Def'!AA$5</f>
        <v>26</v>
      </c>
      <c r="AD11" s="498">
        <f>'DY Def'!AB$5</f>
        <v>27</v>
      </c>
      <c r="AE11" s="498">
        <f>'DY Def'!AC$5</f>
        <v>28</v>
      </c>
      <c r="AF11" s="498">
        <f>'DY Def'!AD$5</f>
        <v>29</v>
      </c>
      <c r="AG11" s="498">
        <f>'DY Def'!AE$5</f>
        <v>30</v>
      </c>
      <c r="AH11" s="820"/>
    </row>
    <row r="12" spans="1:34" ht="13" x14ac:dyDescent="0.3">
      <c r="B12" s="496"/>
      <c r="C12" s="497"/>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25"/>
      <c r="AF12" s="425"/>
      <c r="AG12" s="426"/>
      <c r="AH12" s="500"/>
    </row>
    <row r="13" spans="1:34" ht="13" hidden="1" x14ac:dyDescent="0.3">
      <c r="B13" s="501" t="s">
        <v>84</v>
      </c>
      <c r="C13" s="497"/>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G13" s="503"/>
      <c r="AH13" s="504"/>
    </row>
    <row r="14" spans="1:34" ht="13" hidden="1" x14ac:dyDescent="0.3">
      <c r="B14" s="505" t="str">
        <f>IFERROR(VLOOKUP(C14,'MEG Def'!$A$7:$B$12,2),"")</f>
        <v/>
      </c>
      <c r="C14" s="497"/>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0"/>
    </row>
    <row r="15" spans="1:34" ht="13" hidden="1" x14ac:dyDescent="0.3">
      <c r="B15" s="505" t="str">
        <f>IFERROR(VLOOKUP(C15,'MEG Def'!$A$7:$B$12,2),"")</f>
        <v/>
      </c>
      <c r="C15" s="497"/>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0"/>
    </row>
    <row r="16" spans="1:34" ht="13" hidden="1" x14ac:dyDescent="0.3">
      <c r="B16" s="505" t="str">
        <f>IFERROR(VLOOKUP(C16,'MEG Def'!$A$7:$B$12,2),"")</f>
        <v/>
      </c>
      <c r="C16" s="497"/>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0"/>
    </row>
    <row r="17" spans="2:34" ht="13" hidden="1" x14ac:dyDescent="0.3">
      <c r="B17" s="505" t="str">
        <f>IFERROR(VLOOKUP(C17,'MEG Def'!$A$7:$B$12,2),"")</f>
        <v/>
      </c>
      <c r="C17" s="497"/>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0"/>
    </row>
    <row r="18" spans="2:34" ht="13" hidden="1" x14ac:dyDescent="0.3">
      <c r="B18" s="505" t="str">
        <f>IFERROR(VLOOKUP(C18,'MEG Def'!$A$7:$B$12,2),"")</f>
        <v/>
      </c>
      <c r="C18" s="497"/>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0"/>
    </row>
    <row r="19" spans="2:34" ht="13" hidden="1" x14ac:dyDescent="0.3">
      <c r="B19" s="505"/>
      <c r="C19" s="497"/>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0"/>
    </row>
    <row r="20" spans="2:34" ht="13" hidden="1" x14ac:dyDescent="0.3">
      <c r="B20" s="506" t="s">
        <v>86</v>
      </c>
      <c r="C20" s="49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0"/>
    </row>
    <row r="21" spans="2:34" ht="13" hidden="1" x14ac:dyDescent="0.3">
      <c r="B21" s="505" t="str">
        <f>IFERROR(VLOOKUP(C21,'MEG Def'!$A$21:$B$26,2),"")</f>
        <v/>
      </c>
      <c r="C21" s="497"/>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0"/>
    </row>
    <row r="22" spans="2:34" ht="13" hidden="1" x14ac:dyDescent="0.3">
      <c r="B22" s="505" t="str">
        <f>IFERROR(VLOOKUP(C22,'MEG Def'!$A$21:$B$26,2),"")</f>
        <v/>
      </c>
      <c r="C22" s="497"/>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0"/>
    </row>
    <row r="23" spans="2:34" ht="13" hidden="1" x14ac:dyDescent="0.3">
      <c r="B23" s="505" t="str">
        <f>IFERROR(VLOOKUP(C23,'MEG Def'!$A$21:$B$26,2),"")</f>
        <v/>
      </c>
      <c r="C23" s="497"/>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0"/>
    </row>
    <row r="24" spans="2:34" ht="13" hidden="1" x14ac:dyDescent="0.3">
      <c r="B24" s="505" t="str">
        <f>IFERROR(VLOOKUP(C24,'MEG Def'!$A$21:$B$26,2),"")</f>
        <v/>
      </c>
      <c r="C24" s="497"/>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0"/>
    </row>
    <row r="25" spans="2:34" ht="13" hidden="1" x14ac:dyDescent="0.3">
      <c r="B25" s="505" t="str">
        <f>IFERROR(VLOOKUP(C25,'MEG Def'!$A$21:$B$26,2),"")</f>
        <v/>
      </c>
      <c r="C25" s="497"/>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0"/>
    </row>
    <row r="26" spans="2:34" ht="13" hidden="1" x14ac:dyDescent="0.3">
      <c r="B26" s="505"/>
      <c r="C26" s="508"/>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0"/>
    </row>
    <row r="27" spans="2:34" ht="13" hidden="1" x14ac:dyDescent="0.3">
      <c r="B27" s="506" t="s">
        <v>44</v>
      </c>
      <c r="C27" s="49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0"/>
    </row>
    <row r="28" spans="2:34" ht="13" hidden="1" x14ac:dyDescent="0.3">
      <c r="B28" s="505" t="str">
        <f>IFERROR(VLOOKUP(C28,'MEG Def'!$A$35:$B$40,2),"")</f>
        <v/>
      </c>
      <c r="C28" s="497"/>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0"/>
    </row>
    <row r="29" spans="2:34" ht="13" hidden="1" x14ac:dyDescent="0.3">
      <c r="B29" s="505" t="str">
        <f>IFERROR(VLOOKUP(C29,'MEG Def'!$A$35:$B$40,2),"")</f>
        <v/>
      </c>
      <c r="C29" s="497"/>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0"/>
    </row>
    <row r="30" spans="2:34" ht="13" hidden="1" x14ac:dyDescent="0.3">
      <c r="B30" s="505" t="str">
        <f>IFERROR(VLOOKUP(C30,'MEG Def'!$A$35:$B$40,2),"")</f>
        <v/>
      </c>
      <c r="C30" s="497"/>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0"/>
    </row>
    <row r="31" spans="2:34" ht="13" hidden="1" x14ac:dyDescent="0.3">
      <c r="B31" s="505" t="str">
        <f>IFERROR(VLOOKUP(C31,'MEG Def'!$A$35:$B$40,2),"")</f>
        <v/>
      </c>
      <c r="C31" s="497"/>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0"/>
    </row>
    <row r="32" spans="2:34" ht="13" hidden="1" x14ac:dyDescent="0.3">
      <c r="B32" s="505" t="str">
        <f>IFERROR(VLOOKUP(C32,'MEG Def'!$A$35:$B$40,2),"")</f>
        <v/>
      </c>
      <c r="C32" s="497"/>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0"/>
    </row>
    <row r="33" spans="2:34" ht="13" x14ac:dyDescent="0.3">
      <c r="B33" s="505"/>
      <c r="C33" s="508"/>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0"/>
    </row>
    <row r="34" spans="2:34" ht="13" x14ac:dyDescent="0.3">
      <c r="B34" s="509" t="s">
        <v>43</v>
      </c>
      <c r="C34" s="508"/>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0"/>
    </row>
    <row r="35" spans="2:34" ht="13" x14ac:dyDescent="0.3">
      <c r="B35" s="505" t="str">
        <f>IFERROR(VLOOKUP(C35,'MEG Def'!$A$42:$B$45,2),"")</f>
        <v>Family Planning</v>
      </c>
      <c r="C35" s="508">
        <v>1</v>
      </c>
      <c r="D35" s="502"/>
      <c r="E35" s="502"/>
      <c r="F35" s="502"/>
      <c r="G35" s="502"/>
      <c r="H35" s="502"/>
      <c r="I35" s="502"/>
      <c r="J35" s="502"/>
      <c r="K35" s="502"/>
      <c r="L35" s="502"/>
      <c r="M35" s="502"/>
      <c r="N35" s="502"/>
      <c r="O35" s="502"/>
      <c r="P35" s="502"/>
      <c r="Q35" s="502"/>
      <c r="R35" s="502"/>
      <c r="S35" s="502"/>
      <c r="T35" s="502"/>
      <c r="U35" s="407"/>
      <c r="V35" s="407"/>
      <c r="W35" s="407"/>
      <c r="X35" s="407"/>
      <c r="Y35" s="407"/>
      <c r="Z35" s="407"/>
      <c r="AA35" s="407"/>
      <c r="AB35" s="407"/>
      <c r="AC35" s="816"/>
      <c r="AD35" s="816"/>
      <c r="AE35" s="816"/>
      <c r="AF35" s="816"/>
      <c r="AG35" s="816"/>
      <c r="AH35" s="408"/>
    </row>
    <row r="36" spans="2:34" ht="13" hidden="1" x14ac:dyDescent="0.3">
      <c r="B36" s="505" t="str">
        <f>IFERROR(VLOOKUP(C36,'MEG Def'!$A$42:$B$45,2),"")</f>
        <v/>
      </c>
      <c r="C36" s="508"/>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0"/>
    </row>
    <row r="37" spans="2:34" ht="13" hidden="1" x14ac:dyDescent="0.3">
      <c r="B37" s="505" t="str">
        <f>IFERROR(VLOOKUP(C37,'MEG Def'!$A$42:$B$45,2),"")</f>
        <v/>
      </c>
      <c r="C37" s="508"/>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0"/>
    </row>
    <row r="38" spans="2:34" ht="13" hidden="1" x14ac:dyDescent="0.3">
      <c r="B38" s="510"/>
      <c r="C38" s="508"/>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0"/>
    </row>
    <row r="39" spans="2:34" ht="13" hidden="1" x14ac:dyDescent="0.3">
      <c r="B39" s="509" t="s">
        <v>42</v>
      </c>
      <c r="C39" s="508"/>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0"/>
    </row>
    <row r="40" spans="2:34" ht="13" hidden="1" x14ac:dyDescent="0.3">
      <c r="B40" s="505" t="str">
        <f>IFERROR(VLOOKUP(C40,'MEG Def'!$A$47:$B$50,2),"")</f>
        <v/>
      </c>
      <c r="C40" s="508"/>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0"/>
    </row>
    <row r="41" spans="2:34" ht="13" hidden="1" x14ac:dyDescent="0.3">
      <c r="B41" s="505" t="str">
        <f>IFERROR(VLOOKUP(C41,'MEG Def'!$A$47:$B$50,2),"")</f>
        <v/>
      </c>
      <c r="C41" s="508"/>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0"/>
    </row>
    <row r="42" spans="2:34" ht="13" hidden="1" x14ac:dyDescent="0.3">
      <c r="B42" s="505" t="str">
        <f>IFERROR(VLOOKUP(C42,'MEG Def'!$A$47:$B$50,2),"")</f>
        <v/>
      </c>
      <c r="C42" s="508"/>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0"/>
    </row>
    <row r="43" spans="2:34" ht="13" hidden="1" x14ac:dyDescent="0.3">
      <c r="B43" s="505"/>
      <c r="C43" s="508"/>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0"/>
    </row>
    <row r="44" spans="2:34" ht="13" hidden="1" x14ac:dyDescent="0.3">
      <c r="B44" s="509" t="s">
        <v>80</v>
      </c>
      <c r="C44" s="508"/>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0"/>
    </row>
    <row r="45" spans="2:34" ht="13" hidden="1" x14ac:dyDescent="0.3">
      <c r="B45" s="505" t="str">
        <f>IFERROR(VLOOKUP(C45,'MEG Def'!$A$52:$B$55,2),"")</f>
        <v/>
      </c>
      <c r="C45" s="508"/>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0"/>
    </row>
    <row r="46" spans="2:34" ht="13" hidden="1" x14ac:dyDescent="0.3">
      <c r="B46" s="505" t="str">
        <f>IFERROR(VLOOKUP(C46,'MEG Def'!$A$52:$B$55,2),"")</f>
        <v/>
      </c>
      <c r="C46" s="508"/>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0"/>
    </row>
    <row r="47" spans="2:34" ht="13" hidden="1" x14ac:dyDescent="0.3">
      <c r="B47" s="505" t="str">
        <f>IFERROR(VLOOKUP(C47,'MEG Def'!$A$52:$B$55,2),"")</f>
        <v/>
      </c>
      <c r="C47" s="508"/>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0"/>
    </row>
    <row r="48" spans="2:34" ht="13" hidden="1" x14ac:dyDescent="0.3">
      <c r="B48" s="505"/>
      <c r="C48" s="508"/>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0"/>
    </row>
    <row r="49" spans="2:34" ht="13" hidden="1" x14ac:dyDescent="0.3">
      <c r="B49" s="509" t="s">
        <v>81</v>
      </c>
      <c r="C49" s="508"/>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0"/>
    </row>
    <row r="50" spans="2:34" ht="13" hidden="1" x14ac:dyDescent="0.3">
      <c r="B50" s="505" t="str">
        <f>IFERROR(VLOOKUP(C50,'MEG Def'!$A$57:$B$60,2),"")</f>
        <v/>
      </c>
      <c r="C50" s="508"/>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0"/>
    </row>
    <row r="51" spans="2:34" ht="13" hidden="1" x14ac:dyDescent="0.3">
      <c r="B51" s="505" t="str">
        <f>IFERROR(VLOOKUP(C51,'MEG Def'!$A$57:$B$60,2),"")</f>
        <v/>
      </c>
      <c r="C51" s="508"/>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0"/>
    </row>
    <row r="52" spans="2:34" ht="13" hidden="1" x14ac:dyDescent="0.3">
      <c r="B52" s="505" t="str">
        <f>IFERROR(VLOOKUP(C52,'MEG Def'!$A$57:$B$60,2),"")</f>
        <v/>
      </c>
      <c r="C52" s="508"/>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0"/>
    </row>
    <row r="53" spans="2:34" ht="13.5" thickBot="1" x14ac:dyDescent="0.35">
      <c r="B53" s="511"/>
      <c r="C53" s="512"/>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453"/>
      <c r="AF53" s="453"/>
      <c r="AG53" s="514"/>
      <c r="AH53" s="515"/>
    </row>
  </sheetData>
  <sheetProtection algorithmName="SHA-512" hashValue="oh67PtRhbAhEaRsHStExo4uCShwrIRcB+Lt0adjpJB2bIYupZ3wpa7cGHswioAtE6//NGvg1D0iwi0AEcrgJiw==" saltValue="iVW079aaIqOVVUNe7DeisA=="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9"/>
  <sheetViews>
    <sheetView showZeros="0" zoomScaleNormal="100" workbookViewId="0">
      <selection activeCell="AB31" sqref="AB31"/>
    </sheetView>
  </sheetViews>
  <sheetFormatPr defaultColWidth="8.7265625" defaultRowHeight="12.5" x14ac:dyDescent="0.25"/>
  <cols>
    <col min="2" max="2" width="42.81640625" customWidth="1"/>
    <col min="3" max="3" width="4" style="5" customWidth="1"/>
    <col min="4" max="20" width="15.54296875" hidden="1" customWidth="1"/>
    <col min="21" max="28" width="15.54296875" customWidth="1"/>
    <col min="29" max="33" width="15.54296875" hidden="1" customWidth="1"/>
  </cols>
  <sheetData>
    <row r="1" spans="1:33" ht="24" customHeight="1" x14ac:dyDescent="0.25">
      <c r="A1" s="44"/>
      <c r="B1" s="44"/>
      <c r="C1" s="44"/>
    </row>
    <row r="2" spans="1:33" ht="12.65" customHeight="1" x14ac:dyDescent="0.25">
      <c r="E2" s="36"/>
      <c r="F2" s="68"/>
      <c r="G2" s="36"/>
    </row>
    <row r="3" spans="1:33" ht="14" x14ac:dyDescent="0.3">
      <c r="B3" s="231" t="s">
        <v>95</v>
      </c>
      <c r="E3" s="36"/>
      <c r="F3" s="69"/>
      <c r="G3" s="36"/>
    </row>
    <row r="5" spans="1:33" ht="13.5" thickBot="1" x14ac:dyDescent="0.35">
      <c r="B5" s="2" t="s">
        <v>16</v>
      </c>
      <c r="C5" s="4"/>
    </row>
    <row r="6" spans="1:33" ht="13" x14ac:dyDescent="0.3">
      <c r="B6" s="43"/>
      <c r="C6" s="32"/>
      <c r="D6" s="41" t="s">
        <v>0</v>
      </c>
      <c r="E6" s="38"/>
      <c r="F6" s="38"/>
      <c r="G6" s="38"/>
      <c r="H6" s="38"/>
      <c r="I6" s="38"/>
      <c r="J6" s="38"/>
      <c r="K6" s="38"/>
      <c r="L6" s="38"/>
      <c r="M6" s="38"/>
      <c r="N6" s="38"/>
      <c r="O6" s="38"/>
      <c r="P6" s="38"/>
      <c r="Q6" s="38"/>
      <c r="R6" s="38"/>
      <c r="S6" s="38"/>
      <c r="T6" s="38"/>
      <c r="U6" s="43"/>
      <c r="V6" s="38"/>
      <c r="W6" s="38"/>
      <c r="X6" s="38"/>
      <c r="Y6" s="38"/>
      <c r="Z6" s="38"/>
      <c r="AA6" s="38"/>
      <c r="AB6" s="42"/>
      <c r="AC6" s="38"/>
      <c r="AD6" s="38"/>
      <c r="AE6" s="38"/>
      <c r="AF6" s="38"/>
      <c r="AG6" s="42"/>
    </row>
    <row r="7" spans="1:33" ht="13.5" thickBot="1" x14ac:dyDescent="0.3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115">
        <f>'DY Def'!S$5</f>
        <v>18</v>
      </c>
      <c r="V7" s="390">
        <f>'DY Def'!T$5</f>
        <v>19</v>
      </c>
      <c r="W7" s="390">
        <f>'DY Def'!U$5</f>
        <v>20</v>
      </c>
      <c r="X7" s="390">
        <f>'DY Def'!V$5</f>
        <v>21</v>
      </c>
      <c r="Y7" s="390">
        <f>'DY Def'!W$5</f>
        <v>22</v>
      </c>
      <c r="Z7" s="390">
        <f>'DY Def'!X$5</f>
        <v>23</v>
      </c>
      <c r="AA7" s="390">
        <f>'DY Def'!Y$5</f>
        <v>24</v>
      </c>
      <c r="AB7" s="320">
        <f>'DY Def'!Z$5</f>
        <v>25</v>
      </c>
      <c r="AC7" s="309">
        <f>'DY Def'!AA$5</f>
        <v>26</v>
      </c>
      <c r="AD7" s="309">
        <f>'DY Def'!AB$5</f>
        <v>27</v>
      </c>
      <c r="AE7" s="309">
        <f>'DY Def'!AC$5</f>
        <v>28</v>
      </c>
      <c r="AF7" s="309">
        <f>'DY Def'!AD$5</f>
        <v>29</v>
      </c>
      <c r="AG7" s="310">
        <f>'DY Def'!AE$5</f>
        <v>30</v>
      </c>
    </row>
    <row r="8" spans="1:33" ht="13" x14ac:dyDescent="0.3">
      <c r="B8" s="31"/>
      <c r="C8" s="55"/>
      <c r="D8" s="100"/>
      <c r="E8" s="95"/>
      <c r="F8" s="95"/>
      <c r="G8" s="95"/>
      <c r="H8" s="95"/>
      <c r="I8" s="95"/>
      <c r="J8" s="95"/>
      <c r="K8" s="95"/>
      <c r="L8" s="95"/>
      <c r="M8" s="95"/>
      <c r="N8" s="95"/>
      <c r="O8" s="95"/>
      <c r="P8" s="95"/>
      <c r="Q8" s="95"/>
      <c r="R8" s="95"/>
      <c r="S8" s="95"/>
      <c r="T8" s="95"/>
      <c r="U8" s="100"/>
      <c r="V8" s="95"/>
      <c r="W8" s="95"/>
      <c r="X8" s="95"/>
      <c r="Y8" s="95"/>
      <c r="Z8" s="95"/>
      <c r="AA8" s="95"/>
      <c r="AB8" s="96"/>
      <c r="AC8" s="95"/>
      <c r="AD8" s="95"/>
      <c r="AE8" s="95"/>
      <c r="AF8" s="95"/>
      <c r="AG8" s="96"/>
    </row>
    <row r="9" spans="1:33" ht="13" hidden="1" x14ac:dyDescent="0.3">
      <c r="B9" s="65" t="s">
        <v>84</v>
      </c>
      <c r="C9" s="55"/>
      <c r="D9" s="264"/>
      <c r="E9" s="101"/>
      <c r="F9" s="101"/>
      <c r="G9" s="101"/>
      <c r="H9" s="101"/>
      <c r="I9" s="101"/>
      <c r="J9" s="101"/>
      <c r="K9" s="101"/>
      <c r="L9" s="101"/>
      <c r="M9" s="101"/>
      <c r="N9" s="101"/>
      <c r="O9" s="101"/>
      <c r="P9" s="101"/>
      <c r="Q9" s="101"/>
      <c r="R9" s="101"/>
      <c r="S9" s="101"/>
      <c r="T9" s="101"/>
      <c r="U9" s="264"/>
      <c r="V9" s="396"/>
      <c r="W9" s="396"/>
      <c r="X9" s="396"/>
      <c r="Y9" s="396"/>
      <c r="Z9" s="396"/>
      <c r="AA9" s="396"/>
      <c r="AB9" s="102"/>
      <c r="AC9" s="101"/>
      <c r="AD9" s="101"/>
      <c r="AE9" s="101"/>
      <c r="AF9" s="101"/>
      <c r="AG9" s="102"/>
    </row>
    <row r="10" spans="1:33" ht="13" hidden="1" x14ac:dyDescent="0.3">
      <c r="B10" s="33" t="str">
        <f>IFERROR(VLOOKUP(C10,'MEG Def'!$A$7:$B$12,2),"")</f>
        <v/>
      </c>
      <c r="C10" s="55"/>
      <c r="D10" s="97">
        <f>SUMIF('C Report Grouper'!$B$10:$B$49,'WW Spending Actual'!$B10,'C Report Grouper'!E$10:E$49)+SUMIF('Total Adjustments'!$B$14:$B$53,'WW Spending Actual'!$B10,'Total Adjustments'!D$14:D$53)</f>
        <v>0</v>
      </c>
      <c r="E10" s="98">
        <f>SUMIF('C Report Grouper'!$B$10:$B$49,'WW Spending Actual'!$B10,'C Report Grouper'!F$10:F$49)+SUMIF('Total Adjustments'!$B$14:$B$53,'WW Spending Actual'!$B10,'Total Adjustments'!E$14:E$53)</f>
        <v>0</v>
      </c>
      <c r="F10" s="98">
        <f>SUMIF('C Report Grouper'!$B$10:$B$49,'WW Spending Actual'!$B10,'C Report Grouper'!G$10:G$49)+SUMIF('Total Adjustments'!$B$14:$B$53,'WW Spending Actual'!$B10,'Total Adjustments'!F$14:F$53)</f>
        <v>0</v>
      </c>
      <c r="G10" s="98">
        <f>SUMIF('C Report Grouper'!$B$10:$B$49,'WW Spending Actual'!$B10,'C Report Grouper'!H$10:H$49)+SUMIF('Total Adjustments'!$B$14:$B$53,'WW Spending Actual'!$B10,'Total Adjustments'!G$14:G$53)</f>
        <v>0</v>
      </c>
      <c r="H10" s="98">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7">
        <f>SUMIF('C Report Grouper'!$B$10:$B$49,'WW Spending Actual'!$B10,'C Report Grouper'!V$10:V$49)+SUMIF('Total Adjustments'!$B$14:$B$53,'WW Spending Actual'!$B10,'Total Adjustments'!U$14:U$53)</f>
        <v>0</v>
      </c>
      <c r="V10" s="395">
        <f>SUMIF('C Report Grouper'!$B$10:$B$49,'WW Spending Actual'!$B10,'C Report Grouper'!W$10:W$49)+SUMIF('Total Adjustments'!$B$14:$B$53,'WW Spending Actual'!$B10,'Total Adjustments'!V$14:V$53)</f>
        <v>0</v>
      </c>
      <c r="W10" s="395">
        <f>SUMIF('C Report Grouper'!$B$10:$B$49,'WW Spending Actual'!$B10,'C Report Grouper'!X$10:X$49)+SUMIF('Total Adjustments'!$B$14:$B$53,'WW Spending Actual'!$B10,'Total Adjustments'!W$14:W$53)</f>
        <v>0</v>
      </c>
      <c r="X10" s="395">
        <f>SUMIF('C Report Grouper'!$B$10:$B$49,'WW Spending Actual'!$B10,'C Report Grouper'!Y$10:Y$49)+SUMIF('Total Adjustments'!$B$14:$B$53,'WW Spending Actual'!$B10,'Total Adjustments'!X$14:X$53)</f>
        <v>0</v>
      </c>
      <c r="Y10" s="395">
        <f>SUMIF('C Report Grouper'!$B$10:$B$49,'WW Spending Actual'!$B10,'C Report Grouper'!Z$10:Z$49)+SUMIF('Total Adjustments'!$B$14:$B$53,'WW Spending Actual'!$B10,'Total Adjustments'!Y$14:Y$53)</f>
        <v>0</v>
      </c>
      <c r="Z10" s="395">
        <f>SUMIF('C Report Grouper'!$B$10:$B$49,'WW Spending Actual'!$B10,'C Report Grouper'!AA$10:AA$49)+SUMIF('Total Adjustments'!$B$14:$B$53,'WW Spending Actual'!$B10,'Total Adjustments'!Z$14:Z$53)</f>
        <v>0</v>
      </c>
      <c r="AA10" s="395">
        <f>SUMIF('C Report Grouper'!$B$10:$B$49,'WW Spending Actual'!$B10,'C Report Grouper'!AB$10:AB$49)+SUMIF('Total Adjustments'!$B$14:$B$53,'WW Spending Actual'!$B10,'Total Adjustments'!AA$14:AA$53)</f>
        <v>0</v>
      </c>
      <c r="AB10" s="99">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t="13" hidden="1" x14ac:dyDescent="0.3">
      <c r="B11" s="33" t="str">
        <f>IFERROR(VLOOKUP(C11,'MEG Def'!$A$7:$B$12,2),"")</f>
        <v/>
      </c>
      <c r="C11" s="55"/>
      <c r="D11" s="97">
        <f>SUMIF('C Report Grouper'!$B$10:$B$49,'WW Spending Actual'!$B11,'C Report Grouper'!E$10:E$49)+SUMIF('Total Adjustments'!$B$14:$B$53,'WW Spending Actual'!$B11,'Total Adjustments'!D$14:D$53)</f>
        <v>0</v>
      </c>
      <c r="E11" s="98">
        <f>SUMIF('C Report Grouper'!$B$10:$B$49,'WW Spending Actual'!$B11,'C Report Grouper'!F$10:F$49)+SUMIF('Total Adjustments'!$B$14:$B$53,'WW Spending Actual'!$B11,'Total Adjustments'!E$14:E$53)</f>
        <v>0</v>
      </c>
      <c r="F11" s="98">
        <f>SUMIF('C Report Grouper'!$B$10:$B$49,'WW Spending Actual'!$B11,'C Report Grouper'!G$10:G$49)+SUMIF('Total Adjustments'!$B$14:$B$53,'WW Spending Actual'!$B11,'Total Adjustments'!F$14:F$53)</f>
        <v>0</v>
      </c>
      <c r="G11" s="98">
        <f>SUMIF('C Report Grouper'!$B$10:$B$49,'WW Spending Actual'!$B11,'C Report Grouper'!H$10:H$49)+SUMIF('Total Adjustments'!$B$14:$B$53,'WW Spending Actual'!$B11,'Total Adjustments'!G$14:G$53)</f>
        <v>0</v>
      </c>
      <c r="H11" s="98">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7">
        <f>SUMIF('C Report Grouper'!$B$10:$B$49,'WW Spending Actual'!$B11,'C Report Grouper'!V$10:V$49)+SUMIF('Total Adjustments'!$B$14:$B$53,'WW Spending Actual'!$B11,'Total Adjustments'!U$14:U$53)</f>
        <v>0</v>
      </c>
      <c r="V11" s="395">
        <f>SUMIF('C Report Grouper'!$B$10:$B$49,'WW Spending Actual'!$B11,'C Report Grouper'!W$10:W$49)+SUMIF('Total Adjustments'!$B$14:$B$53,'WW Spending Actual'!$B11,'Total Adjustments'!V$14:V$53)</f>
        <v>0</v>
      </c>
      <c r="W11" s="395">
        <f>SUMIF('C Report Grouper'!$B$10:$B$49,'WW Spending Actual'!$B11,'C Report Grouper'!X$10:X$49)+SUMIF('Total Adjustments'!$B$14:$B$53,'WW Spending Actual'!$B11,'Total Adjustments'!W$14:W$53)</f>
        <v>0</v>
      </c>
      <c r="X11" s="395">
        <f>SUMIF('C Report Grouper'!$B$10:$B$49,'WW Spending Actual'!$B11,'C Report Grouper'!Y$10:Y$49)+SUMIF('Total Adjustments'!$B$14:$B$53,'WW Spending Actual'!$B11,'Total Adjustments'!X$14:X$53)</f>
        <v>0</v>
      </c>
      <c r="Y11" s="395">
        <f>SUMIF('C Report Grouper'!$B$10:$B$49,'WW Spending Actual'!$B11,'C Report Grouper'!Z$10:Z$49)+SUMIF('Total Adjustments'!$B$14:$B$53,'WW Spending Actual'!$B11,'Total Adjustments'!Y$14:Y$53)</f>
        <v>0</v>
      </c>
      <c r="Z11" s="395">
        <f>SUMIF('C Report Grouper'!$B$10:$B$49,'WW Spending Actual'!$B11,'C Report Grouper'!AA$10:AA$49)+SUMIF('Total Adjustments'!$B$14:$B$53,'WW Spending Actual'!$B11,'Total Adjustments'!Z$14:Z$53)</f>
        <v>0</v>
      </c>
      <c r="AA11" s="395">
        <f>SUMIF('C Report Grouper'!$B$10:$B$49,'WW Spending Actual'!$B11,'C Report Grouper'!AB$10:AB$49)+SUMIF('Total Adjustments'!$B$14:$B$53,'WW Spending Actual'!$B11,'Total Adjustments'!AA$14:AA$53)</f>
        <v>0</v>
      </c>
      <c r="AB11" s="99">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t="13" hidden="1" x14ac:dyDescent="0.3">
      <c r="B12" s="33" t="str">
        <f>IFERROR(VLOOKUP(C12,'MEG Def'!$A$7:$B$12,2),"")</f>
        <v/>
      </c>
      <c r="C12" s="55"/>
      <c r="D12" s="97">
        <f>SUMIF('C Report Grouper'!$B$10:$B$49,'WW Spending Actual'!$B12,'C Report Grouper'!E$10:E$49)+SUMIF('Total Adjustments'!$B$14:$B$53,'WW Spending Actual'!$B12,'Total Adjustments'!D$14:D$53)</f>
        <v>0</v>
      </c>
      <c r="E12" s="98">
        <f>SUMIF('C Report Grouper'!$B$10:$B$49,'WW Spending Actual'!$B12,'C Report Grouper'!F$10:F$49)+SUMIF('Total Adjustments'!$B$14:$B$53,'WW Spending Actual'!$B12,'Total Adjustments'!E$14:E$53)</f>
        <v>0</v>
      </c>
      <c r="F12" s="98">
        <f>SUMIF('C Report Grouper'!$B$10:$B$49,'WW Spending Actual'!$B12,'C Report Grouper'!G$10:G$49)+SUMIF('Total Adjustments'!$B$14:$B$53,'WW Spending Actual'!$B12,'Total Adjustments'!F$14:F$53)</f>
        <v>0</v>
      </c>
      <c r="G12" s="98">
        <f>SUMIF('C Report Grouper'!$B$10:$B$49,'WW Spending Actual'!$B12,'C Report Grouper'!H$10:H$49)+SUMIF('Total Adjustments'!$B$14:$B$53,'WW Spending Actual'!$B12,'Total Adjustments'!G$14:G$53)</f>
        <v>0</v>
      </c>
      <c r="H12" s="98">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7">
        <f>SUMIF('C Report Grouper'!$B$10:$B$49,'WW Spending Actual'!$B12,'C Report Grouper'!V$10:V$49)+SUMIF('Total Adjustments'!$B$14:$B$53,'WW Spending Actual'!$B12,'Total Adjustments'!U$14:U$53)</f>
        <v>0</v>
      </c>
      <c r="V12" s="395">
        <f>SUMIF('C Report Grouper'!$B$10:$B$49,'WW Spending Actual'!$B12,'C Report Grouper'!W$10:W$49)+SUMIF('Total Adjustments'!$B$14:$B$53,'WW Spending Actual'!$B12,'Total Adjustments'!V$14:V$53)</f>
        <v>0</v>
      </c>
      <c r="W12" s="395">
        <f>SUMIF('C Report Grouper'!$B$10:$B$49,'WW Spending Actual'!$B12,'C Report Grouper'!X$10:X$49)+SUMIF('Total Adjustments'!$B$14:$B$53,'WW Spending Actual'!$B12,'Total Adjustments'!W$14:W$53)</f>
        <v>0</v>
      </c>
      <c r="X12" s="395">
        <f>SUMIF('C Report Grouper'!$B$10:$B$49,'WW Spending Actual'!$B12,'C Report Grouper'!Y$10:Y$49)+SUMIF('Total Adjustments'!$B$14:$B$53,'WW Spending Actual'!$B12,'Total Adjustments'!X$14:X$53)</f>
        <v>0</v>
      </c>
      <c r="Y12" s="395">
        <f>SUMIF('C Report Grouper'!$B$10:$B$49,'WW Spending Actual'!$B12,'C Report Grouper'!Z$10:Z$49)+SUMIF('Total Adjustments'!$B$14:$B$53,'WW Spending Actual'!$B12,'Total Adjustments'!Y$14:Y$53)</f>
        <v>0</v>
      </c>
      <c r="Z12" s="395">
        <f>SUMIF('C Report Grouper'!$B$10:$B$49,'WW Spending Actual'!$B12,'C Report Grouper'!AA$10:AA$49)+SUMIF('Total Adjustments'!$B$14:$B$53,'WW Spending Actual'!$B12,'Total Adjustments'!Z$14:Z$53)</f>
        <v>0</v>
      </c>
      <c r="AA12" s="395">
        <f>SUMIF('C Report Grouper'!$B$10:$B$49,'WW Spending Actual'!$B12,'C Report Grouper'!AB$10:AB$49)+SUMIF('Total Adjustments'!$B$14:$B$53,'WW Spending Actual'!$B12,'Total Adjustments'!AA$14:AA$53)</f>
        <v>0</v>
      </c>
      <c r="AB12" s="99">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t="13" hidden="1" x14ac:dyDescent="0.3">
      <c r="B13" s="33" t="str">
        <f>IFERROR(VLOOKUP(C13,'MEG Def'!$A$7:$B$12,2),"")</f>
        <v/>
      </c>
      <c r="C13" s="55"/>
      <c r="D13" s="97">
        <f>SUMIF('C Report Grouper'!$B$10:$B$49,'WW Spending Actual'!$B13,'C Report Grouper'!E$10:E$49)+SUMIF('Total Adjustments'!$B$14:$B$53,'WW Spending Actual'!$B13,'Total Adjustments'!D$14:D$53)</f>
        <v>0</v>
      </c>
      <c r="E13" s="98">
        <f>SUMIF('C Report Grouper'!$B$10:$B$49,'WW Spending Actual'!$B13,'C Report Grouper'!F$10:F$49)+SUMIF('Total Adjustments'!$B$14:$B$53,'WW Spending Actual'!$B13,'Total Adjustments'!E$14:E$53)</f>
        <v>0</v>
      </c>
      <c r="F13" s="98">
        <f>SUMIF('C Report Grouper'!$B$10:$B$49,'WW Spending Actual'!$B13,'C Report Grouper'!G$10:G$49)+SUMIF('Total Adjustments'!$B$14:$B$53,'WW Spending Actual'!$B13,'Total Adjustments'!F$14:F$53)</f>
        <v>0</v>
      </c>
      <c r="G13" s="98">
        <f>SUMIF('C Report Grouper'!$B$10:$B$49,'WW Spending Actual'!$B13,'C Report Grouper'!H$10:H$49)+SUMIF('Total Adjustments'!$B$14:$B$53,'WW Spending Actual'!$B13,'Total Adjustments'!G$14:G$53)</f>
        <v>0</v>
      </c>
      <c r="H13" s="98">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7">
        <f>SUMIF('C Report Grouper'!$B$10:$B$49,'WW Spending Actual'!$B13,'C Report Grouper'!V$10:V$49)+SUMIF('Total Adjustments'!$B$14:$B$53,'WW Spending Actual'!$B13,'Total Adjustments'!U$14:U$53)</f>
        <v>0</v>
      </c>
      <c r="V13" s="395">
        <f>SUMIF('C Report Grouper'!$B$10:$B$49,'WW Spending Actual'!$B13,'C Report Grouper'!W$10:W$49)+SUMIF('Total Adjustments'!$B$14:$B$53,'WW Spending Actual'!$B13,'Total Adjustments'!V$14:V$53)</f>
        <v>0</v>
      </c>
      <c r="W13" s="395">
        <f>SUMIF('C Report Grouper'!$B$10:$B$49,'WW Spending Actual'!$B13,'C Report Grouper'!X$10:X$49)+SUMIF('Total Adjustments'!$B$14:$B$53,'WW Spending Actual'!$B13,'Total Adjustments'!W$14:W$53)</f>
        <v>0</v>
      </c>
      <c r="X13" s="395">
        <f>SUMIF('C Report Grouper'!$B$10:$B$49,'WW Spending Actual'!$B13,'C Report Grouper'!Y$10:Y$49)+SUMIF('Total Adjustments'!$B$14:$B$53,'WW Spending Actual'!$B13,'Total Adjustments'!X$14:X$53)</f>
        <v>0</v>
      </c>
      <c r="Y13" s="395">
        <f>SUMIF('C Report Grouper'!$B$10:$B$49,'WW Spending Actual'!$B13,'C Report Grouper'!Z$10:Z$49)+SUMIF('Total Adjustments'!$B$14:$B$53,'WW Spending Actual'!$B13,'Total Adjustments'!Y$14:Y$53)</f>
        <v>0</v>
      </c>
      <c r="Z13" s="395">
        <f>SUMIF('C Report Grouper'!$B$10:$B$49,'WW Spending Actual'!$B13,'C Report Grouper'!AA$10:AA$49)+SUMIF('Total Adjustments'!$B$14:$B$53,'WW Spending Actual'!$B13,'Total Adjustments'!Z$14:Z$53)</f>
        <v>0</v>
      </c>
      <c r="AA13" s="395">
        <f>SUMIF('C Report Grouper'!$B$10:$B$49,'WW Spending Actual'!$B13,'C Report Grouper'!AB$10:AB$49)+SUMIF('Total Adjustments'!$B$14:$B$53,'WW Spending Actual'!$B13,'Total Adjustments'!AA$14:AA$53)</f>
        <v>0</v>
      </c>
      <c r="AB13" s="99">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t="13" hidden="1" x14ac:dyDescent="0.3">
      <c r="B14" s="33" t="str">
        <f>IFERROR(VLOOKUP(C14,'MEG Def'!$A$7:$B$12,2),"")</f>
        <v/>
      </c>
      <c r="C14" s="55"/>
      <c r="D14" s="97">
        <f>SUMIF('C Report Grouper'!$B$10:$B$49,'WW Spending Actual'!$B14,'C Report Grouper'!E$10:E$49)+SUMIF('Total Adjustments'!$B$14:$B$53,'WW Spending Actual'!$B14,'Total Adjustments'!D$14:D$53)</f>
        <v>0</v>
      </c>
      <c r="E14" s="98">
        <f>SUMIF('C Report Grouper'!$B$10:$B$49,'WW Spending Actual'!$B14,'C Report Grouper'!F$10:F$49)+SUMIF('Total Adjustments'!$B$14:$B$53,'WW Spending Actual'!$B14,'Total Adjustments'!E$14:E$53)</f>
        <v>0</v>
      </c>
      <c r="F14" s="98">
        <f>SUMIF('C Report Grouper'!$B$10:$B$49,'WW Spending Actual'!$B14,'C Report Grouper'!G$10:G$49)+SUMIF('Total Adjustments'!$B$14:$B$53,'WW Spending Actual'!$B14,'Total Adjustments'!F$14:F$53)</f>
        <v>0</v>
      </c>
      <c r="G14" s="98">
        <f>SUMIF('C Report Grouper'!$B$10:$B$49,'WW Spending Actual'!$B14,'C Report Grouper'!H$10:H$49)+SUMIF('Total Adjustments'!$B$14:$B$53,'WW Spending Actual'!$B14,'Total Adjustments'!G$14:G$53)</f>
        <v>0</v>
      </c>
      <c r="H14" s="98">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7">
        <f>SUMIF('C Report Grouper'!$B$10:$B$49,'WW Spending Actual'!$B14,'C Report Grouper'!V$10:V$49)+SUMIF('Total Adjustments'!$B$14:$B$53,'WW Spending Actual'!$B14,'Total Adjustments'!U$14:U$53)</f>
        <v>0</v>
      </c>
      <c r="V14" s="395">
        <f>SUMIF('C Report Grouper'!$B$10:$B$49,'WW Spending Actual'!$B14,'C Report Grouper'!W$10:W$49)+SUMIF('Total Adjustments'!$B$14:$B$53,'WW Spending Actual'!$B14,'Total Adjustments'!V$14:V$53)</f>
        <v>0</v>
      </c>
      <c r="W14" s="395">
        <f>SUMIF('C Report Grouper'!$B$10:$B$49,'WW Spending Actual'!$B14,'C Report Grouper'!X$10:X$49)+SUMIF('Total Adjustments'!$B$14:$B$53,'WW Spending Actual'!$B14,'Total Adjustments'!W$14:W$53)</f>
        <v>0</v>
      </c>
      <c r="X14" s="395">
        <f>SUMIF('C Report Grouper'!$B$10:$B$49,'WW Spending Actual'!$B14,'C Report Grouper'!Y$10:Y$49)+SUMIF('Total Adjustments'!$B$14:$B$53,'WW Spending Actual'!$B14,'Total Adjustments'!X$14:X$53)</f>
        <v>0</v>
      </c>
      <c r="Y14" s="395">
        <f>SUMIF('C Report Grouper'!$B$10:$B$49,'WW Spending Actual'!$B14,'C Report Grouper'!Z$10:Z$49)+SUMIF('Total Adjustments'!$B$14:$B$53,'WW Spending Actual'!$B14,'Total Adjustments'!Y$14:Y$53)</f>
        <v>0</v>
      </c>
      <c r="Z14" s="395">
        <f>SUMIF('C Report Grouper'!$B$10:$B$49,'WW Spending Actual'!$B14,'C Report Grouper'!AA$10:AA$49)+SUMIF('Total Adjustments'!$B$14:$B$53,'WW Spending Actual'!$B14,'Total Adjustments'!Z$14:Z$53)</f>
        <v>0</v>
      </c>
      <c r="AA14" s="395">
        <f>SUMIF('C Report Grouper'!$B$10:$B$49,'WW Spending Actual'!$B14,'C Report Grouper'!AB$10:AB$49)+SUMIF('Total Adjustments'!$B$14:$B$53,'WW Spending Actual'!$B14,'Total Adjustments'!AA$14:AA$53)</f>
        <v>0</v>
      </c>
      <c r="AB14" s="99">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t="13" hidden="1" x14ac:dyDescent="0.3">
      <c r="B15" s="33"/>
      <c r="C15" s="55"/>
      <c r="D15" s="97"/>
      <c r="E15" s="98"/>
      <c r="F15" s="98"/>
      <c r="G15" s="98"/>
      <c r="H15" s="98"/>
      <c r="I15" s="98"/>
      <c r="J15" s="98"/>
      <c r="K15" s="98"/>
      <c r="L15" s="98"/>
      <c r="M15" s="98"/>
      <c r="N15" s="98"/>
      <c r="O15" s="98"/>
      <c r="P15" s="98"/>
      <c r="Q15" s="98"/>
      <c r="R15" s="98"/>
      <c r="S15" s="98"/>
      <c r="T15" s="98"/>
      <c r="U15" s="97"/>
      <c r="V15" s="395"/>
      <c r="W15" s="395"/>
      <c r="X15" s="395"/>
      <c r="Y15" s="395"/>
      <c r="Z15" s="395"/>
      <c r="AA15" s="395"/>
      <c r="AB15" s="99"/>
      <c r="AC15" s="98"/>
      <c r="AD15" s="98"/>
      <c r="AE15" s="98"/>
      <c r="AF15" s="98"/>
      <c r="AG15" s="99"/>
    </row>
    <row r="16" spans="1:33" ht="13" hidden="1" x14ac:dyDescent="0.3">
      <c r="B16" s="64" t="s">
        <v>86</v>
      </c>
      <c r="C16" s="55"/>
      <c r="D16" s="97"/>
      <c r="E16" s="98"/>
      <c r="F16" s="98"/>
      <c r="G16" s="98"/>
      <c r="H16" s="98"/>
      <c r="I16" s="98"/>
      <c r="J16" s="98"/>
      <c r="K16" s="98"/>
      <c r="L16" s="98"/>
      <c r="M16" s="98"/>
      <c r="N16" s="98"/>
      <c r="O16" s="98"/>
      <c r="P16" s="98"/>
      <c r="Q16" s="98"/>
      <c r="R16" s="98"/>
      <c r="S16" s="98"/>
      <c r="T16" s="98"/>
      <c r="U16" s="97"/>
      <c r="V16" s="395"/>
      <c r="W16" s="395"/>
      <c r="X16" s="395"/>
      <c r="Y16" s="395"/>
      <c r="Z16" s="395"/>
      <c r="AA16" s="395"/>
      <c r="AB16" s="99"/>
      <c r="AC16" s="98"/>
      <c r="AD16" s="98"/>
      <c r="AE16" s="98"/>
      <c r="AF16" s="98"/>
      <c r="AG16" s="99"/>
    </row>
    <row r="17" spans="2:33" ht="13" hidden="1" x14ac:dyDescent="0.3">
      <c r="B17" s="33" t="str">
        <f>IFERROR(VLOOKUP(C17,'MEG Def'!$A$21:$B$26,2),"")</f>
        <v/>
      </c>
      <c r="C17" s="55"/>
      <c r="D17" s="97">
        <f>SUMIF('C Report Grouper'!$B$10:$B$49,'WW Spending Actual'!$B17,'C Report Grouper'!E$10:E$49)+SUMIF('Total Adjustments'!$B$14:$B$53,'WW Spending Actual'!$B17,'Total Adjustments'!D$14:D$53)</f>
        <v>0</v>
      </c>
      <c r="E17" s="98">
        <f>SUMIF('C Report Grouper'!$B$10:$B$49,'WW Spending Actual'!$B17,'C Report Grouper'!F$10:F$49)+SUMIF('Total Adjustments'!$B$14:$B$53,'WW Spending Actual'!$B17,'Total Adjustments'!E$14:E$53)</f>
        <v>0</v>
      </c>
      <c r="F17" s="98">
        <f>SUMIF('C Report Grouper'!$B$10:$B$49,'WW Spending Actual'!$B17,'C Report Grouper'!G$10:G$49)+SUMIF('Total Adjustments'!$B$14:$B$53,'WW Spending Actual'!$B17,'Total Adjustments'!F$14:F$53)</f>
        <v>0</v>
      </c>
      <c r="G17" s="98">
        <f>SUMIF('C Report Grouper'!$B$10:$B$49,'WW Spending Actual'!$B17,'C Report Grouper'!H$10:H$49)+SUMIF('Total Adjustments'!$B$14:$B$53,'WW Spending Actual'!$B17,'Total Adjustments'!G$14:G$53)</f>
        <v>0</v>
      </c>
      <c r="H17" s="98">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7">
        <f>SUMIF('C Report Grouper'!$B$10:$B$49,'WW Spending Actual'!$B17,'C Report Grouper'!V$10:V$49)+SUMIF('Total Adjustments'!$B$14:$B$53,'WW Spending Actual'!$B17,'Total Adjustments'!U$14:U$53)</f>
        <v>0</v>
      </c>
      <c r="V17" s="395">
        <f>SUMIF('C Report Grouper'!$B$10:$B$49,'WW Spending Actual'!$B17,'C Report Grouper'!W$10:W$49)+SUMIF('Total Adjustments'!$B$14:$B$53,'WW Spending Actual'!$B17,'Total Adjustments'!V$14:V$53)</f>
        <v>0</v>
      </c>
      <c r="W17" s="395">
        <f>SUMIF('C Report Grouper'!$B$10:$B$49,'WW Spending Actual'!$B17,'C Report Grouper'!X$10:X$49)+SUMIF('Total Adjustments'!$B$14:$B$53,'WW Spending Actual'!$B17,'Total Adjustments'!W$14:W$53)</f>
        <v>0</v>
      </c>
      <c r="X17" s="395">
        <f>SUMIF('C Report Grouper'!$B$10:$B$49,'WW Spending Actual'!$B17,'C Report Grouper'!Y$10:Y$49)+SUMIF('Total Adjustments'!$B$14:$B$53,'WW Spending Actual'!$B17,'Total Adjustments'!X$14:X$53)</f>
        <v>0</v>
      </c>
      <c r="Y17" s="395">
        <f>SUMIF('C Report Grouper'!$B$10:$B$49,'WW Spending Actual'!$B17,'C Report Grouper'!Z$10:Z$49)+SUMIF('Total Adjustments'!$B$14:$B$53,'WW Spending Actual'!$B17,'Total Adjustments'!Y$14:Y$53)</f>
        <v>0</v>
      </c>
      <c r="Z17" s="395">
        <f>SUMIF('C Report Grouper'!$B$10:$B$49,'WW Spending Actual'!$B17,'C Report Grouper'!AA$10:AA$49)+SUMIF('Total Adjustments'!$B$14:$B$53,'WW Spending Actual'!$B17,'Total Adjustments'!Z$14:Z$53)</f>
        <v>0</v>
      </c>
      <c r="AA17" s="395">
        <f>SUMIF('C Report Grouper'!$B$10:$B$49,'WW Spending Actual'!$B17,'C Report Grouper'!AB$10:AB$49)+SUMIF('Total Adjustments'!$B$14:$B$53,'WW Spending Actual'!$B17,'Total Adjustments'!AA$14:AA$53)</f>
        <v>0</v>
      </c>
      <c r="AB17" s="99">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t="13" hidden="1" x14ac:dyDescent="0.3">
      <c r="B18" s="33" t="str">
        <f>IFERROR(VLOOKUP(C18,'MEG Def'!$A$21:$B$26,2),"")</f>
        <v/>
      </c>
      <c r="C18" s="55"/>
      <c r="D18" s="97">
        <f>SUMIF('C Report Grouper'!$B$10:$B$49,'WW Spending Actual'!$B18,'C Report Grouper'!E$10:E$49)+SUMIF('Total Adjustments'!$B$14:$B$53,'WW Spending Actual'!$B18,'Total Adjustments'!D$14:D$53)</f>
        <v>0</v>
      </c>
      <c r="E18" s="98">
        <f>SUMIF('C Report Grouper'!$B$10:$B$49,'WW Spending Actual'!$B18,'C Report Grouper'!F$10:F$49)+SUMIF('Total Adjustments'!$B$14:$B$53,'WW Spending Actual'!$B18,'Total Adjustments'!E$14:E$53)</f>
        <v>0</v>
      </c>
      <c r="F18" s="98">
        <f>SUMIF('C Report Grouper'!$B$10:$B$49,'WW Spending Actual'!$B18,'C Report Grouper'!G$10:G$49)+SUMIF('Total Adjustments'!$B$14:$B$53,'WW Spending Actual'!$B18,'Total Adjustments'!F$14:F$53)</f>
        <v>0</v>
      </c>
      <c r="G18" s="98">
        <f>SUMIF('C Report Grouper'!$B$10:$B$49,'WW Spending Actual'!$B18,'C Report Grouper'!H$10:H$49)+SUMIF('Total Adjustments'!$B$14:$B$53,'WW Spending Actual'!$B18,'Total Adjustments'!G$14:G$53)</f>
        <v>0</v>
      </c>
      <c r="H18" s="98">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7">
        <f>SUMIF('C Report Grouper'!$B$10:$B$49,'WW Spending Actual'!$B18,'C Report Grouper'!V$10:V$49)+SUMIF('Total Adjustments'!$B$14:$B$53,'WW Spending Actual'!$B18,'Total Adjustments'!U$14:U$53)</f>
        <v>0</v>
      </c>
      <c r="V18" s="395">
        <f>SUMIF('C Report Grouper'!$B$10:$B$49,'WW Spending Actual'!$B18,'C Report Grouper'!W$10:W$49)+SUMIF('Total Adjustments'!$B$14:$B$53,'WW Spending Actual'!$B18,'Total Adjustments'!V$14:V$53)</f>
        <v>0</v>
      </c>
      <c r="W18" s="395">
        <f>SUMIF('C Report Grouper'!$B$10:$B$49,'WW Spending Actual'!$B18,'C Report Grouper'!X$10:X$49)+SUMIF('Total Adjustments'!$B$14:$B$53,'WW Spending Actual'!$B18,'Total Adjustments'!W$14:W$53)</f>
        <v>0</v>
      </c>
      <c r="X18" s="395">
        <f>SUMIF('C Report Grouper'!$B$10:$B$49,'WW Spending Actual'!$B18,'C Report Grouper'!Y$10:Y$49)+SUMIF('Total Adjustments'!$B$14:$B$53,'WW Spending Actual'!$B18,'Total Adjustments'!X$14:X$53)</f>
        <v>0</v>
      </c>
      <c r="Y18" s="395">
        <f>SUMIF('C Report Grouper'!$B$10:$B$49,'WW Spending Actual'!$B18,'C Report Grouper'!Z$10:Z$49)+SUMIF('Total Adjustments'!$B$14:$B$53,'WW Spending Actual'!$B18,'Total Adjustments'!Y$14:Y$53)</f>
        <v>0</v>
      </c>
      <c r="Z18" s="395">
        <f>SUMIF('C Report Grouper'!$B$10:$B$49,'WW Spending Actual'!$B18,'C Report Grouper'!AA$10:AA$49)+SUMIF('Total Adjustments'!$B$14:$B$53,'WW Spending Actual'!$B18,'Total Adjustments'!Z$14:Z$53)</f>
        <v>0</v>
      </c>
      <c r="AA18" s="395">
        <f>SUMIF('C Report Grouper'!$B$10:$B$49,'WW Spending Actual'!$B18,'C Report Grouper'!AB$10:AB$49)+SUMIF('Total Adjustments'!$B$14:$B$53,'WW Spending Actual'!$B18,'Total Adjustments'!AA$14:AA$53)</f>
        <v>0</v>
      </c>
      <c r="AB18" s="99">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t="13" hidden="1" x14ac:dyDescent="0.3">
      <c r="B19" s="33" t="str">
        <f>IFERROR(VLOOKUP(C19,'MEG Def'!$A$21:$B$26,2),"")</f>
        <v/>
      </c>
      <c r="C19" s="55"/>
      <c r="D19" s="97">
        <f>SUMIF('C Report Grouper'!$B$10:$B$49,'WW Spending Actual'!$B19,'C Report Grouper'!E$10:E$49)+SUMIF('Total Adjustments'!$B$14:$B$53,'WW Spending Actual'!$B19,'Total Adjustments'!D$14:D$53)</f>
        <v>0</v>
      </c>
      <c r="E19" s="98">
        <f>SUMIF('C Report Grouper'!$B$10:$B$49,'WW Spending Actual'!$B19,'C Report Grouper'!F$10:F$49)+SUMIF('Total Adjustments'!$B$14:$B$53,'WW Spending Actual'!$B19,'Total Adjustments'!E$14:E$53)</f>
        <v>0</v>
      </c>
      <c r="F19" s="98">
        <f>SUMIF('C Report Grouper'!$B$10:$B$49,'WW Spending Actual'!$B19,'C Report Grouper'!G$10:G$49)+SUMIF('Total Adjustments'!$B$14:$B$53,'WW Spending Actual'!$B19,'Total Adjustments'!F$14:F$53)</f>
        <v>0</v>
      </c>
      <c r="G19" s="98">
        <f>SUMIF('C Report Grouper'!$B$10:$B$49,'WW Spending Actual'!$B19,'C Report Grouper'!H$10:H$49)+SUMIF('Total Adjustments'!$B$14:$B$53,'WW Spending Actual'!$B19,'Total Adjustments'!G$14:G$53)</f>
        <v>0</v>
      </c>
      <c r="H19" s="98">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7">
        <f>SUMIF('C Report Grouper'!$B$10:$B$49,'WW Spending Actual'!$B19,'C Report Grouper'!V$10:V$49)+SUMIF('Total Adjustments'!$B$14:$B$53,'WW Spending Actual'!$B19,'Total Adjustments'!U$14:U$53)</f>
        <v>0</v>
      </c>
      <c r="V19" s="395">
        <f>SUMIF('C Report Grouper'!$B$10:$B$49,'WW Spending Actual'!$B19,'C Report Grouper'!W$10:W$49)+SUMIF('Total Adjustments'!$B$14:$B$53,'WW Spending Actual'!$B19,'Total Adjustments'!V$14:V$53)</f>
        <v>0</v>
      </c>
      <c r="W19" s="395">
        <f>SUMIF('C Report Grouper'!$B$10:$B$49,'WW Spending Actual'!$B19,'C Report Grouper'!X$10:X$49)+SUMIF('Total Adjustments'!$B$14:$B$53,'WW Spending Actual'!$B19,'Total Adjustments'!W$14:W$53)</f>
        <v>0</v>
      </c>
      <c r="X19" s="395">
        <f>SUMIF('C Report Grouper'!$B$10:$B$49,'WW Spending Actual'!$B19,'C Report Grouper'!Y$10:Y$49)+SUMIF('Total Adjustments'!$B$14:$B$53,'WW Spending Actual'!$B19,'Total Adjustments'!X$14:X$53)</f>
        <v>0</v>
      </c>
      <c r="Y19" s="395">
        <f>SUMIF('C Report Grouper'!$B$10:$B$49,'WW Spending Actual'!$B19,'C Report Grouper'!Z$10:Z$49)+SUMIF('Total Adjustments'!$B$14:$B$53,'WW Spending Actual'!$B19,'Total Adjustments'!Y$14:Y$53)</f>
        <v>0</v>
      </c>
      <c r="Z19" s="395">
        <f>SUMIF('C Report Grouper'!$B$10:$B$49,'WW Spending Actual'!$B19,'C Report Grouper'!AA$10:AA$49)+SUMIF('Total Adjustments'!$B$14:$B$53,'WW Spending Actual'!$B19,'Total Adjustments'!Z$14:Z$53)</f>
        <v>0</v>
      </c>
      <c r="AA19" s="395">
        <f>SUMIF('C Report Grouper'!$B$10:$B$49,'WW Spending Actual'!$B19,'C Report Grouper'!AB$10:AB$49)+SUMIF('Total Adjustments'!$B$14:$B$53,'WW Spending Actual'!$B19,'Total Adjustments'!AA$14:AA$53)</f>
        <v>0</v>
      </c>
      <c r="AB19" s="99">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t="13" hidden="1" x14ac:dyDescent="0.3">
      <c r="B20" s="33" t="str">
        <f>IFERROR(VLOOKUP(C20,'MEG Def'!$A$21:$B$26,2),"")</f>
        <v/>
      </c>
      <c r="C20" s="55"/>
      <c r="D20" s="97">
        <f>SUMIF('C Report Grouper'!$B$10:$B$49,'WW Spending Actual'!$B20,'C Report Grouper'!E$10:E$49)+SUMIF('Total Adjustments'!$B$14:$B$53,'WW Spending Actual'!$B20,'Total Adjustments'!D$14:D$53)</f>
        <v>0</v>
      </c>
      <c r="E20" s="98">
        <f>SUMIF('C Report Grouper'!$B$10:$B$49,'WW Spending Actual'!$B20,'C Report Grouper'!F$10:F$49)+SUMIF('Total Adjustments'!$B$14:$B$53,'WW Spending Actual'!$B20,'Total Adjustments'!E$14:E$53)</f>
        <v>0</v>
      </c>
      <c r="F20" s="98">
        <f>SUMIF('C Report Grouper'!$B$10:$B$49,'WW Spending Actual'!$B20,'C Report Grouper'!G$10:G$49)+SUMIF('Total Adjustments'!$B$14:$B$53,'WW Spending Actual'!$B20,'Total Adjustments'!F$14:F$53)</f>
        <v>0</v>
      </c>
      <c r="G20" s="98">
        <f>SUMIF('C Report Grouper'!$B$10:$B$49,'WW Spending Actual'!$B20,'C Report Grouper'!H$10:H$49)+SUMIF('Total Adjustments'!$B$14:$B$53,'WW Spending Actual'!$B20,'Total Adjustments'!G$14:G$53)</f>
        <v>0</v>
      </c>
      <c r="H20" s="98">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7">
        <f>SUMIF('C Report Grouper'!$B$10:$B$49,'WW Spending Actual'!$B20,'C Report Grouper'!V$10:V$49)+SUMIF('Total Adjustments'!$B$14:$B$53,'WW Spending Actual'!$B20,'Total Adjustments'!U$14:U$53)</f>
        <v>0</v>
      </c>
      <c r="V20" s="395">
        <f>SUMIF('C Report Grouper'!$B$10:$B$49,'WW Spending Actual'!$B20,'C Report Grouper'!W$10:W$49)+SUMIF('Total Adjustments'!$B$14:$B$53,'WW Spending Actual'!$B20,'Total Adjustments'!V$14:V$53)</f>
        <v>0</v>
      </c>
      <c r="W20" s="395">
        <f>SUMIF('C Report Grouper'!$B$10:$B$49,'WW Spending Actual'!$B20,'C Report Grouper'!X$10:X$49)+SUMIF('Total Adjustments'!$B$14:$B$53,'WW Spending Actual'!$B20,'Total Adjustments'!W$14:W$53)</f>
        <v>0</v>
      </c>
      <c r="X20" s="395">
        <f>SUMIF('C Report Grouper'!$B$10:$B$49,'WW Spending Actual'!$B20,'C Report Grouper'!Y$10:Y$49)+SUMIF('Total Adjustments'!$B$14:$B$53,'WW Spending Actual'!$B20,'Total Adjustments'!X$14:X$53)</f>
        <v>0</v>
      </c>
      <c r="Y20" s="395">
        <f>SUMIF('C Report Grouper'!$B$10:$B$49,'WW Spending Actual'!$B20,'C Report Grouper'!Z$10:Z$49)+SUMIF('Total Adjustments'!$B$14:$B$53,'WW Spending Actual'!$B20,'Total Adjustments'!Y$14:Y$53)</f>
        <v>0</v>
      </c>
      <c r="Z20" s="395">
        <f>SUMIF('C Report Grouper'!$B$10:$B$49,'WW Spending Actual'!$B20,'C Report Grouper'!AA$10:AA$49)+SUMIF('Total Adjustments'!$B$14:$B$53,'WW Spending Actual'!$B20,'Total Adjustments'!Z$14:Z$53)</f>
        <v>0</v>
      </c>
      <c r="AA20" s="395">
        <f>SUMIF('C Report Grouper'!$B$10:$B$49,'WW Spending Actual'!$B20,'C Report Grouper'!AB$10:AB$49)+SUMIF('Total Adjustments'!$B$14:$B$53,'WW Spending Actual'!$B20,'Total Adjustments'!AA$14:AA$53)</f>
        <v>0</v>
      </c>
      <c r="AB20" s="99">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t="13" hidden="1" x14ac:dyDescent="0.3">
      <c r="B21" s="33" t="str">
        <f>IFERROR(VLOOKUP(C21,'MEG Def'!$A$21:$B$26,2),"")</f>
        <v/>
      </c>
      <c r="C21" s="55"/>
      <c r="D21" s="97">
        <f>SUMIF('C Report Grouper'!$B$10:$B$49,'WW Spending Actual'!$B21,'C Report Grouper'!E$10:E$49)+SUMIF('Total Adjustments'!$B$14:$B$53,'WW Spending Actual'!$B21,'Total Adjustments'!D$14:D$53)</f>
        <v>0</v>
      </c>
      <c r="E21" s="98">
        <f>SUMIF('C Report Grouper'!$B$10:$B$49,'WW Spending Actual'!$B21,'C Report Grouper'!F$10:F$49)+SUMIF('Total Adjustments'!$B$14:$B$53,'WW Spending Actual'!$B21,'Total Adjustments'!E$14:E$53)</f>
        <v>0</v>
      </c>
      <c r="F21" s="98">
        <f>SUMIF('C Report Grouper'!$B$10:$B$49,'WW Spending Actual'!$B21,'C Report Grouper'!G$10:G$49)+SUMIF('Total Adjustments'!$B$14:$B$53,'WW Spending Actual'!$B21,'Total Adjustments'!F$14:F$53)</f>
        <v>0</v>
      </c>
      <c r="G21" s="98">
        <f>SUMIF('C Report Grouper'!$B$10:$B$49,'WW Spending Actual'!$B21,'C Report Grouper'!H$10:H$49)+SUMIF('Total Adjustments'!$B$14:$B$53,'WW Spending Actual'!$B21,'Total Adjustments'!G$14:G$53)</f>
        <v>0</v>
      </c>
      <c r="H21" s="98">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7">
        <f>SUMIF('C Report Grouper'!$B$10:$B$49,'WW Spending Actual'!$B21,'C Report Grouper'!V$10:V$49)+SUMIF('Total Adjustments'!$B$14:$B$53,'WW Spending Actual'!$B21,'Total Adjustments'!U$14:U$53)</f>
        <v>0</v>
      </c>
      <c r="V21" s="395">
        <f>SUMIF('C Report Grouper'!$B$10:$B$49,'WW Spending Actual'!$B21,'C Report Grouper'!W$10:W$49)+SUMIF('Total Adjustments'!$B$14:$B$53,'WW Spending Actual'!$B21,'Total Adjustments'!V$14:V$53)</f>
        <v>0</v>
      </c>
      <c r="W21" s="395">
        <f>SUMIF('C Report Grouper'!$B$10:$B$49,'WW Spending Actual'!$B21,'C Report Grouper'!X$10:X$49)+SUMIF('Total Adjustments'!$B$14:$B$53,'WW Spending Actual'!$B21,'Total Adjustments'!W$14:W$53)</f>
        <v>0</v>
      </c>
      <c r="X21" s="395">
        <f>SUMIF('C Report Grouper'!$B$10:$B$49,'WW Spending Actual'!$B21,'C Report Grouper'!Y$10:Y$49)+SUMIF('Total Adjustments'!$B$14:$B$53,'WW Spending Actual'!$B21,'Total Adjustments'!X$14:X$53)</f>
        <v>0</v>
      </c>
      <c r="Y21" s="395">
        <f>SUMIF('C Report Grouper'!$B$10:$B$49,'WW Spending Actual'!$B21,'C Report Grouper'!Z$10:Z$49)+SUMIF('Total Adjustments'!$B$14:$B$53,'WW Spending Actual'!$B21,'Total Adjustments'!Y$14:Y$53)</f>
        <v>0</v>
      </c>
      <c r="Z21" s="395">
        <f>SUMIF('C Report Grouper'!$B$10:$B$49,'WW Spending Actual'!$B21,'C Report Grouper'!AA$10:AA$49)+SUMIF('Total Adjustments'!$B$14:$B$53,'WW Spending Actual'!$B21,'Total Adjustments'!Z$14:Z$53)</f>
        <v>0</v>
      </c>
      <c r="AA21" s="395">
        <f>SUMIF('C Report Grouper'!$B$10:$B$49,'WW Spending Actual'!$B21,'C Report Grouper'!AB$10:AB$49)+SUMIF('Total Adjustments'!$B$14:$B$53,'WW Spending Actual'!$B21,'Total Adjustments'!AA$14:AA$53)</f>
        <v>0</v>
      </c>
      <c r="AB21" s="99">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t="13" hidden="1" x14ac:dyDescent="0.3">
      <c r="B22" s="33"/>
      <c r="C22" s="56"/>
      <c r="D22" s="97"/>
      <c r="E22" s="98"/>
      <c r="F22" s="98"/>
      <c r="G22" s="98"/>
      <c r="H22" s="98"/>
      <c r="I22" s="98"/>
      <c r="J22" s="98"/>
      <c r="K22" s="98"/>
      <c r="L22" s="98"/>
      <c r="M22" s="98"/>
      <c r="N22" s="98"/>
      <c r="O22" s="98"/>
      <c r="P22" s="98"/>
      <c r="Q22" s="98"/>
      <c r="R22" s="98"/>
      <c r="S22" s="98"/>
      <c r="T22" s="98"/>
      <c r="U22" s="97"/>
      <c r="V22" s="395"/>
      <c r="W22" s="395"/>
      <c r="X22" s="395"/>
      <c r="Y22" s="395"/>
      <c r="Z22" s="395"/>
      <c r="AA22" s="395"/>
      <c r="AB22" s="99"/>
      <c r="AC22" s="98"/>
      <c r="AD22" s="98"/>
      <c r="AE22" s="98"/>
      <c r="AF22" s="98"/>
      <c r="AG22" s="99"/>
    </row>
    <row r="23" spans="2:33" ht="13" hidden="1" x14ac:dyDescent="0.3">
      <c r="B23" s="64" t="s">
        <v>44</v>
      </c>
      <c r="C23" s="55"/>
      <c r="D23" s="97"/>
      <c r="E23" s="98"/>
      <c r="F23" s="98"/>
      <c r="G23" s="98"/>
      <c r="H23" s="98"/>
      <c r="I23" s="98"/>
      <c r="J23" s="98"/>
      <c r="K23" s="98"/>
      <c r="L23" s="98"/>
      <c r="M23" s="98"/>
      <c r="N23" s="98"/>
      <c r="O23" s="98"/>
      <c r="P23" s="98"/>
      <c r="Q23" s="98"/>
      <c r="R23" s="98"/>
      <c r="S23" s="98"/>
      <c r="T23" s="98"/>
      <c r="U23" s="97"/>
      <c r="V23" s="395"/>
      <c r="W23" s="395"/>
      <c r="X23" s="395"/>
      <c r="Y23" s="395"/>
      <c r="Z23" s="395"/>
      <c r="AA23" s="395"/>
      <c r="AB23" s="99"/>
      <c r="AC23" s="98"/>
      <c r="AD23" s="98"/>
      <c r="AE23" s="98"/>
      <c r="AF23" s="98"/>
      <c r="AG23" s="99"/>
    </row>
    <row r="24" spans="2:33" ht="13" hidden="1" x14ac:dyDescent="0.3">
      <c r="B24" s="33" t="str">
        <f>IFERROR(VLOOKUP(C24,'MEG Def'!$A$35:$B$40,2),"")</f>
        <v/>
      </c>
      <c r="C24" s="55"/>
      <c r="D24" s="97">
        <f>SUMIF('C Report Grouper'!$B$10:$B$49,'WW Spending Actual'!$B24,'C Report Grouper'!E$10:E$49)+SUMIF('Total Adjustments'!$B$14:$B$53,'WW Spending Actual'!$B24,'Total Adjustments'!D$14:D$53)</f>
        <v>0</v>
      </c>
      <c r="E24" s="98">
        <f>SUMIF('C Report Grouper'!$B$10:$B$49,'WW Spending Actual'!$B24,'C Report Grouper'!F$10:F$49)+SUMIF('Total Adjustments'!$B$14:$B$53,'WW Spending Actual'!$B24,'Total Adjustments'!E$14:E$53)</f>
        <v>0</v>
      </c>
      <c r="F24" s="98">
        <f>SUMIF('C Report Grouper'!$B$10:$B$49,'WW Spending Actual'!$B24,'C Report Grouper'!G$10:G$49)+SUMIF('Total Adjustments'!$B$14:$B$53,'WW Spending Actual'!$B24,'Total Adjustments'!F$14:F$53)</f>
        <v>0</v>
      </c>
      <c r="G24" s="98">
        <f>SUMIF('C Report Grouper'!$B$10:$B$49,'WW Spending Actual'!$B24,'C Report Grouper'!H$10:H$49)+SUMIF('Total Adjustments'!$B$14:$B$53,'WW Spending Actual'!$B24,'Total Adjustments'!G$14:G$53)</f>
        <v>0</v>
      </c>
      <c r="H24" s="98">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7">
        <f>SUMIF('C Report Grouper'!$B$10:$B$49,'WW Spending Actual'!$B24,'C Report Grouper'!V$10:V$49)+SUMIF('Total Adjustments'!$B$14:$B$53,'WW Spending Actual'!$B24,'Total Adjustments'!U$14:U$53)</f>
        <v>0</v>
      </c>
      <c r="V24" s="395">
        <f>SUMIF('C Report Grouper'!$B$10:$B$49,'WW Spending Actual'!$B24,'C Report Grouper'!W$10:W$49)+SUMIF('Total Adjustments'!$B$14:$B$53,'WW Spending Actual'!$B24,'Total Adjustments'!V$14:V$53)</f>
        <v>0</v>
      </c>
      <c r="W24" s="395">
        <f>SUMIF('C Report Grouper'!$B$10:$B$49,'WW Spending Actual'!$B24,'C Report Grouper'!X$10:X$49)+SUMIF('Total Adjustments'!$B$14:$B$53,'WW Spending Actual'!$B24,'Total Adjustments'!W$14:W$53)</f>
        <v>0</v>
      </c>
      <c r="X24" s="395">
        <f>SUMIF('C Report Grouper'!$B$10:$B$49,'WW Spending Actual'!$B24,'C Report Grouper'!Y$10:Y$49)+SUMIF('Total Adjustments'!$B$14:$B$53,'WW Spending Actual'!$B24,'Total Adjustments'!X$14:X$53)</f>
        <v>0</v>
      </c>
      <c r="Y24" s="395">
        <f>SUMIF('C Report Grouper'!$B$10:$B$49,'WW Spending Actual'!$B24,'C Report Grouper'!Z$10:Z$49)+SUMIF('Total Adjustments'!$B$14:$B$53,'WW Spending Actual'!$B24,'Total Adjustments'!Y$14:Y$53)</f>
        <v>0</v>
      </c>
      <c r="Z24" s="395">
        <f>SUMIF('C Report Grouper'!$B$10:$B$49,'WW Spending Actual'!$B24,'C Report Grouper'!AA$10:AA$49)+SUMIF('Total Adjustments'!$B$14:$B$53,'WW Spending Actual'!$B24,'Total Adjustments'!Z$14:Z$53)</f>
        <v>0</v>
      </c>
      <c r="AA24" s="395">
        <f>SUMIF('C Report Grouper'!$B$10:$B$49,'WW Spending Actual'!$B24,'C Report Grouper'!AB$10:AB$49)+SUMIF('Total Adjustments'!$B$14:$B$53,'WW Spending Actual'!$B24,'Total Adjustments'!AA$14:AA$53)</f>
        <v>0</v>
      </c>
      <c r="AB24" s="99">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t="13" hidden="1" x14ac:dyDescent="0.3">
      <c r="B25" s="33" t="str">
        <f>IFERROR(VLOOKUP(C25,'MEG Def'!$A$35:$B$40,2),"")</f>
        <v/>
      </c>
      <c r="C25" s="55"/>
      <c r="D25" s="97">
        <f>SUMIF('C Report Grouper'!$B$10:$B$49,'WW Spending Actual'!$B25,'C Report Grouper'!E$10:E$49)+SUMIF('Total Adjustments'!$B$14:$B$53,'WW Spending Actual'!$B25,'Total Adjustments'!D$14:D$53)</f>
        <v>0</v>
      </c>
      <c r="E25" s="98">
        <f>SUMIF('C Report Grouper'!$B$10:$B$49,'WW Spending Actual'!$B25,'C Report Grouper'!F$10:F$49)+SUMIF('Total Adjustments'!$B$14:$B$53,'WW Spending Actual'!$B25,'Total Adjustments'!E$14:E$53)</f>
        <v>0</v>
      </c>
      <c r="F25" s="98">
        <f>SUMIF('C Report Grouper'!$B$10:$B$49,'WW Spending Actual'!$B25,'C Report Grouper'!G$10:G$49)+SUMIF('Total Adjustments'!$B$14:$B$53,'WW Spending Actual'!$B25,'Total Adjustments'!F$14:F$53)</f>
        <v>0</v>
      </c>
      <c r="G25" s="98">
        <f>SUMIF('C Report Grouper'!$B$10:$B$49,'WW Spending Actual'!$B25,'C Report Grouper'!H$10:H$49)+SUMIF('Total Adjustments'!$B$14:$B$53,'WW Spending Actual'!$B25,'Total Adjustments'!G$14:G$53)</f>
        <v>0</v>
      </c>
      <c r="H25" s="98">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7">
        <f>SUMIF('C Report Grouper'!$B$10:$B$49,'WW Spending Actual'!$B25,'C Report Grouper'!V$10:V$49)+SUMIF('Total Adjustments'!$B$14:$B$53,'WW Spending Actual'!$B25,'Total Adjustments'!U$14:U$53)</f>
        <v>0</v>
      </c>
      <c r="V25" s="395">
        <f>SUMIF('C Report Grouper'!$B$10:$B$49,'WW Spending Actual'!$B25,'C Report Grouper'!W$10:W$49)+SUMIF('Total Adjustments'!$B$14:$B$53,'WW Spending Actual'!$B25,'Total Adjustments'!V$14:V$53)</f>
        <v>0</v>
      </c>
      <c r="W25" s="395">
        <f>SUMIF('C Report Grouper'!$B$10:$B$49,'WW Spending Actual'!$B25,'C Report Grouper'!X$10:X$49)+SUMIF('Total Adjustments'!$B$14:$B$53,'WW Spending Actual'!$B25,'Total Adjustments'!W$14:W$53)</f>
        <v>0</v>
      </c>
      <c r="X25" s="395">
        <f>SUMIF('C Report Grouper'!$B$10:$B$49,'WW Spending Actual'!$B25,'C Report Grouper'!Y$10:Y$49)+SUMIF('Total Adjustments'!$B$14:$B$53,'WW Spending Actual'!$B25,'Total Adjustments'!X$14:X$53)</f>
        <v>0</v>
      </c>
      <c r="Y25" s="395">
        <f>SUMIF('C Report Grouper'!$B$10:$B$49,'WW Spending Actual'!$B25,'C Report Grouper'!Z$10:Z$49)+SUMIF('Total Adjustments'!$B$14:$B$53,'WW Spending Actual'!$B25,'Total Adjustments'!Y$14:Y$53)</f>
        <v>0</v>
      </c>
      <c r="Z25" s="395">
        <f>SUMIF('C Report Grouper'!$B$10:$B$49,'WW Spending Actual'!$B25,'C Report Grouper'!AA$10:AA$49)+SUMIF('Total Adjustments'!$B$14:$B$53,'WW Spending Actual'!$B25,'Total Adjustments'!Z$14:Z$53)</f>
        <v>0</v>
      </c>
      <c r="AA25" s="395">
        <f>SUMIF('C Report Grouper'!$B$10:$B$49,'WW Spending Actual'!$B25,'C Report Grouper'!AB$10:AB$49)+SUMIF('Total Adjustments'!$B$14:$B$53,'WW Spending Actual'!$B25,'Total Adjustments'!AA$14:AA$53)</f>
        <v>0</v>
      </c>
      <c r="AB25" s="99">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t="13" hidden="1" x14ac:dyDescent="0.3">
      <c r="B26" s="33" t="str">
        <f>IFERROR(VLOOKUP(C26,'MEG Def'!$A$35:$B$40,2),"")</f>
        <v/>
      </c>
      <c r="C26" s="55"/>
      <c r="D26" s="97">
        <f>SUMIF('C Report Grouper'!$B$10:$B$49,'WW Spending Actual'!$B26,'C Report Grouper'!E$10:E$49)+SUMIF('Total Adjustments'!$B$14:$B$53,'WW Spending Actual'!$B26,'Total Adjustments'!D$14:D$53)</f>
        <v>0</v>
      </c>
      <c r="E26" s="98">
        <f>SUMIF('C Report Grouper'!$B$10:$B$49,'WW Spending Actual'!$B26,'C Report Grouper'!F$10:F$49)+SUMIF('Total Adjustments'!$B$14:$B$53,'WW Spending Actual'!$B26,'Total Adjustments'!E$14:E$53)</f>
        <v>0</v>
      </c>
      <c r="F26" s="98">
        <f>SUMIF('C Report Grouper'!$B$10:$B$49,'WW Spending Actual'!$B26,'C Report Grouper'!G$10:G$49)+SUMIF('Total Adjustments'!$B$14:$B$53,'WW Spending Actual'!$B26,'Total Adjustments'!F$14:F$53)</f>
        <v>0</v>
      </c>
      <c r="G26" s="98">
        <f>SUMIF('C Report Grouper'!$B$10:$B$49,'WW Spending Actual'!$B26,'C Report Grouper'!H$10:H$49)+SUMIF('Total Adjustments'!$B$14:$B$53,'WW Spending Actual'!$B26,'Total Adjustments'!G$14:G$53)</f>
        <v>0</v>
      </c>
      <c r="H26" s="98">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7">
        <f>SUMIF('C Report Grouper'!$B$10:$B$49,'WW Spending Actual'!$B26,'C Report Grouper'!V$10:V$49)+SUMIF('Total Adjustments'!$B$14:$B$53,'WW Spending Actual'!$B26,'Total Adjustments'!U$14:U$53)</f>
        <v>0</v>
      </c>
      <c r="V26" s="395">
        <f>SUMIF('C Report Grouper'!$B$10:$B$49,'WW Spending Actual'!$B26,'C Report Grouper'!W$10:W$49)+SUMIF('Total Adjustments'!$B$14:$B$53,'WW Spending Actual'!$B26,'Total Adjustments'!V$14:V$53)</f>
        <v>0</v>
      </c>
      <c r="W26" s="395">
        <f>SUMIF('C Report Grouper'!$B$10:$B$49,'WW Spending Actual'!$B26,'C Report Grouper'!X$10:X$49)+SUMIF('Total Adjustments'!$B$14:$B$53,'WW Spending Actual'!$B26,'Total Adjustments'!W$14:W$53)</f>
        <v>0</v>
      </c>
      <c r="X26" s="395">
        <f>SUMIF('C Report Grouper'!$B$10:$B$49,'WW Spending Actual'!$B26,'C Report Grouper'!Y$10:Y$49)+SUMIF('Total Adjustments'!$B$14:$B$53,'WW Spending Actual'!$B26,'Total Adjustments'!X$14:X$53)</f>
        <v>0</v>
      </c>
      <c r="Y26" s="395">
        <f>SUMIF('C Report Grouper'!$B$10:$B$49,'WW Spending Actual'!$B26,'C Report Grouper'!Z$10:Z$49)+SUMIF('Total Adjustments'!$B$14:$B$53,'WW Spending Actual'!$B26,'Total Adjustments'!Y$14:Y$53)</f>
        <v>0</v>
      </c>
      <c r="Z26" s="395">
        <f>SUMIF('C Report Grouper'!$B$10:$B$49,'WW Spending Actual'!$B26,'C Report Grouper'!AA$10:AA$49)+SUMIF('Total Adjustments'!$B$14:$B$53,'WW Spending Actual'!$B26,'Total Adjustments'!Z$14:Z$53)</f>
        <v>0</v>
      </c>
      <c r="AA26" s="395">
        <f>SUMIF('C Report Grouper'!$B$10:$B$49,'WW Spending Actual'!$B26,'C Report Grouper'!AB$10:AB$49)+SUMIF('Total Adjustments'!$B$14:$B$53,'WW Spending Actual'!$B26,'Total Adjustments'!AA$14:AA$53)</f>
        <v>0</v>
      </c>
      <c r="AB26" s="99">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t="13" hidden="1" x14ac:dyDescent="0.3">
      <c r="B27" s="33" t="str">
        <f>IFERROR(VLOOKUP(C27,'MEG Def'!$A$35:$B$40,2),"")</f>
        <v/>
      </c>
      <c r="C27" s="55"/>
      <c r="D27" s="97">
        <f>SUMIF('C Report Grouper'!$B$10:$B$49,'WW Spending Actual'!$B27,'C Report Grouper'!E$10:E$49)+SUMIF('Total Adjustments'!$B$14:$B$53,'WW Spending Actual'!$B27,'Total Adjustments'!D$14:D$53)</f>
        <v>0</v>
      </c>
      <c r="E27" s="98">
        <f>SUMIF('C Report Grouper'!$B$10:$B$49,'WW Spending Actual'!$B27,'C Report Grouper'!F$10:F$49)+SUMIF('Total Adjustments'!$B$14:$B$53,'WW Spending Actual'!$B27,'Total Adjustments'!E$14:E$53)</f>
        <v>0</v>
      </c>
      <c r="F27" s="98">
        <f>SUMIF('C Report Grouper'!$B$10:$B$49,'WW Spending Actual'!$B27,'C Report Grouper'!G$10:G$49)+SUMIF('Total Adjustments'!$B$14:$B$53,'WW Spending Actual'!$B27,'Total Adjustments'!F$14:F$53)</f>
        <v>0</v>
      </c>
      <c r="G27" s="98">
        <f>SUMIF('C Report Grouper'!$B$10:$B$49,'WW Spending Actual'!$B27,'C Report Grouper'!H$10:H$49)+SUMIF('Total Adjustments'!$B$14:$B$53,'WW Spending Actual'!$B27,'Total Adjustments'!G$14:G$53)</f>
        <v>0</v>
      </c>
      <c r="H27" s="98">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7">
        <f>SUMIF('C Report Grouper'!$B$10:$B$49,'WW Spending Actual'!$B27,'C Report Grouper'!V$10:V$49)+SUMIF('Total Adjustments'!$B$14:$B$53,'WW Spending Actual'!$B27,'Total Adjustments'!U$14:U$53)</f>
        <v>0</v>
      </c>
      <c r="V27" s="395">
        <f>SUMIF('C Report Grouper'!$B$10:$B$49,'WW Spending Actual'!$B27,'C Report Grouper'!W$10:W$49)+SUMIF('Total Adjustments'!$B$14:$B$53,'WW Spending Actual'!$B27,'Total Adjustments'!V$14:V$53)</f>
        <v>0</v>
      </c>
      <c r="W27" s="395">
        <f>SUMIF('C Report Grouper'!$B$10:$B$49,'WW Spending Actual'!$B27,'C Report Grouper'!X$10:X$49)+SUMIF('Total Adjustments'!$B$14:$B$53,'WW Spending Actual'!$B27,'Total Adjustments'!W$14:W$53)</f>
        <v>0</v>
      </c>
      <c r="X27" s="395">
        <f>SUMIF('C Report Grouper'!$B$10:$B$49,'WW Spending Actual'!$B27,'C Report Grouper'!Y$10:Y$49)+SUMIF('Total Adjustments'!$B$14:$B$53,'WW Spending Actual'!$B27,'Total Adjustments'!X$14:X$53)</f>
        <v>0</v>
      </c>
      <c r="Y27" s="395">
        <f>SUMIF('C Report Grouper'!$B$10:$B$49,'WW Spending Actual'!$B27,'C Report Grouper'!Z$10:Z$49)+SUMIF('Total Adjustments'!$B$14:$B$53,'WW Spending Actual'!$B27,'Total Adjustments'!Y$14:Y$53)</f>
        <v>0</v>
      </c>
      <c r="Z27" s="395">
        <f>SUMIF('C Report Grouper'!$B$10:$B$49,'WW Spending Actual'!$B27,'C Report Grouper'!AA$10:AA$49)+SUMIF('Total Adjustments'!$B$14:$B$53,'WW Spending Actual'!$B27,'Total Adjustments'!Z$14:Z$53)</f>
        <v>0</v>
      </c>
      <c r="AA27" s="395">
        <f>SUMIF('C Report Grouper'!$B$10:$B$49,'WW Spending Actual'!$B27,'C Report Grouper'!AB$10:AB$49)+SUMIF('Total Adjustments'!$B$14:$B$53,'WW Spending Actual'!$B27,'Total Adjustments'!AA$14:AA$53)</f>
        <v>0</v>
      </c>
      <c r="AB27" s="99">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t="13" hidden="1" x14ac:dyDescent="0.3">
      <c r="B28" s="33" t="str">
        <f>IFERROR(VLOOKUP(C28,'MEG Def'!$A$35:$B$40,2),"")</f>
        <v/>
      </c>
      <c r="C28" s="55"/>
      <c r="D28" s="97">
        <f>SUMIF('C Report Grouper'!$B$10:$B$49,'WW Spending Actual'!$B28,'C Report Grouper'!E$10:E$49)+SUMIF('Total Adjustments'!$B$14:$B$53,'WW Spending Actual'!$B28,'Total Adjustments'!D$14:D$53)</f>
        <v>0</v>
      </c>
      <c r="E28" s="98">
        <f>SUMIF('C Report Grouper'!$B$10:$B$49,'WW Spending Actual'!$B28,'C Report Grouper'!F$10:F$49)+SUMIF('Total Adjustments'!$B$14:$B$53,'WW Spending Actual'!$B28,'Total Adjustments'!E$14:E$53)</f>
        <v>0</v>
      </c>
      <c r="F28" s="98">
        <f>SUMIF('C Report Grouper'!$B$10:$B$49,'WW Spending Actual'!$B28,'C Report Grouper'!G$10:G$49)+SUMIF('Total Adjustments'!$B$14:$B$53,'WW Spending Actual'!$B28,'Total Adjustments'!F$14:F$53)</f>
        <v>0</v>
      </c>
      <c r="G28" s="98">
        <f>SUMIF('C Report Grouper'!$B$10:$B$49,'WW Spending Actual'!$B28,'C Report Grouper'!H$10:H$49)+SUMIF('Total Adjustments'!$B$14:$B$53,'WW Spending Actual'!$B28,'Total Adjustments'!G$14:G$53)</f>
        <v>0</v>
      </c>
      <c r="H28" s="98">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7">
        <f>SUMIF('C Report Grouper'!$B$10:$B$49,'WW Spending Actual'!$B28,'C Report Grouper'!V$10:V$49)+SUMIF('Total Adjustments'!$B$14:$B$53,'WW Spending Actual'!$B28,'Total Adjustments'!U$14:U$53)</f>
        <v>0</v>
      </c>
      <c r="V28" s="395">
        <f>SUMIF('C Report Grouper'!$B$10:$B$49,'WW Spending Actual'!$B28,'C Report Grouper'!W$10:W$49)+SUMIF('Total Adjustments'!$B$14:$B$53,'WW Spending Actual'!$B28,'Total Adjustments'!V$14:V$53)</f>
        <v>0</v>
      </c>
      <c r="W28" s="395">
        <f>SUMIF('C Report Grouper'!$B$10:$B$49,'WW Spending Actual'!$B28,'C Report Grouper'!X$10:X$49)+SUMIF('Total Adjustments'!$B$14:$B$53,'WW Spending Actual'!$B28,'Total Adjustments'!W$14:W$53)</f>
        <v>0</v>
      </c>
      <c r="X28" s="395">
        <f>SUMIF('C Report Grouper'!$B$10:$B$49,'WW Spending Actual'!$B28,'C Report Grouper'!Y$10:Y$49)+SUMIF('Total Adjustments'!$B$14:$B$53,'WW Spending Actual'!$B28,'Total Adjustments'!X$14:X$53)</f>
        <v>0</v>
      </c>
      <c r="Y28" s="395">
        <f>SUMIF('C Report Grouper'!$B$10:$B$49,'WW Spending Actual'!$B28,'C Report Grouper'!Z$10:Z$49)+SUMIF('Total Adjustments'!$B$14:$B$53,'WW Spending Actual'!$B28,'Total Adjustments'!Y$14:Y$53)</f>
        <v>0</v>
      </c>
      <c r="Z28" s="395">
        <f>SUMIF('C Report Grouper'!$B$10:$B$49,'WW Spending Actual'!$B28,'C Report Grouper'!AA$10:AA$49)+SUMIF('Total Adjustments'!$B$14:$B$53,'WW Spending Actual'!$B28,'Total Adjustments'!Z$14:Z$53)</f>
        <v>0</v>
      </c>
      <c r="AA28" s="395">
        <f>SUMIF('C Report Grouper'!$B$10:$B$49,'WW Spending Actual'!$B28,'C Report Grouper'!AB$10:AB$49)+SUMIF('Total Adjustments'!$B$14:$B$53,'WW Spending Actual'!$B28,'Total Adjustments'!AA$14:AA$53)</f>
        <v>0</v>
      </c>
      <c r="AB28" s="99">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ht="13" x14ac:dyDescent="0.3">
      <c r="B29" s="33"/>
      <c r="C29" s="56"/>
      <c r="D29" s="97"/>
      <c r="E29" s="98"/>
      <c r="F29" s="98"/>
      <c r="G29" s="98"/>
      <c r="H29" s="98"/>
      <c r="I29" s="98"/>
      <c r="J29" s="98"/>
      <c r="K29" s="98"/>
      <c r="L29" s="98"/>
      <c r="M29" s="98"/>
      <c r="N29" s="98"/>
      <c r="O29" s="98"/>
      <c r="P29" s="98"/>
      <c r="Q29" s="98"/>
      <c r="R29" s="98"/>
      <c r="S29" s="98"/>
      <c r="T29" s="98"/>
      <c r="U29" s="97"/>
      <c r="V29" s="395"/>
      <c r="W29" s="395"/>
      <c r="X29" s="395"/>
      <c r="Y29" s="395"/>
      <c r="Z29" s="395"/>
      <c r="AA29" s="395"/>
      <c r="AB29" s="99"/>
      <c r="AC29" s="98"/>
      <c r="AD29" s="98"/>
      <c r="AE29" s="98"/>
      <c r="AF29" s="98"/>
      <c r="AG29" s="99"/>
    </row>
    <row r="30" spans="2:33" ht="13" x14ac:dyDescent="0.3">
      <c r="B30" s="59" t="s">
        <v>43</v>
      </c>
      <c r="C30" s="56"/>
      <c r="D30" s="97"/>
      <c r="E30" s="98"/>
      <c r="F30" s="98"/>
      <c r="G30" s="98"/>
      <c r="H30" s="98"/>
      <c r="I30" s="98"/>
      <c r="J30" s="98"/>
      <c r="K30" s="98"/>
      <c r="L30" s="98"/>
      <c r="M30" s="98"/>
      <c r="N30" s="98"/>
      <c r="O30" s="98"/>
      <c r="P30" s="98"/>
      <c r="Q30" s="98"/>
      <c r="R30" s="98"/>
      <c r="S30" s="98"/>
      <c r="T30" s="98"/>
      <c r="U30" s="97"/>
      <c r="V30" s="395"/>
      <c r="W30" s="395"/>
      <c r="X30" s="395"/>
      <c r="Y30" s="395"/>
      <c r="Z30" s="395"/>
      <c r="AA30" s="395"/>
      <c r="AB30" s="99"/>
      <c r="AC30" s="98"/>
      <c r="AD30" s="98"/>
      <c r="AE30" s="98"/>
      <c r="AF30" s="98"/>
      <c r="AG30" s="99"/>
    </row>
    <row r="31" spans="2:33" ht="13" x14ac:dyDescent="0.3">
      <c r="B31" s="33" t="str">
        <f>IFERROR(VLOOKUP(C31,'MEG Def'!$A$42:$B$45,2),"")</f>
        <v>Family Planning</v>
      </c>
      <c r="C31" s="56">
        <v>1</v>
      </c>
      <c r="D31" s="97">
        <f>SUMIF('C Report Grouper'!$B$10:$B$49,'WW Spending Actual'!$B31,'C Report Grouper'!E$10:E$49)+SUMIF('Total Adjustments'!$B$14:$B$53,'WW Spending Actual'!$B31,'Total Adjustments'!D$14:D$53)</f>
        <v>7804646</v>
      </c>
      <c r="E31" s="98">
        <f>SUMIF('C Report Grouper'!$B$10:$B$49,'WW Spending Actual'!$B31,'C Report Grouper'!F$10:F$49)+SUMIF('Total Adjustments'!$B$14:$B$53,'WW Spending Actual'!$B31,'Total Adjustments'!E$14:E$53)</f>
        <v>13927374</v>
      </c>
      <c r="F31" s="98">
        <f>SUMIF('C Report Grouper'!$B$10:$B$49,'WW Spending Actual'!$B31,'C Report Grouper'!G$10:G$49)+SUMIF('Total Adjustments'!$B$14:$B$53,'WW Spending Actual'!$B31,'Total Adjustments'!F$14:F$53)</f>
        <v>18001205</v>
      </c>
      <c r="G31" s="98">
        <f>SUMIF('C Report Grouper'!$B$10:$B$49,'WW Spending Actual'!$B31,'C Report Grouper'!H$10:H$49)+SUMIF('Total Adjustments'!$B$14:$B$53,'WW Spending Actual'!$B31,'Total Adjustments'!G$14:G$53)</f>
        <v>23670783</v>
      </c>
      <c r="H31" s="98">
        <f>SUMIF('C Report Grouper'!$B$10:$B$49,'WW Spending Actual'!$B31,'C Report Grouper'!I$10:I$49)+SUMIF('Total Adjustments'!$B$14:$B$53,'WW Spending Actual'!$B31,'Total Adjustments'!H$14:H$53)</f>
        <v>25950982</v>
      </c>
      <c r="I31" s="98">
        <f>SUMIF('C Report Grouper'!$B$10:$B$49,'WW Spending Actual'!$B31,'C Report Grouper'!J$10:J$49)+SUMIF('Total Adjustments'!$B$14:$B$53,'WW Spending Actual'!$B31,'Total Adjustments'!I$14:I$53)</f>
        <v>33169941</v>
      </c>
      <c r="J31" s="98">
        <f>SUMIF('C Report Grouper'!$B$10:$B$49,'WW Spending Actual'!$B31,'C Report Grouper'!K$10:K$49)+SUMIF('Total Adjustments'!$B$14:$B$53,'WW Spending Actual'!$B31,'Total Adjustments'!J$14:J$53)</f>
        <v>39300724</v>
      </c>
      <c r="K31" s="98">
        <f>SUMIF('C Report Grouper'!$B$10:$B$49,'WW Spending Actual'!$B31,'C Report Grouper'!L$10:L$49)+SUMIF('Total Adjustments'!$B$14:$B$53,'WW Spending Actual'!$B31,'Total Adjustments'!K$14:K$53)</f>
        <v>-36</v>
      </c>
      <c r="L31" s="98">
        <f>SUMIF('C Report Grouper'!$B$10:$B$49,'WW Spending Actual'!$B31,'C Report Grouper'!M$10:M$49)+SUMIF('Total Adjustments'!$B$14:$B$53,'WW Spending Actual'!$B31,'Total Adjustments'!L$14:L$53)</f>
        <v>15498566</v>
      </c>
      <c r="M31" s="98">
        <f>SUMIF('C Report Grouper'!$B$10:$B$49,'WW Spending Actual'!$B31,'C Report Grouper'!N$10:N$49)+SUMIF('Total Adjustments'!$B$14:$B$53,'WW Spending Actual'!$B31,'Total Adjustments'!M$14:M$53)</f>
        <v>74540666</v>
      </c>
      <c r="N31" s="98">
        <f>SUMIF('C Report Grouper'!$B$10:$B$49,'WW Spending Actual'!$B31,'C Report Grouper'!O$10:O$49)+SUMIF('Total Adjustments'!$B$14:$B$53,'WW Spending Actual'!$B31,'Total Adjustments'!N$14:N$53)</f>
        <v>-1</v>
      </c>
      <c r="O31" s="98">
        <f>SUMIF('C Report Grouper'!$B$10:$B$49,'WW Spending Actual'!$B31,'C Report Grouper'!P$10:P$49)+SUMIF('Total Adjustments'!$B$14:$B$53,'WW Spending Actual'!$B31,'Total Adjustments'!O$14:O$53)</f>
        <v>1692960</v>
      </c>
      <c r="P31" s="98">
        <f>SUMIF('C Report Grouper'!$B$10:$B$49,'WW Spending Actual'!$B31,'C Report Grouper'!Q$10:Q$49)+SUMIF('Total Adjustments'!$B$14:$B$53,'WW Spending Actual'!$B31,'Total Adjustments'!P$14:P$53)</f>
        <v>20104273</v>
      </c>
      <c r="Q31" s="98">
        <f>SUMIF('C Report Grouper'!$B$10:$B$49,'WW Spending Actual'!$B31,'C Report Grouper'!R$10:R$49)+SUMIF('Total Adjustments'!$B$14:$B$53,'WW Spending Actual'!$B31,'Total Adjustments'!Q$14:Q$53)</f>
        <v>20512347</v>
      </c>
      <c r="R31" s="98">
        <f>SUMIF('C Report Grouper'!$B$10:$B$49,'WW Spending Actual'!$B31,'C Report Grouper'!S$10:S$49)+SUMIF('Total Adjustments'!$B$14:$B$53,'WW Spending Actual'!$B31,'Total Adjustments'!R$14:R$53)</f>
        <v>19877729</v>
      </c>
      <c r="S31" s="98">
        <f>SUMIF('C Report Grouper'!$B$10:$B$49,'WW Spending Actual'!$B31,'C Report Grouper'!T$10:T$49)+SUMIF('Total Adjustments'!$B$14:$B$53,'WW Spending Actual'!$B31,'Total Adjustments'!S$14:S$53)</f>
        <v>12907314</v>
      </c>
      <c r="T31" s="98">
        <f>SUMIF('C Report Grouper'!$B$10:$B$49,'WW Spending Actual'!$B31,'C Report Grouper'!U$10:U$49)+SUMIF('Total Adjustments'!$B$14:$B$53,'WW Spending Actual'!$B31,'Total Adjustments'!T$14:T$53)</f>
        <v>2719100</v>
      </c>
      <c r="U31" s="97">
        <f>SUMIF('C Report Grouper'!$B$10:$B$49,'WW Spending Actual'!$B31,'C Report Grouper'!V$10:V$49)+SUMIF('Total Adjustments'!$B$14:$B$53,'WW Spending Actual'!$B31,'Total Adjustments'!U$14:U$53)</f>
        <v>11993021</v>
      </c>
      <c r="V31" s="395">
        <f>SUMIF('C Report Grouper'!$B$10:$B$49,'WW Spending Actual'!$B31,'C Report Grouper'!W$10:W$49)+SUMIF('Total Adjustments'!$B$14:$B$53,'WW Spending Actual'!$B31,'Total Adjustments'!V$14:V$53)</f>
        <v>8243971</v>
      </c>
      <c r="W31" s="395">
        <f>SUMIF('C Report Grouper'!$B$10:$B$49,'WW Spending Actual'!$B31,'C Report Grouper'!X$10:X$49)+SUMIF('Total Adjustments'!$B$14:$B$53,'WW Spending Actual'!$B31,'Total Adjustments'!W$14:W$53)</f>
        <v>8745890</v>
      </c>
      <c r="X31" s="395">
        <f>SUMIF('C Report Grouper'!$B$10:$B$49,'WW Spending Actual'!$B31,'C Report Grouper'!Y$10:Y$49)+SUMIF('Total Adjustments'!$B$14:$B$53,'WW Spending Actual'!$B31,'Total Adjustments'!X$14:X$53)</f>
        <v>8229086</v>
      </c>
      <c r="Y31" s="395">
        <f>SUMIF('C Report Grouper'!$B$10:$B$49,'WW Spending Actual'!$B31,'C Report Grouper'!Z$10:Z$49)+SUMIF('Total Adjustments'!$B$14:$B$53,'WW Spending Actual'!$B31,'Total Adjustments'!Y$14:Y$53)</f>
        <v>6458762</v>
      </c>
      <c r="Z31" s="395">
        <f>SUMIF('C Report Grouper'!$B$10:$B$49,'WW Spending Actual'!$B31,'C Report Grouper'!AA$10:AA$49)+SUMIF('Total Adjustments'!$B$14:$B$53,'WW Spending Actual'!$B31,'Total Adjustments'!Z$14:Z$53)</f>
        <v>4159588</v>
      </c>
      <c r="AA31" s="395">
        <f>SUMIF('C Report Grouper'!$B$10:$B$49,'WW Spending Actual'!$B31,'C Report Grouper'!AB$10:AB$49)+SUMIF('Total Adjustments'!$B$14:$B$53,'WW Spending Actual'!$B31,'Total Adjustments'!AA$14:AA$53)</f>
        <v>3170466</v>
      </c>
      <c r="AB31" s="99">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ht="13" hidden="1" x14ac:dyDescent="0.3">
      <c r="B32" s="33" t="str">
        <f>IFERROR(VLOOKUP(C32,'MEG Def'!$A$42:$B$45,2),"")</f>
        <v/>
      </c>
      <c r="C32" s="56"/>
      <c r="D32" s="97">
        <f>SUMIF('C Report Grouper'!$B$10:$B$49,'WW Spending Actual'!$B32,'C Report Grouper'!E$10:E$49)+SUMIF('Total Adjustments'!$B$14:$B$53,'WW Spending Actual'!$B32,'Total Adjustments'!D$14:D$53)</f>
        <v>0</v>
      </c>
      <c r="E32" s="98">
        <f>SUMIF('C Report Grouper'!$B$10:$B$49,'WW Spending Actual'!$B32,'C Report Grouper'!F$10:F$49)+SUMIF('Total Adjustments'!$B$14:$B$53,'WW Spending Actual'!$B32,'Total Adjustments'!E$14:E$53)</f>
        <v>0</v>
      </c>
      <c r="F32" s="98">
        <f>SUMIF('C Report Grouper'!$B$10:$B$49,'WW Spending Actual'!$B32,'C Report Grouper'!G$10:G$49)+SUMIF('Total Adjustments'!$B$14:$B$53,'WW Spending Actual'!$B32,'Total Adjustments'!F$14:F$53)</f>
        <v>0</v>
      </c>
      <c r="G32" s="98">
        <f>SUMIF('C Report Grouper'!$B$10:$B$49,'WW Spending Actual'!$B32,'C Report Grouper'!H$10:H$49)+SUMIF('Total Adjustments'!$B$14:$B$53,'WW Spending Actual'!$B32,'Total Adjustments'!G$14:G$53)</f>
        <v>0</v>
      </c>
      <c r="H32" s="98">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7">
        <f>SUMIF('C Report Grouper'!$B$10:$B$49,'WW Spending Actual'!$B32,'C Report Grouper'!V$10:V$49)+SUMIF('Total Adjustments'!$B$14:$B$53,'WW Spending Actual'!$B32,'Total Adjustments'!U$14:U$53)</f>
        <v>0</v>
      </c>
      <c r="V32" s="395">
        <f>SUMIF('C Report Grouper'!$B$10:$B$49,'WW Spending Actual'!$B32,'C Report Grouper'!W$10:W$49)+SUMIF('Total Adjustments'!$B$14:$B$53,'WW Spending Actual'!$B32,'Total Adjustments'!V$14:V$53)</f>
        <v>0</v>
      </c>
      <c r="W32" s="395">
        <f>SUMIF('C Report Grouper'!$B$10:$B$49,'WW Spending Actual'!$B32,'C Report Grouper'!X$10:X$49)+SUMIF('Total Adjustments'!$B$14:$B$53,'WW Spending Actual'!$B32,'Total Adjustments'!W$14:W$53)</f>
        <v>0</v>
      </c>
      <c r="X32" s="395">
        <f>SUMIF('C Report Grouper'!$B$10:$B$49,'WW Spending Actual'!$B32,'C Report Grouper'!Y$10:Y$49)+SUMIF('Total Adjustments'!$B$14:$B$53,'WW Spending Actual'!$B32,'Total Adjustments'!X$14:X$53)</f>
        <v>0</v>
      </c>
      <c r="Y32" s="395">
        <f>SUMIF('C Report Grouper'!$B$10:$B$49,'WW Spending Actual'!$B32,'C Report Grouper'!Z$10:Z$49)+SUMIF('Total Adjustments'!$B$14:$B$53,'WW Spending Actual'!$B32,'Total Adjustments'!Y$14:Y$53)</f>
        <v>0</v>
      </c>
      <c r="Z32" s="395">
        <f>SUMIF('C Report Grouper'!$B$10:$B$49,'WW Spending Actual'!$B32,'C Report Grouper'!AA$10:AA$49)+SUMIF('Total Adjustments'!$B$14:$B$53,'WW Spending Actual'!$B32,'Total Adjustments'!Z$14:Z$53)</f>
        <v>0</v>
      </c>
      <c r="AA32" s="395">
        <f>SUMIF('C Report Grouper'!$B$10:$B$49,'WW Spending Actual'!$B32,'C Report Grouper'!AB$10:AB$49)+SUMIF('Total Adjustments'!$B$14:$B$53,'WW Spending Actual'!$B32,'Total Adjustments'!AA$14:AA$53)</f>
        <v>0</v>
      </c>
      <c r="AB32" s="99">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ht="13" hidden="1" x14ac:dyDescent="0.3">
      <c r="B33" s="33" t="str">
        <f>IFERROR(VLOOKUP(C33,'MEG Def'!$A$42:$B$45,2),"")</f>
        <v/>
      </c>
      <c r="C33" s="56"/>
      <c r="D33" s="97">
        <f>SUMIF('C Report Grouper'!$B$10:$B$49,'WW Spending Actual'!$B33,'C Report Grouper'!E$10:E$49)+SUMIF('Total Adjustments'!$B$14:$B$53,'WW Spending Actual'!$B33,'Total Adjustments'!D$14:D$53)</f>
        <v>0</v>
      </c>
      <c r="E33" s="98">
        <f>SUMIF('C Report Grouper'!$B$10:$B$49,'WW Spending Actual'!$B33,'C Report Grouper'!F$10:F$49)+SUMIF('Total Adjustments'!$B$14:$B$53,'WW Spending Actual'!$B33,'Total Adjustments'!E$14:E$53)</f>
        <v>0</v>
      </c>
      <c r="F33" s="98">
        <f>SUMIF('C Report Grouper'!$B$10:$B$49,'WW Spending Actual'!$B33,'C Report Grouper'!G$10:G$49)+SUMIF('Total Adjustments'!$B$14:$B$53,'WW Spending Actual'!$B33,'Total Adjustments'!F$14:F$53)</f>
        <v>0</v>
      </c>
      <c r="G33" s="98">
        <f>SUMIF('C Report Grouper'!$B$10:$B$49,'WW Spending Actual'!$B33,'C Report Grouper'!H$10:H$49)+SUMIF('Total Adjustments'!$B$14:$B$53,'WW Spending Actual'!$B33,'Total Adjustments'!G$14:G$53)</f>
        <v>0</v>
      </c>
      <c r="H33" s="98">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7">
        <f>SUMIF('C Report Grouper'!$B$10:$B$49,'WW Spending Actual'!$B33,'C Report Grouper'!V$10:V$49)+SUMIF('Total Adjustments'!$B$14:$B$53,'WW Spending Actual'!$B33,'Total Adjustments'!U$14:U$53)</f>
        <v>0</v>
      </c>
      <c r="V33" s="395">
        <f>SUMIF('C Report Grouper'!$B$10:$B$49,'WW Spending Actual'!$B33,'C Report Grouper'!W$10:W$49)+SUMIF('Total Adjustments'!$B$14:$B$53,'WW Spending Actual'!$B33,'Total Adjustments'!V$14:V$53)</f>
        <v>0</v>
      </c>
      <c r="W33" s="395">
        <f>SUMIF('C Report Grouper'!$B$10:$B$49,'WW Spending Actual'!$B33,'C Report Grouper'!X$10:X$49)+SUMIF('Total Adjustments'!$B$14:$B$53,'WW Spending Actual'!$B33,'Total Adjustments'!W$14:W$53)</f>
        <v>0</v>
      </c>
      <c r="X33" s="395">
        <f>SUMIF('C Report Grouper'!$B$10:$B$49,'WW Spending Actual'!$B33,'C Report Grouper'!Y$10:Y$49)+SUMIF('Total Adjustments'!$B$14:$B$53,'WW Spending Actual'!$B33,'Total Adjustments'!X$14:X$53)</f>
        <v>0</v>
      </c>
      <c r="Y33" s="395">
        <f>SUMIF('C Report Grouper'!$B$10:$B$49,'WW Spending Actual'!$B33,'C Report Grouper'!Z$10:Z$49)+SUMIF('Total Adjustments'!$B$14:$B$53,'WW Spending Actual'!$B33,'Total Adjustments'!Y$14:Y$53)</f>
        <v>0</v>
      </c>
      <c r="Z33" s="395">
        <f>SUMIF('C Report Grouper'!$B$10:$B$49,'WW Spending Actual'!$B33,'C Report Grouper'!AA$10:AA$49)+SUMIF('Total Adjustments'!$B$14:$B$53,'WW Spending Actual'!$B33,'Total Adjustments'!Z$14:Z$53)</f>
        <v>0</v>
      </c>
      <c r="AA33" s="395">
        <f>SUMIF('C Report Grouper'!$B$10:$B$49,'WW Spending Actual'!$B33,'C Report Grouper'!AB$10:AB$49)+SUMIF('Total Adjustments'!$B$14:$B$53,'WW Spending Actual'!$B33,'Total Adjustments'!AA$14:AA$53)</f>
        <v>0</v>
      </c>
      <c r="AB33" s="99">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t="13" hidden="1" x14ac:dyDescent="0.3">
      <c r="B34" s="66"/>
      <c r="C34" s="56"/>
      <c r="D34" s="97"/>
      <c r="E34" s="98"/>
      <c r="F34" s="98"/>
      <c r="G34" s="98"/>
      <c r="H34" s="98"/>
      <c r="I34" s="98"/>
      <c r="J34" s="98"/>
      <c r="K34" s="98"/>
      <c r="L34" s="98"/>
      <c r="M34" s="98"/>
      <c r="N34" s="98"/>
      <c r="O34" s="98"/>
      <c r="P34" s="98"/>
      <c r="Q34" s="98"/>
      <c r="R34" s="98"/>
      <c r="S34" s="98"/>
      <c r="T34" s="98"/>
      <c r="U34" s="97"/>
      <c r="V34" s="395"/>
      <c r="W34" s="395"/>
      <c r="X34" s="395"/>
      <c r="Y34" s="395"/>
      <c r="Z34" s="395"/>
      <c r="AA34" s="395"/>
      <c r="AB34" s="99"/>
      <c r="AC34" s="98"/>
      <c r="AD34" s="98"/>
      <c r="AE34" s="98"/>
      <c r="AF34" s="98"/>
      <c r="AG34" s="99"/>
    </row>
    <row r="35" spans="2:33" ht="13" hidden="1" x14ac:dyDescent="0.3">
      <c r="B35" s="59" t="s">
        <v>42</v>
      </c>
      <c r="C35" s="56"/>
      <c r="D35" s="97"/>
      <c r="E35" s="98"/>
      <c r="F35" s="98"/>
      <c r="G35" s="98"/>
      <c r="H35" s="98"/>
      <c r="I35" s="98"/>
      <c r="J35" s="98"/>
      <c r="K35" s="98"/>
      <c r="L35" s="98"/>
      <c r="M35" s="98"/>
      <c r="N35" s="98"/>
      <c r="O35" s="98"/>
      <c r="P35" s="98"/>
      <c r="Q35" s="98"/>
      <c r="R35" s="98"/>
      <c r="S35" s="98"/>
      <c r="T35" s="98"/>
      <c r="U35" s="97"/>
      <c r="V35" s="395"/>
      <c r="W35" s="395"/>
      <c r="X35" s="395"/>
      <c r="Y35" s="395"/>
      <c r="Z35" s="395"/>
      <c r="AA35" s="395"/>
      <c r="AB35" s="99"/>
      <c r="AC35" s="98"/>
      <c r="AD35" s="98"/>
      <c r="AE35" s="98"/>
      <c r="AF35" s="98"/>
      <c r="AG35" s="99"/>
    </row>
    <row r="36" spans="2:33" ht="13" hidden="1" x14ac:dyDescent="0.3">
      <c r="B36" s="33" t="str">
        <f>IFERROR(VLOOKUP(C36,'MEG Def'!$A$47:$B$50,2),"")</f>
        <v/>
      </c>
      <c r="C36" s="56"/>
      <c r="D36" s="97">
        <f>SUMIF('C Report Grouper'!$B$10:$B$49,'WW Spending Actual'!$B36,'C Report Grouper'!E$10:E$49)+SUMIF('Total Adjustments'!$B$14:$B$53,'WW Spending Actual'!$B36,'Total Adjustments'!D$14:D$53)</f>
        <v>0</v>
      </c>
      <c r="E36" s="98">
        <f>SUMIF('C Report Grouper'!$B$10:$B$49,'WW Spending Actual'!$B36,'C Report Grouper'!F$10:F$49)+SUMIF('Total Adjustments'!$B$14:$B$53,'WW Spending Actual'!$B36,'Total Adjustments'!E$14:E$53)</f>
        <v>0</v>
      </c>
      <c r="F36" s="98">
        <f>SUMIF('C Report Grouper'!$B$10:$B$49,'WW Spending Actual'!$B36,'C Report Grouper'!G$10:G$49)+SUMIF('Total Adjustments'!$B$14:$B$53,'WW Spending Actual'!$B36,'Total Adjustments'!F$14:F$53)</f>
        <v>0</v>
      </c>
      <c r="G36" s="98">
        <f>SUMIF('C Report Grouper'!$B$10:$B$49,'WW Spending Actual'!$B36,'C Report Grouper'!H$10:H$49)+SUMIF('Total Adjustments'!$B$14:$B$53,'WW Spending Actual'!$B36,'Total Adjustments'!G$14:G$53)</f>
        <v>0</v>
      </c>
      <c r="H36" s="98">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7">
        <f>SUMIF('C Report Grouper'!$B$10:$B$49,'WW Spending Actual'!$B36,'C Report Grouper'!V$10:V$49)+SUMIF('Total Adjustments'!$B$14:$B$53,'WW Spending Actual'!$B36,'Total Adjustments'!U$14:U$53)</f>
        <v>0</v>
      </c>
      <c r="V36" s="395">
        <f>SUMIF('C Report Grouper'!$B$10:$B$49,'WW Spending Actual'!$B36,'C Report Grouper'!W$10:W$49)+SUMIF('Total Adjustments'!$B$14:$B$53,'WW Spending Actual'!$B36,'Total Adjustments'!V$14:V$53)</f>
        <v>0</v>
      </c>
      <c r="W36" s="395">
        <f>SUMIF('C Report Grouper'!$B$10:$B$49,'WW Spending Actual'!$B36,'C Report Grouper'!X$10:X$49)+SUMIF('Total Adjustments'!$B$14:$B$53,'WW Spending Actual'!$B36,'Total Adjustments'!W$14:W$53)</f>
        <v>0</v>
      </c>
      <c r="X36" s="395">
        <f>SUMIF('C Report Grouper'!$B$10:$B$49,'WW Spending Actual'!$B36,'C Report Grouper'!Y$10:Y$49)+SUMIF('Total Adjustments'!$B$14:$B$53,'WW Spending Actual'!$B36,'Total Adjustments'!X$14:X$53)</f>
        <v>0</v>
      </c>
      <c r="Y36" s="395">
        <f>SUMIF('C Report Grouper'!$B$10:$B$49,'WW Spending Actual'!$B36,'C Report Grouper'!Z$10:Z$49)+SUMIF('Total Adjustments'!$B$14:$B$53,'WW Spending Actual'!$B36,'Total Adjustments'!Y$14:Y$53)</f>
        <v>0</v>
      </c>
      <c r="Z36" s="395">
        <f>SUMIF('C Report Grouper'!$B$10:$B$49,'WW Spending Actual'!$B36,'C Report Grouper'!AA$10:AA$49)+SUMIF('Total Adjustments'!$B$14:$B$53,'WW Spending Actual'!$B36,'Total Adjustments'!Z$14:Z$53)</f>
        <v>0</v>
      </c>
      <c r="AA36" s="395">
        <f>SUMIF('C Report Grouper'!$B$10:$B$49,'WW Spending Actual'!$B36,'C Report Grouper'!AB$10:AB$49)+SUMIF('Total Adjustments'!$B$14:$B$53,'WW Spending Actual'!$B36,'Total Adjustments'!AA$14:AA$53)</f>
        <v>0</v>
      </c>
      <c r="AB36" s="99">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t="13" hidden="1" x14ac:dyDescent="0.3">
      <c r="B37" s="33" t="str">
        <f>IFERROR(VLOOKUP(C37,'MEG Def'!$A$47:$B$50,2),"")</f>
        <v/>
      </c>
      <c r="C37" s="56"/>
      <c r="D37" s="97">
        <f>SUMIF('C Report Grouper'!$B$10:$B$49,'WW Spending Actual'!$B37,'C Report Grouper'!E$10:E$49)+SUMIF('Total Adjustments'!$B$14:$B$53,'WW Spending Actual'!$B37,'Total Adjustments'!D$14:D$53)</f>
        <v>0</v>
      </c>
      <c r="E37" s="98">
        <f>SUMIF('C Report Grouper'!$B$10:$B$49,'WW Spending Actual'!$B37,'C Report Grouper'!F$10:F$49)+SUMIF('Total Adjustments'!$B$14:$B$53,'WW Spending Actual'!$B37,'Total Adjustments'!E$14:E$53)</f>
        <v>0</v>
      </c>
      <c r="F37" s="98">
        <f>SUMIF('C Report Grouper'!$B$10:$B$49,'WW Spending Actual'!$B37,'C Report Grouper'!G$10:G$49)+SUMIF('Total Adjustments'!$B$14:$B$53,'WW Spending Actual'!$B37,'Total Adjustments'!F$14:F$53)</f>
        <v>0</v>
      </c>
      <c r="G37" s="98">
        <f>SUMIF('C Report Grouper'!$B$10:$B$49,'WW Spending Actual'!$B37,'C Report Grouper'!H$10:H$49)+SUMIF('Total Adjustments'!$B$14:$B$53,'WW Spending Actual'!$B37,'Total Adjustments'!G$14:G$53)</f>
        <v>0</v>
      </c>
      <c r="H37" s="98">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7">
        <f>SUMIF('C Report Grouper'!$B$10:$B$49,'WW Spending Actual'!$B37,'C Report Grouper'!V$10:V$49)+SUMIF('Total Adjustments'!$B$14:$B$53,'WW Spending Actual'!$B37,'Total Adjustments'!U$14:U$53)</f>
        <v>0</v>
      </c>
      <c r="V37" s="395">
        <f>SUMIF('C Report Grouper'!$B$10:$B$49,'WW Spending Actual'!$B37,'C Report Grouper'!W$10:W$49)+SUMIF('Total Adjustments'!$B$14:$B$53,'WW Spending Actual'!$B37,'Total Adjustments'!V$14:V$53)</f>
        <v>0</v>
      </c>
      <c r="W37" s="395">
        <f>SUMIF('C Report Grouper'!$B$10:$B$49,'WW Spending Actual'!$B37,'C Report Grouper'!X$10:X$49)+SUMIF('Total Adjustments'!$B$14:$B$53,'WW Spending Actual'!$B37,'Total Adjustments'!W$14:W$53)</f>
        <v>0</v>
      </c>
      <c r="X37" s="395">
        <f>SUMIF('C Report Grouper'!$B$10:$B$49,'WW Spending Actual'!$B37,'C Report Grouper'!Y$10:Y$49)+SUMIF('Total Adjustments'!$B$14:$B$53,'WW Spending Actual'!$B37,'Total Adjustments'!X$14:X$53)</f>
        <v>0</v>
      </c>
      <c r="Y37" s="395">
        <f>SUMIF('C Report Grouper'!$B$10:$B$49,'WW Spending Actual'!$B37,'C Report Grouper'!Z$10:Z$49)+SUMIF('Total Adjustments'!$B$14:$B$53,'WW Spending Actual'!$B37,'Total Adjustments'!Y$14:Y$53)</f>
        <v>0</v>
      </c>
      <c r="Z37" s="395">
        <f>SUMIF('C Report Grouper'!$B$10:$B$49,'WW Spending Actual'!$B37,'C Report Grouper'!AA$10:AA$49)+SUMIF('Total Adjustments'!$B$14:$B$53,'WW Spending Actual'!$B37,'Total Adjustments'!Z$14:Z$53)</f>
        <v>0</v>
      </c>
      <c r="AA37" s="395">
        <f>SUMIF('C Report Grouper'!$B$10:$B$49,'WW Spending Actual'!$B37,'C Report Grouper'!AB$10:AB$49)+SUMIF('Total Adjustments'!$B$14:$B$53,'WW Spending Actual'!$B37,'Total Adjustments'!AA$14:AA$53)</f>
        <v>0</v>
      </c>
      <c r="AB37" s="99">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t="13" hidden="1" x14ac:dyDescent="0.3">
      <c r="B38" s="33" t="str">
        <f>IFERROR(VLOOKUP(C38,'MEG Def'!$A$47:$B$50,2),"")</f>
        <v/>
      </c>
      <c r="C38" s="56"/>
      <c r="D38" s="97">
        <f>SUMIF('C Report Grouper'!$B$10:$B$49,'WW Spending Actual'!$B38,'C Report Grouper'!E$10:E$49)+SUMIF('Total Adjustments'!$B$14:$B$53,'WW Spending Actual'!$B38,'Total Adjustments'!D$14:D$53)</f>
        <v>0</v>
      </c>
      <c r="E38" s="98">
        <f>SUMIF('C Report Grouper'!$B$10:$B$49,'WW Spending Actual'!$B38,'C Report Grouper'!F$10:F$49)+SUMIF('Total Adjustments'!$B$14:$B$53,'WW Spending Actual'!$B38,'Total Adjustments'!E$14:E$53)</f>
        <v>0</v>
      </c>
      <c r="F38" s="98">
        <f>SUMIF('C Report Grouper'!$B$10:$B$49,'WW Spending Actual'!$B38,'C Report Grouper'!G$10:G$49)+SUMIF('Total Adjustments'!$B$14:$B$53,'WW Spending Actual'!$B38,'Total Adjustments'!F$14:F$53)</f>
        <v>0</v>
      </c>
      <c r="G38" s="98">
        <f>SUMIF('C Report Grouper'!$B$10:$B$49,'WW Spending Actual'!$B38,'C Report Grouper'!H$10:H$49)+SUMIF('Total Adjustments'!$B$14:$B$53,'WW Spending Actual'!$B38,'Total Adjustments'!G$14:G$53)</f>
        <v>0</v>
      </c>
      <c r="H38" s="98">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7">
        <f>SUMIF('C Report Grouper'!$B$10:$B$49,'WW Spending Actual'!$B38,'C Report Grouper'!V$10:V$49)+SUMIF('Total Adjustments'!$B$14:$B$53,'WW Spending Actual'!$B38,'Total Adjustments'!U$14:U$53)</f>
        <v>0</v>
      </c>
      <c r="V38" s="395">
        <f>SUMIF('C Report Grouper'!$B$10:$B$49,'WW Spending Actual'!$B38,'C Report Grouper'!W$10:W$49)+SUMIF('Total Adjustments'!$B$14:$B$53,'WW Spending Actual'!$B38,'Total Adjustments'!V$14:V$53)</f>
        <v>0</v>
      </c>
      <c r="W38" s="395">
        <f>SUMIF('C Report Grouper'!$B$10:$B$49,'WW Spending Actual'!$B38,'C Report Grouper'!X$10:X$49)+SUMIF('Total Adjustments'!$B$14:$B$53,'WW Spending Actual'!$B38,'Total Adjustments'!W$14:W$53)</f>
        <v>0</v>
      </c>
      <c r="X38" s="395">
        <f>SUMIF('C Report Grouper'!$B$10:$B$49,'WW Spending Actual'!$B38,'C Report Grouper'!Y$10:Y$49)+SUMIF('Total Adjustments'!$B$14:$B$53,'WW Spending Actual'!$B38,'Total Adjustments'!X$14:X$53)</f>
        <v>0</v>
      </c>
      <c r="Y38" s="395">
        <f>SUMIF('C Report Grouper'!$B$10:$B$49,'WW Spending Actual'!$B38,'C Report Grouper'!Z$10:Z$49)+SUMIF('Total Adjustments'!$B$14:$B$53,'WW Spending Actual'!$B38,'Total Adjustments'!Y$14:Y$53)</f>
        <v>0</v>
      </c>
      <c r="Z38" s="395">
        <f>SUMIF('C Report Grouper'!$B$10:$B$49,'WW Spending Actual'!$B38,'C Report Grouper'!AA$10:AA$49)+SUMIF('Total Adjustments'!$B$14:$B$53,'WW Spending Actual'!$B38,'Total Adjustments'!Z$14:Z$53)</f>
        <v>0</v>
      </c>
      <c r="AA38" s="395">
        <f>SUMIF('C Report Grouper'!$B$10:$B$49,'WW Spending Actual'!$B38,'C Report Grouper'!AB$10:AB$49)+SUMIF('Total Adjustments'!$B$14:$B$53,'WW Spending Actual'!$B38,'Total Adjustments'!AA$14:AA$53)</f>
        <v>0</v>
      </c>
      <c r="AB38" s="99">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t="13" hidden="1" x14ac:dyDescent="0.3">
      <c r="B39" s="33"/>
      <c r="C39" s="56"/>
      <c r="D39" s="97"/>
      <c r="E39" s="98"/>
      <c r="F39" s="98"/>
      <c r="G39" s="98"/>
      <c r="H39" s="98"/>
      <c r="I39" s="98"/>
      <c r="J39" s="98"/>
      <c r="K39" s="98"/>
      <c r="L39" s="98"/>
      <c r="M39" s="98"/>
      <c r="N39" s="98"/>
      <c r="O39" s="98"/>
      <c r="P39" s="98"/>
      <c r="Q39" s="98"/>
      <c r="R39" s="98"/>
      <c r="S39" s="98"/>
      <c r="T39" s="98"/>
      <c r="U39" s="97"/>
      <c r="V39" s="395"/>
      <c r="W39" s="395"/>
      <c r="X39" s="395"/>
      <c r="Y39" s="395"/>
      <c r="Z39" s="395"/>
      <c r="AA39" s="395"/>
      <c r="AB39" s="99"/>
      <c r="AC39" s="98"/>
      <c r="AD39" s="98"/>
      <c r="AE39" s="98"/>
      <c r="AF39" s="98"/>
      <c r="AG39" s="99"/>
    </row>
    <row r="40" spans="2:33" ht="13" hidden="1" x14ac:dyDescent="0.3">
      <c r="B40" s="59" t="s">
        <v>80</v>
      </c>
      <c r="C40" s="56"/>
      <c r="D40" s="97"/>
      <c r="E40" s="98"/>
      <c r="F40" s="98"/>
      <c r="G40" s="98"/>
      <c r="H40" s="98"/>
      <c r="I40" s="98"/>
      <c r="J40" s="98"/>
      <c r="K40" s="98"/>
      <c r="L40" s="98"/>
      <c r="M40" s="98"/>
      <c r="N40" s="98"/>
      <c r="O40" s="98"/>
      <c r="P40" s="98"/>
      <c r="Q40" s="98"/>
      <c r="R40" s="98"/>
      <c r="S40" s="98"/>
      <c r="T40" s="98"/>
      <c r="U40" s="97"/>
      <c r="V40" s="395"/>
      <c r="W40" s="395"/>
      <c r="X40" s="395"/>
      <c r="Y40" s="395"/>
      <c r="Z40" s="395"/>
      <c r="AA40" s="395"/>
      <c r="AB40" s="99"/>
      <c r="AC40" s="98"/>
      <c r="AD40" s="98"/>
      <c r="AE40" s="98"/>
      <c r="AF40" s="98"/>
      <c r="AG40" s="99"/>
    </row>
    <row r="41" spans="2:33" ht="13" hidden="1" x14ac:dyDescent="0.3">
      <c r="B41" s="33" t="str">
        <f>IFERROR(VLOOKUP(C41,'MEG Def'!$A$52:$B$55,2),"")</f>
        <v/>
      </c>
      <c r="C41" s="56"/>
      <c r="D41" s="97">
        <f>SUMIF('C Report Grouper'!$B$10:$B$49,'WW Spending Actual'!$B41,'C Report Grouper'!E$10:E$49)+SUMIF('Total Adjustments'!$B$14:$B$53,'WW Spending Actual'!$B41,'Total Adjustments'!D$14:D$53)</f>
        <v>0</v>
      </c>
      <c r="E41" s="98">
        <f>SUMIF('C Report Grouper'!$B$10:$B$49,'WW Spending Actual'!$B41,'C Report Grouper'!F$10:F$49)+SUMIF('Total Adjustments'!$B$14:$B$53,'WW Spending Actual'!$B41,'Total Adjustments'!E$14:E$53)</f>
        <v>0</v>
      </c>
      <c r="F41" s="98">
        <f>SUMIF('C Report Grouper'!$B$10:$B$49,'WW Spending Actual'!$B41,'C Report Grouper'!G$10:G$49)+SUMIF('Total Adjustments'!$B$14:$B$53,'WW Spending Actual'!$B41,'Total Adjustments'!F$14:F$53)</f>
        <v>0</v>
      </c>
      <c r="G41" s="98">
        <f>SUMIF('C Report Grouper'!$B$10:$B$49,'WW Spending Actual'!$B41,'C Report Grouper'!H$10:H$49)+SUMIF('Total Adjustments'!$B$14:$B$53,'WW Spending Actual'!$B41,'Total Adjustments'!G$14:G$53)</f>
        <v>0</v>
      </c>
      <c r="H41" s="98">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7">
        <f>SUMIF('C Report Grouper'!$B$10:$B$49,'WW Spending Actual'!$B41,'C Report Grouper'!V$10:V$49)+SUMIF('Total Adjustments'!$B$14:$B$53,'WW Spending Actual'!$B41,'Total Adjustments'!U$14:U$53)</f>
        <v>0</v>
      </c>
      <c r="V41" s="395">
        <f>SUMIF('C Report Grouper'!$B$10:$B$49,'WW Spending Actual'!$B41,'C Report Grouper'!W$10:W$49)+SUMIF('Total Adjustments'!$B$14:$B$53,'WW Spending Actual'!$B41,'Total Adjustments'!V$14:V$53)</f>
        <v>0</v>
      </c>
      <c r="W41" s="395">
        <f>SUMIF('C Report Grouper'!$B$10:$B$49,'WW Spending Actual'!$B41,'C Report Grouper'!X$10:X$49)+SUMIF('Total Adjustments'!$B$14:$B$53,'WW Spending Actual'!$B41,'Total Adjustments'!W$14:W$53)</f>
        <v>0</v>
      </c>
      <c r="X41" s="395">
        <f>SUMIF('C Report Grouper'!$B$10:$B$49,'WW Spending Actual'!$B41,'C Report Grouper'!Y$10:Y$49)+SUMIF('Total Adjustments'!$B$14:$B$53,'WW Spending Actual'!$B41,'Total Adjustments'!X$14:X$53)</f>
        <v>0</v>
      </c>
      <c r="Y41" s="395">
        <f>SUMIF('C Report Grouper'!$B$10:$B$49,'WW Spending Actual'!$B41,'C Report Grouper'!Z$10:Z$49)+SUMIF('Total Adjustments'!$B$14:$B$53,'WW Spending Actual'!$B41,'Total Adjustments'!Y$14:Y$53)</f>
        <v>0</v>
      </c>
      <c r="Z41" s="395">
        <f>SUMIF('C Report Grouper'!$B$10:$B$49,'WW Spending Actual'!$B41,'C Report Grouper'!AA$10:AA$49)+SUMIF('Total Adjustments'!$B$14:$B$53,'WW Spending Actual'!$B41,'Total Adjustments'!Z$14:Z$53)</f>
        <v>0</v>
      </c>
      <c r="AA41" s="395">
        <f>SUMIF('C Report Grouper'!$B$10:$B$49,'WW Spending Actual'!$B41,'C Report Grouper'!AB$10:AB$49)+SUMIF('Total Adjustments'!$B$14:$B$53,'WW Spending Actual'!$B41,'Total Adjustments'!AA$14:AA$53)</f>
        <v>0</v>
      </c>
      <c r="AB41" s="99">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t="13" hidden="1" x14ac:dyDescent="0.3">
      <c r="B42" s="33" t="str">
        <f>IFERROR(VLOOKUP(C42,'MEG Def'!$A$52:$B$55,2),"")</f>
        <v/>
      </c>
      <c r="C42" s="56"/>
      <c r="D42" s="97">
        <f>SUMIF('C Report Grouper'!$B$10:$B$49,'WW Spending Actual'!$B42,'C Report Grouper'!E$10:E$49)+SUMIF('Total Adjustments'!$B$14:$B$53,'WW Spending Actual'!$B42,'Total Adjustments'!D$14:D$53)</f>
        <v>0</v>
      </c>
      <c r="E42" s="98">
        <f>SUMIF('C Report Grouper'!$B$10:$B$49,'WW Spending Actual'!$B42,'C Report Grouper'!F$10:F$49)+SUMIF('Total Adjustments'!$B$14:$B$53,'WW Spending Actual'!$B42,'Total Adjustments'!E$14:E$53)</f>
        <v>0</v>
      </c>
      <c r="F42" s="98">
        <f>SUMIF('C Report Grouper'!$B$10:$B$49,'WW Spending Actual'!$B42,'C Report Grouper'!G$10:G$49)+SUMIF('Total Adjustments'!$B$14:$B$53,'WW Spending Actual'!$B42,'Total Adjustments'!F$14:F$53)</f>
        <v>0</v>
      </c>
      <c r="G42" s="98">
        <f>SUMIF('C Report Grouper'!$B$10:$B$49,'WW Spending Actual'!$B42,'C Report Grouper'!H$10:H$49)+SUMIF('Total Adjustments'!$B$14:$B$53,'WW Spending Actual'!$B42,'Total Adjustments'!G$14:G$53)</f>
        <v>0</v>
      </c>
      <c r="H42" s="98">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7">
        <f>SUMIF('C Report Grouper'!$B$10:$B$49,'WW Spending Actual'!$B42,'C Report Grouper'!V$10:V$49)+SUMIF('Total Adjustments'!$B$14:$B$53,'WW Spending Actual'!$B42,'Total Adjustments'!U$14:U$53)</f>
        <v>0</v>
      </c>
      <c r="V42" s="395">
        <f>SUMIF('C Report Grouper'!$B$10:$B$49,'WW Spending Actual'!$B42,'C Report Grouper'!W$10:W$49)+SUMIF('Total Adjustments'!$B$14:$B$53,'WW Spending Actual'!$B42,'Total Adjustments'!V$14:V$53)</f>
        <v>0</v>
      </c>
      <c r="W42" s="395">
        <f>SUMIF('C Report Grouper'!$B$10:$B$49,'WW Spending Actual'!$B42,'C Report Grouper'!X$10:X$49)+SUMIF('Total Adjustments'!$B$14:$B$53,'WW Spending Actual'!$B42,'Total Adjustments'!W$14:W$53)</f>
        <v>0</v>
      </c>
      <c r="X42" s="395">
        <f>SUMIF('C Report Grouper'!$B$10:$B$49,'WW Spending Actual'!$B42,'C Report Grouper'!Y$10:Y$49)+SUMIF('Total Adjustments'!$B$14:$B$53,'WW Spending Actual'!$B42,'Total Adjustments'!X$14:X$53)</f>
        <v>0</v>
      </c>
      <c r="Y42" s="395">
        <f>SUMIF('C Report Grouper'!$B$10:$B$49,'WW Spending Actual'!$B42,'C Report Grouper'!Z$10:Z$49)+SUMIF('Total Adjustments'!$B$14:$B$53,'WW Spending Actual'!$B42,'Total Adjustments'!Y$14:Y$53)</f>
        <v>0</v>
      </c>
      <c r="Z42" s="395">
        <f>SUMIF('C Report Grouper'!$B$10:$B$49,'WW Spending Actual'!$B42,'C Report Grouper'!AA$10:AA$49)+SUMIF('Total Adjustments'!$B$14:$B$53,'WW Spending Actual'!$B42,'Total Adjustments'!Z$14:Z$53)</f>
        <v>0</v>
      </c>
      <c r="AA42" s="395">
        <f>SUMIF('C Report Grouper'!$B$10:$B$49,'WW Spending Actual'!$B42,'C Report Grouper'!AB$10:AB$49)+SUMIF('Total Adjustments'!$B$14:$B$53,'WW Spending Actual'!$B42,'Total Adjustments'!AA$14:AA$53)</f>
        <v>0</v>
      </c>
      <c r="AB42" s="99">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t="13" hidden="1" x14ac:dyDescent="0.3">
      <c r="B43" s="33" t="str">
        <f>IFERROR(VLOOKUP(C43,'MEG Def'!$A$52:$B$55,2),"")</f>
        <v/>
      </c>
      <c r="C43" s="56"/>
      <c r="D43" s="97">
        <f>SUMIF('C Report Grouper'!$B$10:$B$49,'WW Spending Actual'!$B43,'C Report Grouper'!E$10:E$49)+SUMIF('Total Adjustments'!$B$14:$B$53,'WW Spending Actual'!$B43,'Total Adjustments'!D$14:D$53)</f>
        <v>0</v>
      </c>
      <c r="E43" s="98">
        <f>SUMIF('C Report Grouper'!$B$10:$B$49,'WW Spending Actual'!$B43,'C Report Grouper'!F$10:F$49)+SUMIF('Total Adjustments'!$B$14:$B$53,'WW Spending Actual'!$B43,'Total Adjustments'!E$14:E$53)</f>
        <v>0</v>
      </c>
      <c r="F43" s="98">
        <f>SUMIF('C Report Grouper'!$B$10:$B$49,'WW Spending Actual'!$B43,'C Report Grouper'!G$10:G$49)+SUMIF('Total Adjustments'!$B$14:$B$53,'WW Spending Actual'!$B43,'Total Adjustments'!F$14:F$53)</f>
        <v>0</v>
      </c>
      <c r="G43" s="98">
        <f>SUMIF('C Report Grouper'!$B$10:$B$49,'WW Spending Actual'!$B43,'C Report Grouper'!H$10:H$49)+SUMIF('Total Adjustments'!$B$14:$B$53,'WW Spending Actual'!$B43,'Total Adjustments'!G$14:G$53)</f>
        <v>0</v>
      </c>
      <c r="H43" s="98">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7">
        <f>SUMIF('C Report Grouper'!$B$10:$B$49,'WW Spending Actual'!$B43,'C Report Grouper'!V$10:V$49)+SUMIF('Total Adjustments'!$B$14:$B$53,'WW Spending Actual'!$B43,'Total Adjustments'!U$14:U$53)</f>
        <v>0</v>
      </c>
      <c r="V43" s="395">
        <f>SUMIF('C Report Grouper'!$B$10:$B$49,'WW Spending Actual'!$B43,'C Report Grouper'!W$10:W$49)+SUMIF('Total Adjustments'!$B$14:$B$53,'WW Spending Actual'!$B43,'Total Adjustments'!V$14:V$53)</f>
        <v>0</v>
      </c>
      <c r="W43" s="395">
        <f>SUMIF('C Report Grouper'!$B$10:$B$49,'WW Spending Actual'!$B43,'C Report Grouper'!X$10:X$49)+SUMIF('Total Adjustments'!$B$14:$B$53,'WW Spending Actual'!$B43,'Total Adjustments'!W$14:W$53)</f>
        <v>0</v>
      </c>
      <c r="X43" s="395">
        <f>SUMIF('C Report Grouper'!$B$10:$B$49,'WW Spending Actual'!$B43,'C Report Grouper'!Y$10:Y$49)+SUMIF('Total Adjustments'!$B$14:$B$53,'WW Spending Actual'!$B43,'Total Adjustments'!X$14:X$53)</f>
        <v>0</v>
      </c>
      <c r="Y43" s="395">
        <f>SUMIF('C Report Grouper'!$B$10:$B$49,'WW Spending Actual'!$B43,'C Report Grouper'!Z$10:Z$49)+SUMIF('Total Adjustments'!$B$14:$B$53,'WW Spending Actual'!$B43,'Total Adjustments'!Y$14:Y$53)</f>
        <v>0</v>
      </c>
      <c r="Z43" s="395">
        <f>SUMIF('C Report Grouper'!$B$10:$B$49,'WW Spending Actual'!$B43,'C Report Grouper'!AA$10:AA$49)+SUMIF('Total Adjustments'!$B$14:$B$53,'WW Spending Actual'!$B43,'Total Adjustments'!Z$14:Z$53)</f>
        <v>0</v>
      </c>
      <c r="AA43" s="395">
        <f>SUMIF('C Report Grouper'!$B$10:$B$49,'WW Spending Actual'!$B43,'C Report Grouper'!AB$10:AB$49)+SUMIF('Total Adjustments'!$B$14:$B$53,'WW Spending Actual'!$B43,'Total Adjustments'!AA$14:AA$53)</f>
        <v>0</v>
      </c>
      <c r="AB43" s="99">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t="13" hidden="1" x14ac:dyDescent="0.3">
      <c r="B44" s="33"/>
      <c r="C44" s="56"/>
      <c r="D44" s="97"/>
      <c r="E44" s="98"/>
      <c r="F44" s="98"/>
      <c r="G44" s="98"/>
      <c r="H44" s="98"/>
      <c r="I44" s="98"/>
      <c r="J44" s="98"/>
      <c r="K44" s="98"/>
      <c r="L44" s="98"/>
      <c r="M44" s="98"/>
      <c r="N44" s="98"/>
      <c r="O44" s="98"/>
      <c r="P44" s="98"/>
      <c r="Q44" s="98"/>
      <c r="R44" s="98"/>
      <c r="S44" s="98"/>
      <c r="T44" s="98"/>
      <c r="U44" s="97"/>
      <c r="V44" s="395"/>
      <c r="W44" s="395"/>
      <c r="X44" s="395"/>
      <c r="Y44" s="395"/>
      <c r="Z44" s="395"/>
      <c r="AA44" s="395"/>
      <c r="AB44" s="99"/>
      <c r="AC44" s="98"/>
      <c r="AD44" s="98"/>
      <c r="AE44" s="98"/>
      <c r="AF44" s="98"/>
      <c r="AG44" s="99"/>
    </row>
    <row r="45" spans="2:33" ht="13" hidden="1" x14ac:dyDescent="0.3">
      <c r="B45" s="59" t="s">
        <v>81</v>
      </c>
      <c r="C45" s="56"/>
      <c r="D45" s="97"/>
      <c r="E45" s="98"/>
      <c r="F45" s="98"/>
      <c r="G45" s="98"/>
      <c r="H45" s="98"/>
      <c r="I45" s="98"/>
      <c r="J45" s="98"/>
      <c r="K45" s="98"/>
      <c r="L45" s="98"/>
      <c r="M45" s="98"/>
      <c r="N45" s="98"/>
      <c r="O45" s="98"/>
      <c r="P45" s="98"/>
      <c r="Q45" s="98"/>
      <c r="R45" s="98"/>
      <c r="S45" s="98"/>
      <c r="T45" s="98"/>
      <c r="U45" s="97"/>
      <c r="V45" s="395"/>
      <c r="W45" s="395"/>
      <c r="X45" s="395"/>
      <c r="Y45" s="395"/>
      <c r="Z45" s="395"/>
      <c r="AA45" s="395"/>
      <c r="AB45" s="99"/>
      <c r="AC45" s="98"/>
      <c r="AD45" s="98"/>
      <c r="AE45" s="98"/>
      <c r="AF45" s="98"/>
      <c r="AG45" s="99"/>
    </row>
    <row r="46" spans="2:33" ht="13" hidden="1" x14ac:dyDescent="0.3">
      <c r="B46" s="33" t="str">
        <f>IFERROR(VLOOKUP(C46,'MEG Def'!$A$57:$B$60,2),"")</f>
        <v/>
      </c>
      <c r="C46" s="56"/>
      <c r="D46" s="97">
        <f>SUMIF('C Report Grouper'!$B$10:$B$49,'WW Spending Actual'!$B46,'C Report Grouper'!E$10:E$49)+SUMIF('Total Adjustments'!$B$14:$B$53,'WW Spending Actual'!$B46,'Total Adjustments'!D$14:D$53)</f>
        <v>0</v>
      </c>
      <c r="E46" s="98">
        <f>SUMIF('C Report Grouper'!$B$10:$B$49,'WW Spending Actual'!$B46,'C Report Grouper'!F$10:F$49)+SUMIF('Total Adjustments'!$B$14:$B$53,'WW Spending Actual'!$B46,'Total Adjustments'!E$14:E$53)</f>
        <v>0</v>
      </c>
      <c r="F46" s="98">
        <f>SUMIF('C Report Grouper'!$B$10:$B$49,'WW Spending Actual'!$B46,'C Report Grouper'!G$10:G$49)+SUMIF('Total Adjustments'!$B$14:$B$53,'WW Spending Actual'!$B46,'Total Adjustments'!F$14:F$53)</f>
        <v>0</v>
      </c>
      <c r="G46" s="98">
        <f>SUMIF('C Report Grouper'!$B$10:$B$49,'WW Spending Actual'!$B46,'C Report Grouper'!H$10:H$49)+SUMIF('Total Adjustments'!$B$14:$B$53,'WW Spending Actual'!$B46,'Total Adjustments'!G$14:G$53)</f>
        <v>0</v>
      </c>
      <c r="H46" s="98">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7">
        <f>SUMIF('C Report Grouper'!$B$10:$B$49,'WW Spending Actual'!$B46,'C Report Grouper'!V$10:V$49)+SUMIF('Total Adjustments'!$B$14:$B$53,'WW Spending Actual'!$B46,'Total Adjustments'!U$14:U$53)</f>
        <v>0</v>
      </c>
      <c r="V46" s="395">
        <f>SUMIF('C Report Grouper'!$B$10:$B$49,'WW Spending Actual'!$B46,'C Report Grouper'!W$10:W$49)+SUMIF('Total Adjustments'!$B$14:$B$53,'WW Spending Actual'!$B46,'Total Adjustments'!V$14:V$53)</f>
        <v>0</v>
      </c>
      <c r="W46" s="395">
        <f>SUMIF('C Report Grouper'!$B$10:$B$49,'WW Spending Actual'!$B46,'C Report Grouper'!X$10:X$49)+SUMIF('Total Adjustments'!$B$14:$B$53,'WW Spending Actual'!$B46,'Total Adjustments'!W$14:W$53)</f>
        <v>0</v>
      </c>
      <c r="X46" s="395">
        <f>SUMIF('C Report Grouper'!$B$10:$B$49,'WW Spending Actual'!$B46,'C Report Grouper'!Y$10:Y$49)+SUMIF('Total Adjustments'!$B$14:$B$53,'WW Spending Actual'!$B46,'Total Adjustments'!X$14:X$53)</f>
        <v>0</v>
      </c>
      <c r="Y46" s="395">
        <f>SUMIF('C Report Grouper'!$B$10:$B$49,'WW Spending Actual'!$B46,'C Report Grouper'!Z$10:Z$49)+SUMIF('Total Adjustments'!$B$14:$B$53,'WW Spending Actual'!$B46,'Total Adjustments'!Y$14:Y$53)</f>
        <v>0</v>
      </c>
      <c r="Z46" s="395">
        <f>SUMIF('C Report Grouper'!$B$10:$B$49,'WW Spending Actual'!$B46,'C Report Grouper'!AA$10:AA$49)+SUMIF('Total Adjustments'!$B$14:$B$53,'WW Spending Actual'!$B46,'Total Adjustments'!Z$14:Z$53)</f>
        <v>0</v>
      </c>
      <c r="AA46" s="395">
        <f>SUMIF('C Report Grouper'!$B$10:$B$49,'WW Spending Actual'!$B46,'C Report Grouper'!AB$10:AB$49)+SUMIF('Total Adjustments'!$B$14:$B$53,'WW Spending Actual'!$B46,'Total Adjustments'!AA$14:AA$53)</f>
        <v>0</v>
      </c>
      <c r="AB46" s="99">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t="13" hidden="1" x14ac:dyDescent="0.3">
      <c r="B47" s="33" t="str">
        <f>IFERROR(VLOOKUP(C47,'MEG Def'!$A$57:$B$60,2),"")</f>
        <v/>
      </c>
      <c r="C47" s="56"/>
      <c r="D47" s="97">
        <f>SUMIF('C Report Grouper'!$B$10:$B$49,'WW Spending Actual'!$B47,'C Report Grouper'!E$10:E$49)+SUMIF('Total Adjustments'!$B$14:$B$53,'WW Spending Actual'!$B47,'Total Adjustments'!D$14:D$53)</f>
        <v>0</v>
      </c>
      <c r="E47" s="98">
        <f>SUMIF('C Report Grouper'!$B$10:$B$49,'WW Spending Actual'!$B47,'C Report Grouper'!F$10:F$49)+SUMIF('Total Adjustments'!$B$14:$B$53,'WW Spending Actual'!$B47,'Total Adjustments'!E$14:E$53)</f>
        <v>0</v>
      </c>
      <c r="F47" s="98">
        <f>SUMIF('C Report Grouper'!$B$10:$B$49,'WW Spending Actual'!$B47,'C Report Grouper'!G$10:G$49)+SUMIF('Total Adjustments'!$B$14:$B$53,'WW Spending Actual'!$B47,'Total Adjustments'!F$14:F$53)</f>
        <v>0</v>
      </c>
      <c r="G47" s="98">
        <f>SUMIF('C Report Grouper'!$B$10:$B$49,'WW Spending Actual'!$B47,'C Report Grouper'!H$10:H$49)+SUMIF('Total Adjustments'!$B$14:$B$53,'WW Spending Actual'!$B47,'Total Adjustments'!G$14:G$53)</f>
        <v>0</v>
      </c>
      <c r="H47" s="98">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7">
        <f>SUMIF('C Report Grouper'!$B$10:$B$49,'WW Spending Actual'!$B47,'C Report Grouper'!V$10:V$49)+SUMIF('Total Adjustments'!$B$14:$B$53,'WW Spending Actual'!$B47,'Total Adjustments'!U$14:U$53)</f>
        <v>0</v>
      </c>
      <c r="V47" s="395">
        <f>SUMIF('C Report Grouper'!$B$10:$B$49,'WW Spending Actual'!$B47,'C Report Grouper'!W$10:W$49)+SUMIF('Total Adjustments'!$B$14:$B$53,'WW Spending Actual'!$B47,'Total Adjustments'!V$14:V$53)</f>
        <v>0</v>
      </c>
      <c r="W47" s="395">
        <f>SUMIF('C Report Grouper'!$B$10:$B$49,'WW Spending Actual'!$B47,'C Report Grouper'!X$10:X$49)+SUMIF('Total Adjustments'!$B$14:$B$53,'WW Spending Actual'!$B47,'Total Adjustments'!W$14:W$53)</f>
        <v>0</v>
      </c>
      <c r="X47" s="395">
        <f>SUMIF('C Report Grouper'!$B$10:$B$49,'WW Spending Actual'!$B47,'C Report Grouper'!Y$10:Y$49)+SUMIF('Total Adjustments'!$B$14:$B$53,'WW Spending Actual'!$B47,'Total Adjustments'!X$14:X$53)</f>
        <v>0</v>
      </c>
      <c r="Y47" s="395">
        <f>SUMIF('C Report Grouper'!$B$10:$B$49,'WW Spending Actual'!$B47,'C Report Grouper'!Z$10:Z$49)+SUMIF('Total Adjustments'!$B$14:$B$53,'WW Spending Actual'!$B47,'Total Adjustments'!Y$14:Y$53)</f>
        <v>0</v>
      </c>
      <c r="Z47" s="395">
        <f>SUMIF('C Report Grouper'!$B$10:$B$49,'WW Spending Actual'!$B47,'C Report Grouper'!AA$10:AA$49)+SUMIF('Total Adjustments'!$B$14:$B$53,'WW Spending Actual'!$B47,'Total Adjustments'!Z$14:Z$53)</f>
        <v>0</v>
      </c>
      <c r="AA47" s="395">
        <f>SUMIF('C Report Grouper'!$B$10:$B$49,'WW Spending Actual'!$B47,'C Report Grouper'!AB$10:AB$49)+SUMIF('Total Adjustments'!$B$14:$B$53,'WW Spending Actual'!$B47,'Total Adjustments'!AA$14:AA$53)</f>
        <v>0</v>
      </c>
      <c r="AB47" s="99">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t="13" hidden="1" x14ac:dyDescent="0.3">
      <c r="B48" s="33" t="str">
        <f>IFERROR(VLOOKUP(C48,'MEG Def'!$A$57:$B$60,2),"")</f>
        <v/>
      </c>
      <c r="C48" s="56"/>
      <c r="D48" s="97">
        <f>SUMIF('C Report Grouper'!$B$10:$B$49,'WW Spending Actual'!$B48,'C Report Grouper'!E$10:E$49)+SUMIF('Total Adjustments'!$B$14:$B$53,'WW Spending Actual'!$B48,'Total Adjustments'!D$14:D$53)</f>
        <v>0</v>
      </c>
      <c r="E48" s="98">
        <f>SUMIF('C Report Grouper'!$B$10:$B$49,'WW Spending Actual'!$B48,'C Report Grouper'!F$10:F$49)+SUMIF('Total Adjustments'!$B$14:$B$53,'WW Spending Actual'!$B48,'Total Adjustments'!E$14:E$53)</f>
        <v>0</v>
      </c>
      <c r="F48" s="98">
        <f>SUMIF('C Report Grouper'!$B$10:$B$49,'WW Spending Actual'!$B48,'C Report Grouper'!G$10:G$49)+SUMIF('Total Adjustments'!$B$14:$B$53,'WW Spending Actual'!$B48,'Total Adjustments'!F$14:F$53)</f>
        <v>0</v>
      </c>
      <c r="G48" s="98">
        <f>SUMIF('C Report Grouper'!$B$10:$B$49,'WW Spending Actual'!$B48,'C Report Grouper'!H$10:H$49)+SUMIF('Total Adjustments'!$B$14:$B$53,'WW Spending Actual'!$B48,'Total Adjustments'!G$14:G$53)</f>
        <v>0</v>
      </c>
      <c r="H48" s="98">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7">
        <f>SUMIF('C Report Grouper'!$B$10:$B$49,'WW Spending Actual'!$B48,'C Report Grouper'!V$10:V$49)+SUMIF('Total Adjustments'!$B$14:$B$53,'WW Spending Actual'!$B48,'Total Adjustments'!U$14:U$53)</f>
        <v>0</v>
      </c>
      <c r="V48" s="395">
        <f>SUMIF('C Report Grouper'!$B$10:$B$49,'WW Spending Actual'!$B48,'C Report Grouper'!W$10:W$49)+SUMIF('Total Adjustments'!$B$14:$B$53,'WW Spending Actual'!$B48,'Total Adjustments'!V$14:V$53)</f>
        <v>0</v>
      </c>
      <c r="W48" s="395">
        <f>SUMIF('C Report Grouper'!$B$10:$B$49,'WW Spending Actual'!$B48,'C Report Grouper'!X$10:X$49)+SUMIF('Total Adjustments'!$B$14:$B$53,'WW Spending Actual'!$B48,'Total Adjustments'!W$14:W$53)</f>
        <v>0</v>
      </c>
      <c r="X48" s="395">
        <f>SUMIF('C Report Grouper'!$B$10:$B$49,'WW Spending Actual'!$B48,'C Report Grouper'!Y$10:Y$49)+SUMIF('Total Adjustments'!$B$14:$B$53,'WW Spending Actual'!$B48,'Total Adjustments'!X$14:X$53)</f>
        <v>0</v>
      </c>
      <c r="Y48" s="395">
        <f>SUMIF('C Report Grouper'!$B$10:$B$49,'WW Spending Actual'!$B48,'C Report Grouper'!Z$10:Z$49)+SUMIF('Total Adjustments'!$B$14:$B$53,'WW Spending Actual'!$B48,'Total Adjustments'!Y$14:Y$53)</f>
        <v>0</v>
      </c>
      <c r="Z48" s="395">
        <f>SUMIF('C Report Grouper'!$B$10:$B$49,'WW Spending Actual'!$B48,'C Report Grouper'!AA$10:AA$49)+SUMIF('Total Adjustments'!$B$14:$B$53,'WW Spending Actual'!$B48,'Total Adjustments'!Z$14:Z$53)</f>
        <v>0</v>
      </c>
      <c r="AA48" s="395">
        <f>SUMIF('C Report Grouper'!$B$10:$B$49,'WW Spending Actual'!$B48,'C Report Grouper'!AB$10:AB$49)+SUMIF('Total Adjustments'!$B$14:$B$53,'WW Spending Actual'!$B48,'Total Adjustments'!AA$14:AA$53)</f>
        <v>0</v>
      </c>
      <c r="AB48" s="99">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35">
      <c r="B49" s="33"/>
      <c r="C49" s="58"/>
      <c r="D49" s="193"/>
      <c r="E49" s="194"/>
      <c r="F49" s="194"/>
      <c r="G49" s="194"/>
      <c r="H49" s="194"/>
      <c r="I49" s="194"/>
      <c r="J49" s="194"/>
      <c r="K49" s="194"/>
      <c r="L49" s="194"/>
      <c r="M49" s="194"/>
      <c r="N49" s="194"/>
      <c r="O49" s="194"/>
      <c r="P49" s="194"/>
      <c r="Q49" s="194"/>
      <c r="R49" s="194"/>
      <c r="S49" s="194"/>
      <c r="T49" s="194"/>
      <c r="U49" s="97"/>
      <c r="V49" s="395"/>
      <c r="W49" s="395"/>
      <c r="X49" s="395"/>
      <c r="Y49" s="395"/>
      <c r="Z49" s="395"/>
      <c r="AA49" s="395"/>
      <c r="AB49" s="99"/>
      <c r="AC49" s="194"/>
      <c r="AD49" s="194"/>
      <c r="AE49" s="194"/>
      <c r="AF49" s="194"/>
      <c r="AG49" s="195"/>
    </row>
    <row r="50" spans="2:33" ht="13.5" thickBot="1" x14ac:dyDescent="0.35">
      <c r="B50" s="40" t="s">
        <v>4</v>
      </c>
      <c r="C50" s="229"/>
      <c r="D50" s="314">
        <f>SUM(D9:D49)</f>
        <v>7804646</v>
      </c>
      <c r="E50" s="315">
        <f>SUM(E9:E49)</f>
        <v>13927374</v>
      </c>
      <c r="F50" s="315">
        <f>SUM(F9:F49)</f>
        <v>18001205</v>
      </c>
      <c r="G50" s="315">
        <f>SUM(G9:G49)</f>
        <v>23670783</v>
      </c>
      <c r="H50" s="315">
        <f>SUM(H9:H49)</f>
        <v>25950982</v>
      </c>
      <c r="I50" s="315">
        <f t="shared" ref="I50:AG50" si="0">SUM(I9:I49)</f>
        <v>33169941</v>
      </c>
      <c r="J50" s="315">
        <f t="shared" si="0"/>
        <v>39300724</v>
      </c>
      <c r="K50" s="315">
        <f t="shared" si="0"/>
        <v>-36</v>
      </c>
      <c r="L50" s="315">
        <f t="shared" si="0"/>
        <v>15498566</v>
      </c>
      <c r="M50" s="315">
        <f t="shared" si="0"/>
        <v>74540666</v>
      </c>
      <c r="N50" s="315">
        <f t="shared" si="0"/>
        <v>-1</v>
      </c>
      <c r="O50" s="315">
        <f t="shared" si="0"/>
        <v>1692960</v>
      </c>
      <c r="P50" s="315">
        <f t="shared" si="0"/>
        <v>20104273</v>
      </c>
      <c r="Q50" s="315">
        <f t="shared" si="0"/>
        <v>20512347</v>
      </c>
      <c r="R50" s="315">
        <f t="shared" si="0"/>
        <v>19877729</v>
      </c>
      <c r="S50" s="315">
        <f t="shared" si="0"/>
        <v>12907314</v>
      </c>
      <c r="T50" s="315">
        <f t="shared" si="0"/>
        <v>2719100</v>
      </c>
      <c r="U50" s="314">
        <f t="shared" si="0"/>
        <v>11993021</v>
      </c>
      <c r="V50" s="315">
        <f t="shared" si="0"/>
        <v>8243971</v>
      </c>
      <c r="W50" s="315">
        <f t="shared" si="0"/>
        <v>8745890</v>
      </c>
      <c r="X50" s="315">
        <f t="shared" si="0"/>
        <v>8229086</v>
      </c>
      <c r="Y50" s="315">
        <f t="shared" si="0"/>
        <v>6458762</v>
      </c>
      <c r="Z50" s="315">
        <f t="shared" si="0"/>
        <v>4159588</v>
      </c>
      <c r="AA50" s="315">
        <f t="shared" si="0"/>
        <v>3170466</v>
      </c>
      <c r="AB50" s="316">
        <f t="shared" si="0"/>
        <v>0</v>
      </c>
      <c r="AC50" s="315">
        <f t="shared" si="0"/>
        <v>0</v>
      </c>
      <c r="AD50" s="315">
        <f t="shared" si="0"/>
        <v>0</v>
      </c>
      <c r="AE50" s="315">
        <f t="shared" si="0"/>
        <v>0</v>
      </c>
      <c r="AF50" s="315">
        <f t="shared" si="0"/>
        <v>0</v>
      </c>
      <c r="AG50" s="316">
        <f t="shared" si="0"/>
        <v>0</v>
      </c>
    </row>
    <row r="51" spans="2:33" ht="13" x14ac:dyDescent="0.3">
      <c r="B51" s="14"/>
      <c r="D51" s="67"/>
      <c r="E51" s="67"/>
      <c r="F51" s="67"/>
      <c r="G51" s="67"/>
      <c r="H51" s="67"/>
    </row>
    <row r="52" spans="2:33" x14ac:dyDescent="0.25">
      <c r="D52" s="72"/>
      <c r="E52" s="72"/>
      <c r="F52" s="72"/>
      <c r="G52" s="72"/>
      <c r="H52" s="72"/>
    </row>
    <row r="53" spans="2:33" ht="13.5" hidden="1" thickBot="1" x14ac:dyDescent="0.35">
      <c r="B53" s="2" t="s">
        <v>17</v>
      </c>
      <c r="C53" s="4"/>
      <c r="D53" s="72"/>
      <c r="E53" s="72"/>
      <c r="F53" s="72"/>
      <c r="G53" s="72"/>
      <c r="H53" s="72"/>
    </row>
    <row r="54" spans="2:33" ht="13" hidden="1" x14ac:dyDescent="0.3">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3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t="13" hidden="1" x14ac:dyDescent="0.3">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t="13" hidden="1" x14ac:dyDescent="0.3">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t="13" hidden="1" x14ac:dyDescent="0.3">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t="13" hidden="1" x14ac:dyDescent="0.3">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t="13" hidden="1" x14ac:dyDescent="0.3">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t="13" hidden="1" x14ac:dyDescent="0.3">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t="13" hidden="1" x14ac:dyDescent="0.3">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t="13" hidden="1" x14ac:dyDescent="0.3">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t="13" hidden="1" x14ac:dyDescent="0.3">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t="13" hidden="1" x14ac:dyDescent="0.3">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t="13" hidden="1" x14ac:dyDescent="0.3">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t="13" hidden="1" x14ac:dyDescent="0.3">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t="13" hidden="1" x14ac:dyDescent="0.3">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t="13" hidden="1" x14ac:dyDescent="0.3">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t="13" hidden="1" x14ac:dyDescent="0.3">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t="13" hidden="1" x14ac:dyDescent="0.3">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t="13" hidden="1" x14ac:dyDescent="0.3">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t="13" hidden="1" x14ac:dyDescent="0.3">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t="13" hidden="1" x14ac:dyDescent="0.3">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t="13" hidden="1" x14ac:dyDescent="0.3">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t="13" hidden="1" x14ac:dyDescent="0.3">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t="13" hidden="1" x14ac:dyDescent="0.3">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5" hidden="1" customHeight="1" x14ac:dyDescent="0.3">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5" hidden="1" customHeight="1" x14ac:dyDescent="0.3">
      <c r="B79" s="22" t="str">
        <f>IFERROR(VLOOKUP(C79,'MEG Def'!$A$42:$B$45,2),"")</f>
        <v>Family Planning</v>
      </c>
      <c r="C79" s="56">
        <v>1</v>
      </c>
      <c r="D79" s="73">
        <f>SUMIF('C Report Grouper'!$B$58:$B$97,'WW Spending Actual'!$B79,'C Report Grouper'!E$58:E$97)</f>
        <v>7024182</v>
      </c>
      <c r="E79" s="74">
        <f>SUMIF('C Report Grouper'!$B$58:$B$97,'WW Spending Actual'!$B79,'C Report Grouper'!F$58:F$97)</f>
        <v>12534636</v>
      </c>
      <c r="F79" s="74">
        <f>SUMIF('C Report Grouper'!$B$58:$B$97,'WW Spending Actual'!$B79,'C Report Grouper'!G$58:G$97)</f>
        <v>16201086</v>
      </c>
      <c r="G79" s="74">
        <f>SUMIF('C Report Grouper'!$B$58:$B$97,'WW Spending Actual'!$B79,'C Report Grouper'!H$58:H$97)</f>
        <v>21303705</v>
      </c>
      <c r="H79" s="74">
        <f>SUMIF('C Report Grouper'!$B$58:$B$97,'WW Spending Actual'!$B79,'C Report Grouper'!I$58:I$97)</f>
        <v>23355883</v>
      </c>
      <c r="I79" s="74">
        <f>SUMIF('C Report Grouper'!$B$58:$B$97,'WW Spending Actual'!$B79,'C Report Grouper'!J$58:J$97)</f>
        <v>29852950</v>
      </c>
      <c r="J79" s="74">
        <f>SUMIF('C Report Grouper'!$B$58:$B$97,'WW Spending Actual'!$B79,'C Report Grouper'!K$58:K$97)</f>
        <v>35370655</v>
      </c>
      <c r="K79" s="74">
        <f>SUMIF('C Report Grouper'!$B$58:$B$97,'WW Spending Actual'!$B79,'C Report Grouper'!L$58:L$97)</f>
        <v>-18</v>
      </c>
      <c r="L79" s="74">
        <f>SUMIF('C Report Grouper'!$B$58:$B$97,'WW Spending Actual'!$B79,'C Report Grouper'!M$58:M$97)</f>
        <v>13736669</v>
      </c>
      <c r="M79" s="74">
        <f>SUMIF('C Report Grouper'!$B$58:$B$97,'WW Spending Actual'!$B79,'C Report Grouper'!N$58:N$97)</f>
        <v>65085788</v>
      </c>
      <c r="N79" s="74">
        <f>SUMIF('C Report Grouper'!$B$58:$B$97,'WW Spending Actual'!$B79,'C Report Grouper'!O$58:O$97)</f>
        <v>0</v>
      </c>
      <c r="O79" s="74">
        <f>SUMIF('C Report Grouper'!$B$58:$B$97,'WW Spending Actual'!$B79,'C Report Grouper'!P$58:P$97)</f>
        <v>1692961</v>
      </c>
      <c r="P79" s="74">
        <f>SUMIF('C Report Grouper'!$B$58:$B$97,'WW Spending Actual'!$B79,'C Report Grouper'!Q$58:Q$97)</f>
        <v>17930532</v>
      </c>
      <c r="Q79" s="74">
        <f>SUMIF('C Report Grouper'!$B$58:$B$97,'WW Spending Actual'!$B79,'C Report Grouper'!R$58:R$97)</f>
        <v>18236130</v>
      </c>
      <c r="R79" s="74">
        <f>SUMIF('C Report Grouper'!$B$58:$B$97,'WW Spending Actual'!$B79,'C Report Grouper'!S$58:S$97)</f>
        <v>17688516</v>
      </c>
      <c r="S79" s="74">
        <f>SUMIF('C Report Grouper'!$B$58:$B$97,'WW Spending Actual'!$B79,'C Report Grouper'!T$58:T$97)</f>
        <v>11546951</v>
      </c>
      <c r="T79" s="74">
        <f>SUMIF('C Report Grouper'!$B$58:$B$97,'WW Spending Actual'!$B79,'C Report Grouper'!U$58:U$97)</f>
        <v>2088016</v>
      </c>
      <c r="U79" s="74">
        <f>SUMIF('C Report Grouper'!$B$58:$B$97,'WW Spending Actual'!$B79,'C Report Grouper'!V$58:V$97)</f>
        <v>10335395</v>
      </c>
      <c r="V79" s="74">
        <f>SUMIF('C Report Grouper'!$B$58:$B$97,'WW Spending Actual'!$B79,'C Report Grouper'!W$58:W$97)</f>
        <v>6871952</v>
      </c>
      <c r="W79" s="74">
        <f>SUMIF('C Report Grouper'!$B$58:$B$97,'WW Spending Actual'!$B79,'C Report Grouper'!X$58:X$97)</f>
        <v>7357209</v>
      </c>
      <c r="X79" s="74">
        <f>SUMIF('C Report Grouper'!$B$58:$B$97,'WW Spending Actual'!$B79,'C Report Grouper'!Y$58:Y$97)</f>
        <v>6856464</v>
      </c>
      <c r="Y79" s="74">
        <f>SUMIF('C Report Grouper'!$B$58:$B$97,'WW Spending Actual'!$B79,'C Report Grouper'!Z$58:Z$97)</f>
        <v>5304259</v>
      </c>
      <c r="Z79" s="74">
        <f>SUMIF('C Report Grouper'!$B$58:$B$97,'WW Spending Actual'!$B79,'C Report Grouper'!AA$58:AA$97)</f>
        <v>3200769</v>
      </c>
      <c r="AA79" s="74">
        <f>SUMIF('C Report Grouper'!$B$58:$B$97,'WW Spending Actual'!$B79,'C Report Grouper'!AB$58:AB$97)</f>
        <v>2406103</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5" hidden="1" customHeight="1" x14ac:dyDescent="0.3">
      <c r="B80" s="22" t="str">
        <f>IFERROR(VLOOKUP(C80,'MEG Def'!$A$42:$B$45,2),"")</f>
        <v/>
      </c>
      <c r="C80" s="56"/>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5" hidden="1" customHeight="1" x14ac:dyDescent="0.3">
      <c r="B81" s="22" t="str">
        <f>IFERROR(VLOOKUP(C81,'MEG Def'!$A$42:$B$45,2),"")</f>
        <v/>
      </c>
      <c r="C81" s="56"/>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5" hidden="1" customHeight="1" x14ac:dyDescent="0.3">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t="13" hidden="1" x14ac:dyDescent="0.3">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t="13" hidden="1" x14ac:dyDescent="0.3">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t="13" hidden="1" x14ac:dyDescent="0.3">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t="13" hidden="1" x14ac:dyDescent="0.3">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t="13" hidden="1" x14ac:dyDescent="0.3">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t="13" hidden="1" x14ac:dyDescent="0.3">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t="13" hidden="1" x14ac:dyDescent="0.3">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t="13" hidden="1" x14ac:dyDescent="0.3">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t="13" hidden="1" x14ac:dyDescent="0.3">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t="13" hidden="1" x14ac:dyDescent="0.3">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t="13" hidden="1" x14ac:dyDescent="0.3">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t="13" hidden="1" x14ac:dyDescent="0.3">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t="13" hidden="1" x14ac:dyDescent="0.3">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t="13" hidden="1" x14ac:dyDescent="0.3">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3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35">
      <c r="B98" s="40" t="s">
        <v>4</v>
      </c>
      <c r="C98" s="286"/>
      <c r="D98" s="317">
        <f>SUM(D57:D97)</f>
        <v>7024182</v>
      </c>
      <c r="E98" s="318">
        <f>SUM(E57:E97)</f>
        <v>12534636</v>
      </c>
      <c r="F98" s="318">
        <f>SUM(F57:F97)</f>
        <v>16201086</v>
      </c>
      <c r="G98" s="318">
        <f>SUM(G57:G97)</f>
        <v>21303705</v>
      </c>
      <c r="H98" s="318">
        <f>SUM(H57:H97)</f>
        <v>23355883</v>
      </c>
      <c r="I98" s="318">
        <f t="shared" ref="I98:AA98" si="1">SUM(I57:I97)</f>
        <v>29852950</v>
      </c>
      <c r="J98" s="318">
        <f t="shared" si="1"/>
        <v>35370655</v>
      </c>
      <c r="K98" s="318">
        <f t="shared" si="1"/>
        <v>-18</v>
      </c>
      <c r="L98" s="318">
        <f t="shared" si="1"/>
        <v>13736669</v>
      </c>
      <c r="M98" s="318">
        <f t="shared" si="1"/>
        <v>65085788</v>
      </c>
      <c r="N98" s="318">
        <f t="shared" si="1"/>
        <v>0</v>
      </c>
      <c r="O98" s="318">
        <f t="shared" si="1"/>
        <v>1692961</v>
      </c>
      <c r="P98" s="318">
        <f t="shared" si="1"/>
        <v>17930532</v>
      </c>
      <c r="Q98" s="318">
        <f t="shared" si="1"/>
        <v>18236130</v>
      </c>
      <c r="R98" s="318">
        <f t="shared" si="1"/>
        <v>17688516</v>
      </c>
      <c r="S98" s="318">
        <f t="shared" si="1"/>
        <v>11546951</v>
      </c>
      <c r="T98" s="318">
        <f t="shared" si="1"/>
        <v>2088016</v>
      </c>
      <c r="U98" s="318">
        <f t="shared" si="1"/>
        <v>10335395</v>
      </c>
      <c r="V98" s="318">
        <f t="shared" si="1"/>
        <v>6871952</v>
      </c>
      <c r="W98" s="318">
        <f t="shared" si="1"/>
        <v>7357209</v>
      </c>
      <c r="X98" s="318">
        <f t="shared" si="1"/>
        <v>6856464</v>
      </c>
      <c r="Y98" s="318">
        <f t="shared" si="1"/>
        <v>5304259</v>
      </c>
      <c r="Z98" s="318">
        <f t="shared" si="1"/>
        <v>3200769</v>
      </c>
      <c r="AA98" s="318">
        <f t="shared" si="1"/>
        <v>2406103</v>
      </c>
      <c r="AB98" s="318">
        <f t="shared" ref="AB98:AG98" si="2">SUM(AB57:AB97)</f>
        <v>0</v>
      </c>
      <c r="AC98" s="318">
        <f t="shared" si="2"/>
        <v>0</v>
      </c>
      <c r="AD98" s="318">
        <f t="shared" si="2"/>
        <v>0</v>
      </c>
      <c r="AE98" s="318">
        <f t="shared" si="2"/>
        <v>0</v>
      </c>
      <c r="AF98" s="318">
        <f t="shared" si="2"/>
        <v>0</v>
      </c>
      <c r="AG98" s="319">
        <f t="shared" si="2"/>
        <v>0</v>
      </c>
    </row>
    <row r="99" spans="2:33" hidden="1" x14ac:dyDescent="0.25"/>
  </sheetData>
  <sheetProtection algorithmName="SHA-512" hashValue="dfXcOpH/Zy7s7mb38w3QkjefKj4jSAs/J3jPDT1yiksH00V7kdBSfzMAPn4bC18pj45f0hxgHIpbvvAGfuPF1w==" saltValue="H5EEQAsV86X4tBW0VpoFdg=="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1975/11W001420/Oregon Contraceptive Care</dc:title>
  <dc:creator>CVP</dc:creator>
  <cp:lastModifiedBy>Rachel Nichols</cp:lastModifiedBy>
  <cp:lastPrinted>2012-05-02T14:07:55Z</cp:lastPrinted>
  <dcterms:created xsi:type="dcterms:W3CDTF">2001-05-11T00:21:34Z</dcterms:created>
  <dcterms:modified xsi:type="dcterms:W3CDTF">2023-02-01T18:07:20Z</dcterms:modified>
  <cp:category>DOCID.259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