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4D1C537B-E38A-612A-F078-A93A15B4B7F4}"/>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3B91CC71-F8C5-45B1-9251-320A0D958556}"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1850" yWindow="170" windowWidth="26270" windowHeight="15090" tabRatio="942"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10"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E83" i="45"/>
  <c r="AG83" i="45"/>
  <c r="AG82" i="10"/>
  <c r="AE89" i="10"/>
  <c r="AD90" i="10"/>
  <c r="AH90" i="10"/>
  <c r="AG96" i="10"/>
  <c r="AE82" i="10"/>
  <c r="AG89" i="10"/>
  <c r="AE96"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E17" i="10" l="1"/>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49" i="45" s="1"/>
  <c r="AH39" i="45"/>
  <c r="AH37" i="45" s="1"/>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E49" i="45" l="1"/>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X182" i="10" s="1"/>
  <c r="Q162" i="10"/>
  <c r="J162" i="10"/>
  <c r="Z162" i="10"/>
  <c r="K162" i="10"/>
  <c r="K182" i="10" s="1"/>
  <c r="AA162" i="10"/>
  <c r="L162" i="10"/>
  <c r="AB162" i="10"/>
  <c r="U162" i="10"/>
  <c r="N162" i="10"/>
  <c r="O162" i="10"/>
  <c r="P162" i="10"/>
  <c r="I162" i="10"/>
  <c r="Y162" i="10"/>
  <c r="R162" i="10"/>
  <c r="S162" i="10"/>
  <c r="T162" i="10"/>
  <c r="W195" i="10" l="1"/>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81" i="10" l="1"/>
  <c r="AI93"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<sst xmlns="http://schemas.openxmlformats.org/spreadsheetml/2006/main" count="694" uniqueCount="224">
  <si>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</si>
  <si>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</si>
  <si>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</si>
  <si>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</si>
  <si>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</si>
  <si>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</si>
  <si>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</si>
  <si>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</si>
  <si>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</si>
  <si>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</si>
  <si>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</si>
  <si>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</si>
  <si>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</si>
  <si>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</si>
  <si>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</si>
  <si>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</si>
  <si>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</si>
  <si>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</si>
  <si>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</si>
  <si>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</si>
  <si>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</si>
  <si>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</si>
  <si>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</si>
  <si>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</si>
  <si>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</si>
  <si>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</si>
  <si>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</si>
  <si>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</si>
  <si>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</si>
  <si>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</si>
  <si>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</si>
  <si>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</si>
  <si>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</si>
  <si>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</si>
  <si>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</si>
  <si>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</si>
  <si>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</si>
  <si>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</si>
  <si>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</si>
  <si>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</si>
  <si>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</si>
  <si>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</si>
  <si>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</si>
  <si>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</si>
  <si>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</si>
  <si>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</si>
  <si>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</si>
  <si>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</si>
  <si>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</si>
  <si>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</si>
  <si>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</si>
  <si>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</si>
  <si>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</si>
  <si>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</si>
  <si>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</si>
  <si>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</si>
  <si>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</si>
  <si>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</si>
  <si>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</si>
  <si>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</si>
  <si>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</si>
  <si>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</si>
  <si>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</si>
  <si>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</si>
  <si>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</si>
  <si>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</si>
  <si>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</si>
  <si>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</si>
  <si>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</si>
  <si>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</si>
  <si>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</si>
  <si>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</si>
  <si>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</si>
  <si>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</si>
  <si>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</si>
  <si>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</si>
  <si>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</si>
  <si>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</si>
  <si>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</si>
  <si>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</si>
  <si>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</si>
  <si>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</si>
  <si>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</si>
  <si>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</si>
  <si>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</si>
  <si>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</si>
  <si>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</si>
  <si>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</si>
  <si>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</si>
  <si>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</si>
  <si>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</si>
  <si>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</si>
  <si>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</si>
  <si>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</si>
  <si>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</si>
  <si>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</si>
  <si>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</si>
  <si>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</si>
  <si>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</si>
  <si>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</si>
  <si>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</si>
  <si>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</si>
  <si>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</si>
  <si>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</si>
  <si>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</si>
  <si>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</si>
  <si>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</si>
  <si>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</si>
  <si>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</si>
  <si>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</si>
  <si>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</si>
  <si>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</si>
  <si>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</si>
  <si>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</si>
  <si>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</si>
  <si>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</si>
  <si>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</si>
  <si>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</si>
  <si>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</si>
  <si>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</si>
  <si>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</si>
  <si>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</si>
  <si>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</si>
  <si>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</si>
  <si>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</si>
  <si>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</si>
  <si>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</si>
  <si>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</si>
  <si>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</si>
  <si>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</si>
  <si>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</si>
  <si>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</si>
  <si>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</si>
  <si>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</si>
  <si>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</si>
  <si>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</si>
  <si>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</si>
  <si>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</si>
  <si>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</si>
  <si>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</si>
  <si>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</si>
  <si>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</si>
  <si>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</si>
  <si>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</si>
  <si>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</si>
  <si>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</si>
  <si>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</si>
  <si>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</si>
  <si>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</si>
  <si>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</si>
  <si>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</si>
  <si>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</si>
  <si>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</si>
  <si>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</si>
  <si>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</si>
  <si>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</si>
  <si>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</si>
  <si>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</si>
  <si>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</si>
  <si>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</si>
  <si>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</si>
  <si>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</si>
  <si>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</si>
  <si>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</si>
  <si>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</si>
  <si>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</si>
  <si>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</si>
  <si>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r>
      <t xml:space="preserve">According to the Paperwork Reduction Act of 1995, no persons are required to respond to a collection of information unless it displays a valid OMB control number.  The valid OMB control number for this information collection is </t>
    </r>
    <r>
      <rPr>
        <b/>
        <sz val="10"/>
        <rFont val="Arial"/>
        <family val="2"/>
      </rPr>
      <t>0938-1148 (CMS-10398 #56)</t>
    </r>
    <r>
      <rPr>
        <sz val="10"/>
        <rFont val="Arial"/>
        <family val="2"/>
      </rPr>
      <t xml:space="preserve">. The time required to complete this information collection is estimated to average </t>
    </r>
    <r>
      <rPr>
        <b/>
        <sz val="10"/>
        <rFont val="Arial"/>
        <family val="2"/>
      </rPr>
      <t>7.5 hours</t>
    </r>
    <r>
      <rPr>
        <sz val="10"/>
        <rFont val="Arial"/>
        <family val="2"/>
      </rPr>
      <t xml:space="preserve">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r>
  </si>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</sst>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0">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7"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12" fillId="5" borderId="0" xfId="0" applyFont="1" applyFill="1" applyAlignment="1" applyProtection="1">
      <alignment vertical="top"/>
    </xf>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0" fontId="39" fillId="0" borderId="0" xfId="0" applyFont="1" applyProtection="1">
      <protection locked="0"/>
    </xf>
    <xf numFmtId="0" fontId="37" fillId="0" borderId="13" xfId="0" applyFont="1" applyBorder="1" applyAlignment="1" applyProtection="1">
      <alignment horizontal="center"/>
      <protection locked="0"/>
    </xf>
    <xf numFmtId="0" fontId="37" fillId="0" borderId="0" xfId="0" applyFont="1" applyAlignment="1" applyProtection="1">
      <alignment horizontal="centerContinuous" wrapText="1"/>
      <protection locked="0"/>
    </xf>
    <xf numFmtId="0" fontId="37" fillId="0" borderId="0" xfId="0" applyFont="1" applyAlignment="1" applyProtection="1">
      <alignment horizontal="left" wrapText="1"/>
      <protection locked="0"/>
    </xf>
    <xf numFmtId="0" fontId="37" fillId="5" borderId="17" xfId="0" applyFont="1" applyFill="1" applyBorder="1" applyAlignment="1" applyProtection="1">
      <alignment horizontal="center" wrapText="1"/>
      <protection locked="0"/>
    </xf>
    <xf numFmtId="0" fontId="37" fillId="0" borderId="17" xfId="0" applyFont="1" applyBorder="1" applyAlignment="1" applyProtection="1">
      <alignment horizontal="right" wrapText="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38" fillId="0" borderId="0" xfId="0" applyFont="1" applyAlignment="1" applyProtection="1">
      <alignment horizontal="right" wrapText="1"/>
      <protection locked="0"/>
    </xf>
    <xf numFmtId="38" fontId="38" fillId="0" borderId="0" xfId="0" applyNumberFormat="1" applyFont="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1" fontId="15" fillId="5" borderId="19" xfId="7" applyNumberFormat="1" applyFont="1" applyFill="1" applyBorder="1" applyAlignment="1" applyProtection="1">
      <alignment horizontal="center"/>
      <protection locked="0"/>
    </xf>
    <xf numFmtId="1" fontId="15" fillId="5" borderId="20" xfId="7" applyNumberFormat="1" applyFont="1" applyFill="1" applyBorder="1" applyAlignment="1" applyProtection="1">
      <alignment horizontal="center"/>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2" sqref="C2"/>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70" customHeight="1" x14ac:dyDescent="0.25">
      <c r="B2"/>
      <c r="C2" s="17" t="s">
        <v>167</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184</v>
      </c>
    </row>
    <row r="10" spans="2:4" x14ac:dyDescent="0.25">
      <c r="B10" s="18" t="s">
        <v>185</v>
      </c>
    </row>
    <row r="12" spans="2:4" ht="25" x14ac:dyDescent="0.25">
      <c r="B12" s="12" t="s">
        <v>64</v>
      </c>
      <c r="C12" s="138" t="s">
        <v>168</v>
      </c>
    </row>
    <row r="13" spans="2:4" x14ac:dyDescent="0.25">
      <c r="B13" s="13"/>
      <c r="C13" s="18"/>
    </row>
    <row r="14" spans="2:4" ht="13" x14ac:dyDescent="0.3">
      <c r="B14" s="14" t="s">
        <v>103</v>
      </c>
      <c r="C14" s="138"/>
    </row>
    <row r="15" spans="2:4" ht="87.5" x14ac:dyDescent="0.25">
      <c r="B15"/>
      <c r="C15" s="17" t="s">
        <v>169</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182</v>
      </c>
    </row>
    <row r="22" spans="2:4" x14ac:dyDescent="0.25">
      <c r="B22" s="13"/>
      <c r="C22" s="138"/>
    </row>
    <row r="23" spans="2:4" ht="13" x14ac:dyDescent="0.3">
      <c r="B23" s="14" t="s">
        <v>73</v>
      </c>
      <c r="C23" s="14"/>
    </row>
    <row r="24" spans="2:4" ht="13" x14ac:dyDescent="0.3">
      <c r="B24" s="14"/>
      <c r="C24" s="14"/>
    </row>
    <row r="25" spans="2:4" ht="13" x14ac:dyDescent="0.25">
      <c r="B25" s="46" t="s">
        <v>183</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170</v>
      </c>
    </row>
    <row r="30" spans="2:4" ht="13" x14ac:dyDescent="0.3">
      <c r="B30" s="14"/>
      <c r="C30" s="141" t="s">
        <v>171</v>
      </c>
    </row>
    <row r="31" spans="2:4" ht="13" x14ac:dyDescent="0.3">
      <c r="B31" s="14"/>
      <c r="C31" s="157"/>
    </row>
    <row r="32" spans="2:4" ht="13" x14ac:dyDescent="0.3">
      <c r="B32" s="14"/>
      <c r="C32" s="158" t="s">
        <v>172</v>
      </c>
    </row>
    <row r="33" spans="2:3" ht="13" x14ac:dyDescent="0.3">
      <c r="B33" s="14"/>
      <c r="C33" s="157" t="s">
        <v>173</v>
      </c>
    </row>
    <row r="34" spans="2:3" ht="25" x14ac:dyDescent="0.3">
      <c r="B34" s="14"/>
      <c r="C34" s="157" t="s">
        <v>174</v>
      </c>
    </row>
    <row r="35" spans="2:3" ht="25" x14ac:dyDescent="0.25">
      <c r="C35" s="157" t="s">
        <v>175</v>
      </c>
    </row>
    <row r="36" spans="2:3" x14ac:dyDescent="0.25">
      <c r="C36" s="141"/>
    </row>
    <row r="37" spans="2:3" ht="13" x14ac:dyDescent="0.3">
      <c r="B37" s="2" t="s">
        <v>176</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177</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cEOxz2zhVgFBhK9om4w+6k6vzoB7IXe+wV0cQq7lmixWx56uBM7gf3Y0BUTkDjxd/Ok5/eqmZZGRtouWJsU/vg==" saltValue="XVOm9gAj8WmeNwcJx0dsw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Z35" sqref="Z35"/>
    </sheetView>
  </sheetViews>
  <sheetFormatPr defaultColWidth="8.7265625" defaultRowHeight="12.5" x14ac:dyDescent="0.25"/>
  <cols>
    <col min="1" max="1" width="8.7265625" style="413"/>
    <col min="2" max="2" width="42.81640625" style="413" customWidth="1"/>
    <col min="3" max="3" width="4.26953125" style="494" customWidth="1"/>
    <col min="4" max="20" width="15.1796875" style="413" hidden="1" customWidth="1"/>
    <col min="21" max="26" width="15.1796875" style="413" customWidth="1"/>
    <col min="27" max="33" width="15.1796875" style="413" hidden="1" customWidth="1"/>
    <col min="34" max="16384" width="8.7265625" style="413"/>
  </cols>
  <sheetData>
    <row r="1" spans="1:33" ht="28" customHeight="1" x14ac:dyDescent="0.25">
      <c r="A1" s="411"/>
      <c r="B1" s="411"/>
      <c r="C1" s="411"/>
    </row>
    <row r="2" spans="1:33" x14ac:dyDescent="0.25">
      <c r="E2" s="475"/>
      <c r="F2" s="476"/>
      <c r="G2" s="476"/>
      <c r="H2" s="496"/>
    </row>
    <row r="3" spans="1:33" ht="14" x14ac:dyDescent="0.3">
      <c r="B3" s="419" t="s">
        <v>18</v>
      </c>
      <c r="D3" s="488"/>
      <c r="E3" s="475"/>
      <c r="F3" s="479"/>
      <c r="G3" s="479"/>
      <c r="H3" s="496"/>
    </row>
    <row r="4" spans="1:33" ht="13" x14ac:dyDescent="0.3">
      <c r="D4" s="488"/>
      <c r="E4" s="488"/>
      <c r="F4" s="488"/>
      <c r="G4" s="488"/>
      <c r="H4" s="488"/>
    </row>
    <row r="5" spans="1:33" s="483" customFormat="1" ht="15.5" x14ac:dyDescent="0.35">
      <c r="B5" s="482" t="s">
        <v>125</v>
      </c>
      <c r="C5" s="524"/>
      <c r="D5" s="525"/>
      <c r="E5" s="525"/>
      <c r="F5" s="525"/>
      <c r="G5" s="525"/>
      <c r="H5" s="525"/>
    </row>
    <row r="6" spans="1:33" s="525" customFormat="1" ht="15.5" x14ac:dyDescent="0.35">
      <c r="B6" s="482" t="s">
        <v>126</v>
      </c>
      <c r="C6" s="526"/>
    </row>
    <row r="7" spans="1:33" s="525" customFormat="1" ht="15.5" x14ac:dyDescent="0.35">
      <c r="B7" s="482" t="s">
        <v>127</v>
      </c>
      <c r="C7" s="526"/>
    </row>
    <row r="8" spans="1:33" ht="13" x14ac:dyDescent="0.3">
      <c r="D8" s="488"/>
      <c r="E8" s="488"/>
      <c r="F8" s="488"/>
      <c r="G8" s="488"/>
      <c r="H8" s="488"/>
    </row>
    <row r="9" spans="1:33" ht="13.5" thickBot="1" x14ac:dyDescent="0.35">
      <c r="B9" s="440" t="s">
        <v>16</v>
      </c>
      <c r="C9" s="499"/>
    </row>
    <row r="10" spans="1:33" ht="13" x14ac:dyDescent="0.3">
      <c r="B10" s="527"/>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1:33" ht="13.5" thickBot="1" x14ac:dyDescent="0.35">
      <c r="B11" s="530"/>
      <c r="C11" s="531"/>
      <c r="D11" s="532">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32">
        <f>'DY Def'!S$5</f>
        <v>18</v>
      </c>
      <c r="V11" s="506">
        <f>'DY Def'!T$5</f>
        <v>19</v>
      </c>
      <c r="W11" s="506">
        <f>'DY Def'!U$5</f>
        <v>20</v>
      </c>
      <c r="X11" s="506">
        <f>'DY Def'!V$5</f>
        <v>21</v>
      </c>
      <c r="Y11" s="506">
        <f>'DY Def'!W$5</f>
        <v>22</v>
      </c>
      <c r="Z11" s="533">
        <f>'DY Def'!X$5</f>
        <v>23</v>
      </c>
      <c r="AA11" s="506">
        <f>'DY Def'!Y$5</f>
        <v>24</v>
      </c>
      <c r="AB11" s="506">
        <f>'DY Def'!Z$5</f>
        <v>25</v>
      </c>
      <c r="AC11" s="506">
        <f>'DY Def'!AA$5</f>
        <v>26</v>
      </c>
      <c r="AD11" s="506">
        <f>'DY Def'!AB$5</f>
        <v>27</v>
      </c>
      <c r="AE11" s="506">
        <f>'DY Def'!AC$5</f>
        <v>28</v>
      </c>
      <c r="AF11" s="506">
        <f>'DY Def'!AD$5</f>
        <v>29</v>
      </c>
      <c r="AG11" s="533">
        <f>'DY Def'!AE$5</f>
        <v>30</v>
      </c>
    </row>
    <row r="12" spans="1:33" ht="13" x14ac:dyDescent="0.3">
      <c r="B12" s="530"/>
      <c r="C12" s="531"/>
      <c r="D12" s="534"/>
      <c r="E12" s="507"/>
      <c r="F12" s="507"/>
      <c r="G12" s="507"/>
      <c r="H12" s="507"/>
      <c r="I12" s="535"/>
      <c r="J12" s="535"/>
      <c r="K12" s="535"/>
      <c r="L12" s="535"/>
      <c r="M12" s="535"/>
      <c r="N12" s="535"/>
      <c r="O12" s="535"/>
      <c r="P12" s="535"/>
      <c r="Q12" s="535"/>
      <c r="R12" s="535"/>
      <c r="S12" s="535"/>
      <c r="T12" s="535"/>
      <c r="U12" s="536"/>
      <c r="V12" s="535"/>
      <c r="W12" s="535"/>
      <c r="X12" s="507"/>
      <c r="Y12" s="507"/>
      <c r="Z12" s="537"/>
      <c r="AA12" s="507"/>
      <c r="AB12" s="507"/>
      <c r="AC12" s="507"/>
      <c r="AD12" s="507"/>
      <c r="AE12" s="507"/>
      <c r="AF12" s="507"/>
      <c r="AG12" s="537"/>
    </row>
    <row r="13" spans="1:33" ht="13" hidden="1" x14ac:dyDescent="0.3">
      <c r="B13" s="538" t="s">
        <v>84</v>
      </c>
      <c r="C13" s="531"/>
      <c r="D13" s="539"/>
      <c r="E13" s="510"/>
      <c r="F13" s="510"/>
      <c r="G13" s="510"/>
      <c r="H13" s="510"/>
      <c r="I13" s="540"/>
      <c r="J13" s="540"/>
      <c r="K13" s="540"/>
      <c r="L13" s="540"/>
      <c r="M13" s="540"/>
      <c r="N13" s="540"/>
      <c r="O13" s="540"/>
      <c r="P13" s="540"/>
      <c r="Q13" s="540"/>
      <c r="R13" s="540"/>
      <c r="S13" s="540"/>
      <c r="T13" s="540"/>
      <c r="U13" s="541"/>
      <c r="V13" s="542"/>
      <c r="W13" s="542"/>
      <c r="X13" s="543"/>
      <c r="Y13" s="543"/>
      <c r="Z13" s="544"/>
      <c r="AA13" s="510"/>
      <c r="AB13" s="510"/>
      <c r="AC13" s="510"/>
      <c r="AD13" s="510"/>
      <c r="AE13" s="510"/>
      <c r="AF13" s="510"/>
      <c r="AG13" s="544"/>
    </row>
    <row r="14" spans="1:33" ht="13" hidden="1" x14ac:dyDescent="0.3">
      <c r="B14" s="545" t="str">
        <f>IFERROR(VLOOKUP(C14,'MEG Def'!$A$7:$B$12,2),"")</f>
        <v/>
      </c>
      <c r="C14" s="531"/>
      <c r="D14" s="539"/>
      <c r="E14" s="546"/>
      <c r="F14" s="546"/>
      <c r="G14" s="546"/>
      <c r="H14" s="546"/>
      <c r="I14" s="546"/>
      <c r="J14" s="546"/>
      <c r="K14" s="546"/>
      <c r="L14" s="546"/>
      <c r="M14" s="510"/>
      <c r="N14" s="510"/>
      <c r="O14" s="510"/>
      <c r="P14" s="510"/>
      <c r="Q14" s="510"/>
      <c r="R14" s="510"/>
      <c r="S14" s="510"/>
      <c r="T14" s="510"/>
      <c r="U14" s="539"/>
      <c r="V14" s="543"/>
      <c r="W14" s="543"/>
      <c r="X14" s="543"/>
      <c r="Y14" s="543"/>
      <c r="Z14" s="544"/>
      <c r="AA14" s="510"/>
      <c r="AB14" s="510"/>
      <c r="AC14" s="510"/>
      <c r="AD14" s="510"/>
      <c r="AE14" s="510"/>
      <c r="AF14" s="510"/>
      <c r="AG14" s="544"/>
    </row>
    <row r="15" spans="1:33" ht="13" hidden="1" x14ac:dyDescent="0.3">
      <c r="B15" s="545" t="str">
        <f>IFERROR(VLOOKUP(C15,'MEG Def'!$A$7:$B$12,2),"")</f>
        <v/>
      </c>
      <c r="C15" s="531"/>
      <c r="D15" s="539"/>
      <c r="E15" s="546"/>
      <c r="F15" s="546"/>
      <c r="G15" s="546"/>
      <c r="H15" s="546"/>
      <c r="I15" s="546"/>
      <c r="J15" s="546"/>
      <c r="K15" s="546"/>
      <c r="L15" s="546"/>
      <c r="M15" s="510"/>
      <c r="N15" s="510"/>
      <c r="O15" s="510"/>
      <c r="P15" s="510"/>
      <c r="Q15" s="510"/>
      <c r="R15" s="510"/>
      <c r="S15" s="510"/>
      <c r="T15" s="510"/>
      <c r="U15" s="539"/>
      <c r="V15" s="543"/>
      <c r="W15" s="543"/>
      <c r="X15" s="543"/>
      <c r="Y15" s="543"/>
      <c r="Z15" s="544"/>
      <c r="AA15" s="510"/>
      <c r="AB15" s="510"/>
      <c r="AC15" s="510"/>
      <c r="AD15" s="510"/>
      <c r="AE15" s="510"/>
      <c r="AF15" s="510"/>
      <c r="AG15" s="544"/>
    </row>
    <row r="16" spans="1:33" ht="13" hidden="1" x14ac:dyDescent="0.3">
      <c r="B16" s="545" t="str">
        <f>IFERROR(VLOOKUP(C16,'MEG Def'!$A$7:$B$12,2),"")</f>
        <v/>
      </c>
      <c r="C16" s="531"/>
      <c r="D16" s="539"/>
      <c r="E16" s="546"/>
      <c r="F16" s="546"/>
      <c r="G16" s="546"/>
      <c r="H16" s="546"/>
      <c r="I16" s="546"/>
      <c r="J16" s="546"/>
      <c r="K16" s="546"/>
      <c r="L16" s="546"/>
      <c r="M16" s="510"/>
      <c r="N16" s="510"/>
      <c r="O16" s="510"/>
      <c r="P16" s="510"/>
      <c r="Q16" s="510"/>
      <c r="R16" s="510"/>
      <c r="S16" s="510"/>
      <c r="T16" s="510"/>
      <c r="U16" s="539"/>
      <c r="V16" s="543"/>
      <c r="W16" s="543"/>
      <c r="X16" s="543"/>
      <c r="Y16" s="543"/>
      <c r="Z16" s="544"/>
      <c r="AA16" s="510"/>
      <c r="AB16" s="510"/>
      <c r="AC16" s="510"/>
      <c r="AD16" s="510"/>
      <c r="AE16" s="510"/>
      <c r="AF16" s="510"/>
      <c r="AG16" s="544"/>
    </row>
    <row r="17" spans="2:33" ht="13" hidden="1" x14ac:dyDescent="0.3">
      <c r="B17" s="545" t="str">
        <f>IFERROR(VLOOKUP(C17,'MEG Def'!$A$7:$B$12,2),"")</f>
        <v/>
      </c>
      <c r="C17" s="531"/>
      <c r="D17" s="539"/>
      <c r="E17" s="547"/>
      <c r="F17" s="547"/>
      <c r="G17" s="547"/>
      <c r="H17" s="546"/>
      <c r="I17" s="546"/>
      <c r="J17" s="546"/>
      <c r="K17" s="546"/>
      <c r="L17" s="546"/>
      <c r="M17" s="510"/>
      <c r="N17" s="510"/>
      <c r="O17" s="510"/>
      <c r="P17" s="510"/>
      <c r="Q17" s="510"/>
      <c r="R17" s="510"/>
      <c r="S17" s="510"/>
      <c r="T17" s="510"/>
      <c r="U17" s="539"/>
      <c r="V17" s="543"/>
      <c r="W17" s="543"/>
      <c r="X17" s="543"/>
      <c r="Y17" s="543"/>
      <c r="Z17" s="544"/>
      <c r="AA17" s="510"/>
      <c r="AB17" s="510"/>
      <c r="AC17" s="510"/>
      <c r="AD17" s="510"/>
      <c r="AE17" s="510"/>
      <c r="AF17" s="510"/>
      <c r="AG17" s="544"/>
    </row>
    <row r="18" spans="2:33" ht="13" hidden="1" x14ac:dyDescent="0.3">
      <c r="B18" s="545" t="str">
        <f>IFERROR(VLOOKUP(C18,'MEG Def'!$A$7:$B$12,2),"")</f>
        <v/>
      </c>
      <c r="C18" s="531"/>
      <c r="D18" s="539"/>
      <c r="E18" s="547"/>
      <c r="F18" s="547"/>
      <c r="G18" s="547"/>
      <c r="H18" s="546"/>
      <c r="I18" s="546"/>
      <c r="J18" s="546"/>
      <c r="K18" s="546"/>
      <c r="L18" s="546"/>
      <c r="M18" s="510"/>
      <c r="N18" s="510"/>
      <c r="O18" s="510"/>
      <c r="P18" s="510"/>
      <c r="Q18" s="510"/>
      <c r="R18" s="510"/>
      <c r="S18" s="510"/>
      <c r="T18" s="510"/>
      <c r="U18" s="539"/>
      <c r="V18" s="543"/>
      <c r="W18" s="543"/>
      <c r="X18" s="543"/>
      <c r="Y18" s="543"/>
      <c r="Z18" s="544"/>
      <c r="AA18" s="510"/>
      <c r="AB18" s="510"/>
      <c r="AC18" s="510"/>
      <c r="AD18" s="510"/>
      <c r="AE18" s="510"/>
      <c r="AF18" s="510"/>
      <c r="AG18" s="544"/>
    </row>
    <row r="19" spans="2:33" ht="13" hidden="1" x14ac:dyDescent="0.3">
      <c r="B19" s="545"/>
      <c r="C19" s="531"/>
      <c r="D19" s="539"/>
      <c r="E19" s="510"/>
      <c r="F19" s="510"/>
      <c r="G19" s="510"/>
      <c r="H19" s="510"/>
      <c r="I19" s="510"/>
      <c r="J19" s="510"/>
      <c r="K19" s="510"/>
      <c r="L19" s="510"/>
      <c r="M19" s="540"/>
      <c r="N19" s="540"/>
      <c r="O19" s="540"/>
      <c r="P19" s="540"/>
      <c r="Q19" s="540"/>
      <c r="R19" s="540"/>
      <c r="S19" s="540"/>
      <c r="T19" s="540"/>
      <c r="U19" s="541"/>
      <c r="V19" s="542"/>
      <c r="W19" s="542"/>
      <c r="X19" s="543"/>
      <c r="Y19" s="543"/>
      <c r="Z19" s="544"/>
      <c r="AA19" s="510"/>
      <c r="AB19" s="510"/>
      <c r="AC19" s="510"/>
      <c r="AD19" s="510"/>
      <c r="AE19" s="510"/>
      <c r="AF19" s="510"/>
      <c r="AG19" s="544"/>
    </row>
    <row r="20" spans="2:33" ht="13" hidden="1" x14ac:dyDescent="0.3">
      <c r="B20" s="548" t="s">
        <v>86</v>
      </c>
      <c r="C20" s="531"/>
      <c r="D20" s="549"/>
      <c r="E20" s="515"/>
      <c r="F20" s="515"/>
      <c r="G20" s="515"/>
      <c r="H20" s="515"/>
      <c r="I20" s="515"/>
      <c r="J20" s="515"/>
      <c r="K20" s="515"/>
      <c r="L20" s="515"/>
      <c r="M20" s="540"/>
      <c r="N20" s="540"/>
      <c r="O20" s="540"/>
      <c r="P20" s="540"/>
      <c r="Q20" s="540"/>
      <c r="R20" s="540"/>
      <c r="S20" s="540"/>
      <c r="T20" s="540"/>
      <c r="U20" s="541"/>
      <c r="V20" s="542"/>
      <c r="W20" s="542"/>
      <c r="X20" s="550"/>
      <c r="Y20" s="550"/>
      <c r="Z20" s="551"/>
      <c r="AA20" s="515"/>
      <c r="AB20" s="515"/>
      <c r="AC20" s="515"/>
      <c r="AD20" s="515"/>
      <c r="AE20" s="515"/>
      <c r="AF20" s="515"/>
      <c r="AG20" s="551"/>
    </row>
    <row r="21" spans="2:33" ht="13" hidden="1" x14ac:dyDescent="0.3">
      <c r="B21" s="545" t="str">
        <f>IFERROR(VLOOKUP(C21,'MEG Def'!$A$21:$B$26,2),"")</f>
        <v/>
      </c>
      <c r="C21" s="531"/>
      <c r="D21" s="539"/>
      <c r="E21" s="547"/>
      <c r="F21" s="515"/>
      <c r="G21" s="515"/>
      <c r="H21" s="546"/>
      <c r="I21" s="546"/>
      <c r="J21" s="546"/>
      <c r="K21" s="546"/>
      <c r="L21" s="546"/>
      <c r="M21" s="510"/>
      <c r="N21" s="510"/>
      <c r="O21" s="510"/>
      <c r="P21" s="510"/>
      <c r="Q21" s="510"/>
      <c r="R21" s="510"/>
      <c r="S21" s="510"/>
      <c r="T21" s="510"/>
      <c r="U21" s="539"/>
      <c r="V21" s="543"/>
      <c r="W21" s="543"/>
      <c r="X21" s="543"/>
      <c r="Y21" s="543"/>
      <c r="Z21" s="544"/>
      <c r="AA21" s="510"/>
      <c r="AB21" s="510"/>
      <c r="AC21" s="510"/>
      <c r="AD21" s="510"/>
      <c r="AE21" s="510"/>
      <c r="AF21" s="510"/>
      <c r="AG21" s="544"/>
    </row>
    <row r="22" spans="2:33" ht="13" hidden="1" x14ac:dyDescent="0.3">
      <c r="B22" s="545" t="str">
        <f>IFERROR(VLOOKUP(C22,'MEG Def'!$A$21:$B$26,2),"")</f>
        <v/>
      </c>
      <c r="C22" s="531"/>
      <c r="D22" s="539"/>
      <c r="E22" s="515"/>
      <c r="F22" s="515"/>
      <c r="G22" s="515"/>
      <c r="H22" s="546"/>
      <c r="I22" s="546"/>
      <c r="J22" s="546"/>
      <c r="K22" s="546"/>
      <c r="L22" s="546"/>
      <c r="M22" s="510"/>
      <c r="N22" s="510"/>
      <c r="O22" s="510"/>
      <c r="P22" s="510"/>
      <c r="Q22" s="510"/>
      <c r="R22" s="510"/>
      <c r="S22" s="510"/>
      <c r="T22" s="510"/>
      <c r="U22" s="539"/>
      <c r="V22" s="543"/>
      <c r="W22" s="543"/>
      <c r="X22" s="543"/>
      <c r="Y22" s="543"/>
      <c r="Z22" s="544"/>
      <c r="AA22" s="510"/>
      <c r="AB22" s="510"/>
      <c r="AC22" s="510"/>
      <c r="AD22" s="510"/>
      <c r="AE22" s="510"/>
      <c r="AF22" s="510"/>
      <c r="AG22" s="544"/>
    </row>
    <row r="23" spans="2:33" ht="13" hidden="1" x14ac:dyDescent="0.3">
      <c r="B23" s="545" t="str">
        <f>IFERROR(VLOOKUP(C23,'MEG Def'!$A$21:$B$26,2),"")</f>
        <v/>
      </c>
      <c r="C23" s="531"/>
      <c r="D23" s="539"/>
      <c r="E23" s="515"/>
      <c r="F23" s="515"/>
      <c r="G23" s="515"/>
      <c r="H23" s="546"/>
      <c r="I23" s="546"/>
      <c r="J23" s="546"/>
      <c r="K23" s="546"/>
      <c r="L23" s="546"/>
      <c r="M23" s="510"/>
      <c r="N23" s="510"/>
      <c r="O23" s="510"/>
      <c r="P23" s="510"/>
      <c r="Q23" s="510"/>
      <c r="R23" s="510"/>
      <c r="S23" s="510"/>
      <c r="T23" s="510"/>
      <c r="U23" s="539"/>
      <c r="V23" s="543"/>
      <c r="W23" s="543"/>
      <c r="X23" s="543"/>
      <c r="Y23" s="543"/>
      <c r="Z23" s="544"/>
      <c r="AA23" s="510"/>
      <c r="AB23" s="510"/>
      <c r="AC23" s="510"/>
      <c r="AD23" s="510"/>
      <c r="AE23" s="510"/>
      <c r="AF23" s="510"/>
      <c r="AG23" s="544"/>
    </row>
    <row r="24" spans="2:33" ht="13" hidden="1" x14ac:dyDescent="0.3">
      <c r="B24" s="545" t="str">
        <f>IFERROR(VLOOKUP(C24,'MEG Def'!$A$21:$B$26,2),"")</f>
        <v/>
      </c>
      <c r="C24" s="531"/>
      <c r="D24" s="539"/>
      <c r="E24" s="547"/>
      <c r="F24" s="515"/>
      <c r="G24" s="515"/>
      <c r="H24" s="546"/>
      <c r="I24" s="546"/>
      <c r="J24" s="546"/>
      <c r="K24" s="546"/>
      <c r="L24" s="546"/>
      <c r="M24" s="510"/>
      <c r="N24" s="510"/>
      <c r="O24" s="510"/>
      <c r="P24" s="510"/>
      <c r="Q24" s="510"/>
      <c r="R24" s="510"/>
      <c r="S24" s="510"/>
      <c r="T24" s="510"/>
      <c r="U24" s="539"/>
      <c r="V24" s="543"/>
      <c r="W24" s="543"/>
      <c r="X24" s="543"/>
      <c r="Y24" s="543"/>
      <c r="Z24" s="544"/>
      <c r="AA24" s="510"/>
      <c r="AB24" s="510"/>
      <c r="AC24" s="510"/>
      <c r="AD24" s="510"/>
      <c r="AE24" s="510"/>
      <c r="AF24" s="510"/>
      <c r="AG24" s="544"/>
    </row>
    <row r="25" spans="2:33" ht="13" hidden="1" x14ac:dyDescent="0.3">
      <c r="B25" s="545" t="str">
        <f>IFERROR(VLOOKUP(C25,'MEG Def'!$A$21:$B$26,2),"")</f>
        <v/>
      </c>
      <c r="C25" s="531"/>
      <c r="D25" s="539"/>
      <c r="E25" s="515"/>
      <c r="F25" s="515"/>
      <c r="G25" s="515"/>
      <c r="H25" s="546"/>
      <c r="I25" s="546"/>
      <c r="J25" s="546"/>
      <c r="K25" s="546"/>
      <c r="L25" s="546"/>
      <c r="M25" s="510"/>
      <c r="N25" s="510"/>
      <c r="O25" s="510"/>
      <c r="P25" s="510"/>
      <c r="Q25" s="510"/>
      <c r="R25" s="510"/>
      <c r="S25" s="510"/>
      <c r="T25" s="510"/>
      <c r="U25" s="539"/>
      <c r="V25" s="543"/>
      <c r="W25" s="543"/>
      <c r="X25" s="543"/>
      <c r="Y25" s="543"/>
      <c r="Z25" s="544"/>
      <c r="AA25" s="510"/>
      <c r="AB25" s="510"/>
      <c r="AC25" s="510"/>
      <c r="AD25" s="510"/>
      <c r="AE25" s="510"/>
      <c r="AF25" s="510"/>
      <c r="AG25" s="544"/>
    </row>
    <row r="26" spans="2:33" ht="13" hidden="1" x14ac:dyDescent="0.3">
      <c r="B26" s="545"/>
      <c r="C26" s="430"/>
      <c r="D26" s="549"/>
      <c r="E26" s="515"/>
      <c r="F26" s="515"/>
      <c r="G26" s="515"/>
      <c r="H26" s="515"/>
      <c r="I26" s="515"/>
      <c r="J26" s="515"/>
      <c r="K26" s="515"/>
      <c r="L26" s="515"/>
      <c r="M26" s="540"/>
      <c r="N26" s="540"/>
      <c r="O26" s="540"/>
      <c r="P26" s="540"/>
      <c r="Q26" s="540"/>
      <c r="R26" s="540"/>
      <c r="S26" s="540"/>
      <c r="T26" s="540"/>
      <c r="U26" s="541"/>
      <c r="V26" s="542"/>
      <c r="W26" s="542"/>
      <c r="X26" s="550"/>
      <c r="Y26" s="550"/>
      <c r="Z26" s="551"/>
      <c r="AA26" s="515"/>
      <c r="AB26" s="515"/>
      <c r="AC26" s="515"/>
      <c r="AD26" s="515"/>
      <c r="AE26" s="515"/>
      <c r="AF26" s="515"/>
      <c r="AG26" s="551"/>
    </row>
    <row r="27" spans="2:33" ht="13" hidden="1" x14ac:dyDescent="0.3">
      <c r="B27" s="548" t="s">
        <v>44</v>
      </c>
      <c r="C27" s="531"/>
      <c r="D27" s="549"/>
      <c r="E27" s="515"/>
      <c r="F27" s="515"/>
      <c r="G27" s="515"/>
      <c r="H27" s="515"/>
      <c r="I27" s="515"/>
      <c r="J27" s="515"/>
      <c r="K27" s="515"/>
      <c r="L27" s="515"/>
      <c r="M27" s="540"/>
      <c r="N27" s="540"/>
      <c r="O27" s="540"/>
      <c r="P27" s="540"/>
      <c r="Q27" s="540"/>
      <c r="R27" s="540"/>
      <c r="S27" s="540"/>
      <c r="T27" s="540"/>
      <c r="U27" s="541"/>
      <c r="V27" s="542"/>
      <c r="W27" s="542"/>
      <c r="X27" s="550"/>
      <c r="Y27" s="550"/>
      <c r="Z27" s="551"/>
      <c r="AA27" s="515"/>
      <c r="AB27" s="515"/>
      <c r="AC27" s="515"/>
      <c r="AD27" s="515"/>
      <c r="AE27" s="515"/>
      <c r="AF27" s="515"/>
      <c r="AG27" s="551"/>
    </row>
    <row r="28" spans="2:33" ht="13" hidden="1" x14ac:dyDescent="0.3">
      <c r="B28" s="545" t="str">
        <f>IFERROR(VLOOKUP(C28,'MEG Def'!$A$35:$B$40,2),"")</f>
        <v/>
      </c>
      <c r="C28" s="531"/>
      <c r="D28" s="539"/>
      <c r="E28" s="546"/>
      <c r="F28" s="546"/>
      <c r="G28" s="546"/>
      <c r="H28" s="546"/>
      <c r="I28" s="546"/>
      <c r="J28" s="546"/>
      <c r="K28" s="546"/>
      <c r="L28" s="546"/>
      <c r="M28" s="510"/>
      <c r="N28" s="510"/>
      <c r="O28" s="510"/>
      <c r="P28" s="510"/>
      <c r="Q28" s="510"/>
      <c r="R28" s="510"/>
      <c r="S28" s="510"/>
      <c r="T28" s="510"/>
      <c r="U28" s="539"/>
      <c r="V28" s="543"/>
      <c r="W28" s="543"/>
      <c r="X28" s="543"/>
      <c r="Y28" s="543"/>
      <c r="Z28" s="544"/>
      <c r="AA28" s="510"/>
      <c r="AB28" s="510"/>
      <c r="AC28" s="510"/>
      <c r="AD28" s="510"/>
      <c r="AE28" s="510"/>
      <c r="AF28" s="510"/>
      <c r="AG28" s="544"/>
    </row>
    <row r="29" spans="2:33" ht="13" hidden="1" x14ac:dyDescent="0.3">
      <c r="B29" s="545" t="str">
        <f>IFERROR(VLOOKUP(C29,'MEG Def'!$A$35:$B$40,2),"")</f>
        <v/>
      </c>
      <c r="C29" s="531"/>
      <c r="D29" s="539"/>
      <c r="E29" s="546"/>
      <c r="F29" s="546"/>
      <c r="G29" s="546"/>
      <c r="H29" s="546"/>
      <c r="I29" s="546"/>
      <c r="J29" s="546"/>
      <c r="K29" s="546"/>
      <c r="L29" s="546"/>
      <c r="M29" s="510"/>
      <c r="N29" s="510"/>
      <c r="O29" s="510"/>
      <c r="P29" s="510"/>
      <c r="Q29" s="510"/>
      <c r="R29" s="510"/>
      <c r="S29" s="510"/>
      <c r="T29" s="510"/>
      <c r="U29" s="539"/>
      <c r="V29" s="543"/>
      <c r="W29" s="543"/>
      <c r="X29" s="543"/>
      <c r="Y29" s="543"/>
      <c r="Z29" s="544"/>
      <c r="AA29" s="510"/>
      <c r="AB29" s="510"/>
      <c r="AC29" s="510"/>
      <c r="AD29" s="510"/>
      <c r="AE29" s="510"/>
      <c r="AF29" s="510"/>
      <c r="AG29" s="544"/>
    </row>
    <row r="30" spans="2:33" ht="13" hidden="1" x14ac:dyDescent="0.3">
      <c r="B30" s="545" t="str">
        <f>IFERROR(VLOOKUP(C30,'MEG Def'!$A$35:$B$40,2),"")</f>
        <v/>
      </c>
      <c r="C30" s="531"/>
      <c r="D30" s="539"/>
      <c r="E30" s="510"/>
      <c r="F30" s="510"/>
      <c r="G30" s="510"/>
      <c r="H30" s="546"/>
      <c r="I30" s="546"/>
      <c r="J30" s="546"/>
      <c r="K30" s="546"/>
      <c r="L30" s="546"/>
      <c r="M30" s="510"/>
      <c r="N30" s="510"/>
      <c r="O30" s="510"/>
      <c r="P30" s="510"/>
      <c r="Q30" s="510"/>
      <c r="R30" s="510"/>
      <c r="S30" s="510"/>
      <c r="T30" s="510"/>
      <c r="U30" s="539"/>
      <c r="V30" s="543"/>
      <c r="W30" s="543"/>
      <c r="X30" s="543"/>
      <c r="Y30" s="543"/>
      <c r="Z30" s="544"/>
      <c r="AA30" s="510"/>
      <c r="AB30" s="510"/>
      <c r="AC30" s="510"/>
      <c r="AD30" s="510"/>
      <c r="AE30" s="510"/>
      <c r="AF30" s="510"/>
      <c r="AG30" s="544"/>
    </row>
    <row r="31" spans="2:33" ht="13" hidden="1" x14ac:dyDescent="0.3">
      <c r="B31" s="545" t="str">
        <f>IFERROR(VLOOKUP(C31,'MEG Def'!$A$35:$B$40,2),"")</f>
        <v/>
      </c>
      <c r="C31" s="531"/>
      <c r="D31" s="539"/>
      <c r="E31" s="510"/>
      <c r="F31" s="510"/>
      <c r="G31" s="510"/>
      <c r="H31" s="546"/>
      <c r="I31" s="546"/>
      <c r="J31" s="546"/>
      <c r="K31" s="546"/>
      <c r="L31" s="546"/>
      <c r="M31" s="510"/>
      <c r="N31" s="510"/>
      <c r="O31" s="510"/>
      <c r="P31" s="510"/>
      <c r="Q31" s="510"/>
      <c r="R31" s="510"/>
      <c r="S31" s="510"/>
      <c r="T31" s="510"/>
      <c r="U31" s="539"/>
      <c r="V31" s="543"/>
      <c r="W31" s="543"/>
      <c r="X31" s="543"/>
      <c r="Y31" s="543"/>
      <c r="Z31" s="544"/>
      <c r="AA31" s="510"/>
      <c r="AB31" s="510"/>
      <c r="AC31" s="510"/>
      <c r="AD31" s="510"/>
      <c r="AE31" s="510"/>
      <c r="AF31" s="510"/>
      <c r="AG31" s="544"/>
    </row>
    <row r="32" spans="2:33" ht="13" hidden="1" x14ac:dyDescent="0.3">
      <c r="B32" s="545" t="str">
        <f>IFERROR(VLOOKUP(C32,'MEG Def'!$A$35:$B$40,2),"")</f>
        <v/>
      </c>
      <c r="C32" s="531"/>
      <c r="D32" s="539"/>
      <c r="E32" s="510"/>
      <c r="F32" s="510"/>
      <c r="G32" s="510"/>
      <c r="H32" s="546"/>
      <c r="I32" s="546"/>
      <c r="J32" s="546"/>
      <c r="K32" s="546"/>
      <c r="L32" s="546"/>
      <c r="M32" s="510"/>
      <c r="N32" s="510"/>
      <c r="O32" s="510"/>
      <c r="P32" s="510"/>
      <c r="Q32" s="510"/>
      <c r="R32" s="510"/>
      <c r="S32" s="510"/>
      <c r="T32" s="510"/>
      <c r="U32" s="539"/>
      <c r="V32" s="543"/>
      <c r="W32" s="543"/>
      <c r="X32" s="543"/>
      <c r="Y32" s="543"/>
      <c r="Z32" s="544"/>
      <c r="AA32" s="510"/>
      <c r="AB32" s="510"/>
      <c r="AC32" s="510"/>
      <c r="AD32" s="510"/>
      <c r="AE32" s="510"/>
      <c r="AF32" s="510"/>
      <c r="AG32" s="544"/>
    </row>
    <row r="33" spans="2:33" ht="13" hidden="1" x14ac:dyDescent="0.3">
      <c r="B33" s="545"/>
      <c r="C33" s="430"/>
      <c r="D33" s="549"/>
      <c r="E33" s="515"/>
      <c r="F33" s="515"/>
      <c r="G33" s="515"/>
      <c r="H33" s="515"/>
      <c r="I33" s="515"/>
      <c r="J33" s="515"/>
      <c r="K33" s="515"/>
      <c r="L33" s="515"/>
      <c r="M33" s="540"/>
      <c r="N33" s="540"/>
      <c r="O33" s="540"/>
      <c r="P33" s="540"/>
      <c r="Q33" s="540"/>
      <c r="R33" s="540"/>
      <c r="S33" s="540"/>
      <c r="T33" s="540"/>
      <c r="U33" s="541"/>
      <c r="V33" s="542"/>
      <c r="W33" s="542"/>
      <c r="X33" s="550"/>
      <c r="Y33" s="550"/>
      <c r="Z33" s="551"/>
      <c r="AA33" s="515"/>
      <c r="AB33" s="515"/>
      <c r="AC33" s="515"/>
      <c r="AD33" s="515"/>
      <c r="AE33" s="515"/>
      <c r="AF33" s="515"/>
      <c r="AG33" s="551"/>
    </row>
    <row r="34" spans="2:33" ht="13" x14ac:dyDescent="0.3">
      <c r="B34" s="552" t="s">
        <v>43</v>
      </c>
      <c r="C34" s="430"/>
      <c r="D34" s="549"/>
      <c r="E34" s="515"/>
      <c r="F34" s="515"/>
      <c r="G34" s="515"/>
      <c r="H34" s="515"/>
      <c r="I34" s="515"/>
      <c r="J34" s="515"/>
      <c r="K34" s="515"/>
      <c r="L34" s="515"/>
      <c r="M34" s="540"/>
      <c r="N34" s="540"/>
      <c r="O34" s="540"/>
      <c r="P34" s="540"/>
      <c r="Q34" s="540"/>
      <c r="R34" s="540"/>
      <c r="S34" s="540"/>
      <c r="T34" s="540"/>
      <c r="U34" s="541"/>
      <c r="V34" s="542"/>
      <c r="W34" s="542"/>
      <c r="X34" s="550"/>
      <c r="Y34" s="550"/>
      <c r="Z34" s="551"/>
      <c r="AA34" s="515"/>
      <c r="AB34" s="515"/>
      <c r="AC34" s="515"/>
      <c r="AD34" s="515"/>
      <c r="AE34" s="515"/>
      <c r="AF34" s="515"/>
      <c r="AG34" s="551"/>
    </row>
    <row r="35" spans="2:33" ht="13" x14ac:dyDescent="0.3">
      <c r="B35" s="545" t="str">
        <f>IFERROR(VLOOKUP(C35,'MEG Def'!$A$42:$B$45,2),"")</f>
        <v>Family Planning</v>
      </c>
      <c r="C35" s="430">
        <v>1</v>
      </c>
      <c r="D35" s="539"/>
      <c r="E35" s="547"/>
      <c r="F35" s="515"/>
      <c r="G35" s="515"/>
      <c r="H35" s="546"/>
      <c r="I35" s="546"/>
      <c r="J35" s="546"/>
      <c r="K35" s="546"/>
      <c r="L35" s="546"/>
      <c r="M35" s="510"/>
      <c r="N35" s="510"/>
      <c r="O35" s="510"/>
      <c r="P35" s="510"/>
      <c r="Q35" s="510"/>
      <c r="R35" s="510"/>
      <c r="S35" s="510"/>
      <c r="T35" s="510"/>
      <c r="U35" s="406"/>
      <c r="V35" s="407"/>
      <c r="W35" s="407"/>
      <c r="X35" s="407"/>
      <c r="Y35" s="407"/>
      <c r="Z35" s="408"/>
      <c r="AA35" s="510"/>
      <c r="AB35" s="510"/>
      <c r="AC35" s="510"/>
      <c r="AD35" s="510"/>
      <c r="AE35" s="510"/>
      <c r="AF35" s="510"/>
      <c r="AG35" s="544"/>
    </row>
    <row r="36" spans="2:33" ht="13" hidden="1" x14ac:dyDescent="0.3">
      <c r="B36" s="545" t="str">
        <f>IFERROR(VLOOKUP(C36,'MEG Def'!$A$42:$B$45,2),"")</f>
        <v/>
      </c>
      <c r="C36" s="430"/>
      <c r="D36" s="539"/>
      <c r="E36" s="515"/>
      <c r="F36" s="515"/>
      <c r="G36" s="515"/>
      <c r="H36" s="546"/>
      <c r="I36" s="546"/>
      <c r="J36" s="546"/>
      <c r="K36" s="546"/>
      <c r="L36" s="546"/>
      <c r="M36" s="510"/>
      <c r="N36" s="510"/>
      <c r="O36" s="510"/>
      <c r="P36" s="510"/>
      <c r="Q36" s="510"/>
      <c r="R36" s="510"/>
      <c r="S36" s="510"/>
      <c r="T36" s="510"/>
      <c r="U36" s="539"/>
      <c r="V36" s="543"/>
      <c r="W36" s="543"/>
      <c r="X36" s="543"/>
      <c r="Y36" s="543"/>
      <c r="Z36" s="544"/>
      <c r="AA36" s="510"/>
      <c r="AB36" s="510"/>
      <c r="AC36" s="510"/>
      <c r="AD36" s="510"/>
      <c r="AE36" s="510"/>
      <c r="AF36" s="510"/>
      <c r="AG36" s="544"/>
    </row>
    <row r="37" spans="2:33" ht="13" hidden="1" x14ac:dyDescent="0.3">
      <c r="B37" s="545" t="str">
        <f>IFERROR(VLOOKUP(C37,'MEG Def'!$A$42:$B$45,2),"")</f>
        <v/>
      </c>
      <c r="C37" s="430"/>
      <c r="D37" s="539"/>
      <c r="E37" s="515"/>
      <c r="F37" s="515"/>
      <c r="G37" s="515"/>
      <c r="H37" s="546"/>
      <c r="I37" s="546"/>
      <c r="J37" s="546"/>
      <c r="K37" s="546"/>
      <c r="L37" s="546"/>
      <c r="M37" s="510"/>
      <c r="N37" s="510"/>
      <c r="O37" s="510"/>
      <c r="P37" s="510"/>
      <c r="Q37" s="510"/>
      <c r="R37" s="510"/>
      <c r="S37" s="510"/>
      <c r="T37" s="510"/>
      <c r="U37" s="539"/>
      <c r="V37" s="543"/>
      <c r="W37" s="543"/>
      <c r="X37" s="543"/>
      <c r="Y37" s="543"/>
      <c r="Z37" s="544"/>
      <c r="AA37" s="510"/>
      <c r="AB37" s="510"/>
      <c r="AC37" s="510"/>
      <c r="AD37" s="510"/>
      <c r="AE37" s="510"/>
      <c r="AF37" s="510"/>
      <c r="AG37" s="544"/>
    </row>
    <row r="38" spans="2:33" ht="13" hidden="1" x14ac:dyDescent="0.3">
      <c r="B38" s="553"/>
      <c r="C38" s="430"/>
      <c r="D38" s="549"/>
      <c r="E38" s="515"/>
      <c r="F38" s="515"/>
      <c r="G38" s="515"/>
      <c r="H38" s="515"/>
      <c r="I38" s="515"/>
      <c r="J38" s="515"/>
      <c r="K38" s="515"/>
      <c r="L38" s="515"/>
      <c r="M38" s="540"/>
      <c r="N38" s="540"/>
      <c r="O38" s="540"/>
      <c r="P38" s="540"/>
      <c r="Q38" s="540"/>
      <c r="R38" s="540"/>
      <c r="S38" s="540"/>
      <c r="T38" s="540"/>
      <c r="U38" s="541"/>
      <c r="V38" s="542"/>
      <c r="W38" s="542"/>
      <c r="X38" s="550"/>
      <c r="Y38" s="550"/>
      <c r="Z38" s="551"/>
      <c r="AA38" s="515"/>
      <c r="AB38" s="515"/>
      <c r="AC38" s="515"/>
      <c r="AD38" s="515"/>
      <c r="AE38" s="515"/>
      <c r="AF38" s="515"/>
      <c r="AG38" s="551"/>
    </row>
    <row r="39" spans="2:33" ht="13" hidden="1" x14ac:dyDescent="0.3">
      <c r="B39" s="552" t="s">
        <v>42</v>
      </c>
      <c r="C39" s="430"/>
      <c r="D39" s="549"/>
      <c r="E39" s="515"/>
      <c r="F39" s="515"/>
      <c r="G39" s="515"/>
      <c r="H39" s="515"/>
      <c r="I39" s="515"/>
      <c r="J39" s="515"/>
      <c r="K39" s="515"/>
      <c r="L39" s="515"/>
      <c r="M39" s="540"/>
      <c r="N39" s="540"/>
      <c r="O39" s="540"/>
      <c r="P39" s="540"/>
      <c r="Q39" s="540"/>
      <c r="R39" s="540"/>
      <c r="S39" s="540"/>
      <c r="T39" s="540"/>
      <c r="U39" s="541"/>
      <c r="V39" s="542"/>
      <c r="W39" s="542"/>
      <c r="X39" s="550"/>
      <c r="Y39" s="550"/>
      <c r="Z39" s="551"/>
      <c r="AA39" s="515"/>
      <c r="AB39" s="515"/>
      <c r="AC39" s="515"/>
      <c r="AD39" s="515"/>
      <c r="AE39" s="515"/>
      <c r="AF39" s="515"/>
      <c r="AG39" s="551"/>
    </row>
    <row r="40" spans="2:33" ht="13" hidden="1" x14ac:dyDescent="0.3">
      <c r="B40" s="545" t="str">
        <f>IFERROR(VLOOKUP(C40,'MEG Def'!$A$47:$B$50,2),"")</f>
        <v/>
      </c>
      <c r="C40" s="430"/>
      <c r="D40" s="539"/>
      <c r="E40" s="547"/>
      <c r="F40" s="515"/>
      <c r="G40" s="515"/>
      <c r="H40" s="546"/>
      <c r="I40" s="546"/>
      <c r="J40" s="546"/>
      <c r="K40" s="546"/>
      <c r="L40" s="546"/>
      <c r="M40" s="510"/>
      <c r="N40" s="510"/>
      <c r="O40" s="510"/>
      <c r="P40" s="510"/>
      <c r="Q40" s="510"/>
      <c r="R40" s="510"/>
      <c r="S40" s="510"/>
      <c r="T40" s="510"/>
      <c r="U40" s="539"/>
      <c r="V40" s="543"/>
      <c r="W40" s="543"/>
      <c r="X40" s="543"/>
      <c r="Y40" s="543"/>
      <c r="Z40" s="544"/>
      <c r="AA40" s="510"/>
      <c r="AB40" s="510"/>
      <c r="AC40" s="510"/>
      <c r="AD40" s="510"/>
      <c r="AE40" s="510"/>
      <c r="AF40" s="510"/>
      <c r="AG40" s="544"/>
    </row>
    <row r="41" spans="2:33" ht="13" hidden="1" x14ac:dyDescent="0.3">
      <c r="B41" s="545" t="str">
        <f>IFERROR(VLOOKUP(C41,'MEG Def'!$A$47:$B$50,2),"")</f>
        <v/>
      </c>
      <c r="C41" s="430"/>
      <c r="D41" s="539"/>
      <c r="E41" s="510"/>
      <c r="F41" s="510"/>
      <c r="G41" s="510"/>
      <c r="H41" s="546"/>
      <c r="I41" s="546"/>
      <c r="J41" s="546"/>
      <c r="K41" s="546"/>
      <c r="L41" s="546"/>
      <c r="M41" s="510"/>
      <c r="N41" s="510"/>
      <c r="O41" s="510"/>
      <c r="P41" s="510"/>
      <c r="Q41" s="510"/>
      <c r="R41" s="510"/>
      <c r="S41" s="510"/>
      <c r="T41" s="510"/>
      <c r="U41" s="539"/>
      <c r="V41" s="543"/>
      <c r="W41" s="543"/>
      <c r="X41" s="543"/>
      <c r="Y41" s="543"/>
      <c r="Z41" s="544"/>
      <c r="AA41" s="510"/>
      <c r="AB41" s="510"/>
      <c r="AC41" s="510"/>
      <c r="AD41" s="510"/>
      <c r="AE41" s="510"/>
      <c r="AF41" s="510"/>
      <c r="AG41" s="544"/>
    </row>
    <row r="42" spans="2:33" ht="13" hidden="1" x14ac:dyDescent="0.3">
      <c r="B42" s="545" t="str">
        <f>IFERROR(VLOOKUP(C42,'MEG Def'!$A$47:$B$50,2),"")</f>
        <v/>
      </c>
      <c r="C42" s="430"/>
      <c r="D42" s="539"/>
      <c r="E42" s="510"/>
      <c r="F42" s="510"/>
      <c r="G42" s="510"/>
      <c r="H42" s="546"/>
      <c r="I42" s="546"/>
      <c r="J42" s="546"/>
      <c r="K42" s="546"/>
      <c r="L42" s="546"/>
      <c r="M42" s="510"/>
      <c r="N42" s="510"/>
      <c r="O42" s="510"/>
      <c r="P42" s="510"/>
      <c r="Q42" s="510"/>
      <c r="R42" s="510"/>
      <c r="S42" s="510"/>
      <c r="T42" s="510"/>
      <c r="U42" s="539"/>
      <c r="V42" s="543"/>
      <c r="W42" s="543"/>
      <c r="X42" s="543"/>
      <c r="Y42" s="543"/>
      <c r="Z42" s="544"/>
      <c r="AA42" s="510"/>
      <c r="AB42" s="510"/>
      <c r="AC42" s="510"/>
      <c r="AD42" s="510"/>
      <c r="AE42" s="510"/>
      <c r="AF42" s="510"/>
      <c r="AG42" s="544"/>
    </row>
    <row r="43" spans="2:33" ht="13" hidden="1" x14ac:dyDescent="0.3">
      <c r="B43" s="545"/>
      <c r="C43" s="430"/>
      <c r="D43" s="549"/>
      <c r="E43" s="515"/>
      <c r="F43" s="515"/>
      <c r="G43" s="515"/>
      <c r="H43" s="515"/>
      <c r="I43" s="515"/>
      <c r="J43" s="515"/>
      <c r="K43" s="515"/>
      <c r="L43" s="515"/>
      <c r="M43" s="540"/>
      <c r="N43" s="540"/>
      <c r="O43" s="540"/>
      <c r="P43" s="540"/>
      <c r="Q43" s="540"/>
      <c r="R43" s="540"/>
      <c r="S43" s="540"/>
      <c r="T43" s="540"/>
      <c r="U43" s="541"/>
      <c r="V43" s="542"/>
      <c r="W43" s="542"/>
      <c r="X43" s="550"/>
      <c r="Y43" s="550"/>
      <c r="Z43" s="551"/>
      <c r="AA43" s="515"/>
      <c r="AB43" s="515"/>
      <c r="AC43" s="515"/>
      <c r="AD43" s="515"/>
      <c r="AE43" s="515"/>
      <c r="AF43" s="515"/>
      <c r="AG43" s="551"/>
    </row>
    <row r="44" spans="2:33" ht="13" hidden="1" x14ac:dyDescent="0.3">
      <c r="B44" s="552" t="s">
        <v>80</v>
      </c>
      <c r="C44" s="430"/>
      <c r="D44" s="549"/>
      <c r="E44" s="515"/>
      <c r="F44" s="515"/>
      <c r="G44" s="515"/>
      <c r="H44" s="515"/>
      <c r="I44" s="515"/>
      <c r="J44" s="515"/>
      <c r="K44" s="515"/>
      <c r="L44" s="515"/>
      <c r="M44" s="540"/>
      <c r="N44" s="540"/>
      <c r="O44" s="540"/>
      <c r="P44" s="540"/>
      <c r="Q44" s="540"/>
      <c r="R44" s="540"/>
      <c r="S44" s="540"/>
      <c r="T44" s="540"/>
      <c r="U44" s="541"/>
      <c r="V44" s="542"/>
      <c r="W44" s="542"/>
      <c r="X44" s="550"/>
      <c r="Y44" s="550"/>
      <c r="Z44" s="551"/>
      <c r="AA44" s="515"/>
      <c r="AB44" s="515"/>
      <c r="AC44" s="515"/>
      <c r="AD44" s="515"/>
      <c r="AE44" s="515"/>
      <c r="AF44" s="515"/>
      <c r="AG44" s="551"/>
    </row>
    <row r="45" spans="2:33" ht="13" hidden="1" x14ac:dyDescent="0.3">
      <c r="B45" s="545" t="str">
        <f>IFERROR(VLOOKUP(C45,'MEG Def'!$A$52:$B$55,2),"")</f>
        <v/>
      </c>
      <c r="C45" s="430"/>
      <c r="D45" s="539"/>
      <c r="E45" s="510"/>
      <c r="F45" s="510"/>
      <c r="G45" s="510"/>
      <c r="H45" s="546"/>
      <c r="I45" s="546"/>
      <c r="J45" s="546"/>
      <c r="K45" s="546"/>
      <c r="L45" s="546"/>
      <c r="M45" s="510"/>
      <c r="N45" s="510"/>
      <c r="O45" s="510"/>
      <c r="P45" s="510"/>
      <c r="Q45" s="510"/>
      <c r="R45" s="510"/>
      <c r="S45" s="510"/>
      <c r="T45" s="510"/>
      <c r="U45" s="539"/>
      <c r="V45" s="543"/>
      <c r="W45" s="543"/>
      <c r="X45" s="543"/>
      <c r="Y45" s="543"/>
      <c r="Z45" s="544"/>
      <c r="AA45" s="510"/>
      <c r="AB45" s="510"/>
      <c r="AC45" s="510"/>
      <c r="AD45" s="510"/>
      <c r="AE45" s="510"/>
      <c r="AF45" s="510"/>
      <c r="AG45" s="544"/>
    </row>
    <row r="46" spans="2:33" ht="13" hidden="1" x14ac:dyDescent="0.3">
      <c r="B46" s="545" t="str">
        <f>IFERROR(VLOOKUP(C46,'MEG Def'!$A$52:$B$55,2),"")</f>
        <v/>
      </c>
      <c r="C46" s="430"/>
      <c r="D46" s="539"/>
      <c r="E46" s="510"/>
      <c r="F46" s="510"/>
      <c r="G46" s="510"/>
      <c r="H46" s="546"/>
      <c r="I46" s="546"/>
      <c r="J46" s="546"/>
      <c r="K46" s="546"/>
      <c r="L46" s="546"/>
      <c r="M46" s="510"/>
      <c r="N46" s="510"/>
      <c r="O46" s="510"/>
      <c r="P46" s="510"/>
      <c r="Q46" s="510"/>
      <c r="R46" s="510"/>
      <c r="S46" s="510"/>
      <c r="T46" s="510"/>
      <c r="U46" s="539"/>
      <c r="V46" s="543"/>
      <c r="W46" s="543"/>
      <c r="X46" s="543"/>
      <c r="Y46" s="543"/>
      <c r="Z46" s="544"/>
      <c r="AA46" s="510"/>
      <c r="AB46" s="510"/>
      <c r="AC46" s="510"/>
      <c r="AD46" s="510"/>
      <c r="AE46" s="510"/>
      <c r="AF46" s="510"/>
      <c r="AG46" s="544"/>
    </row>
    <row r="47" spans="2:33" ht="13" hidden="1" x14ac:dyDescent="0.3">
      <c r="B47" s="545" t="str">
        <f>IFERROR(VLOOKUP(C47,'MEG Def'!$A$52:$B$55,2),"")</f>
        <v/>
      </c>
      <c r="C47" s="430"/>
      <c r="D47" s="539"/>
      <c r="E47" s="510"/>
      <c r="F47" s="510"/>
      <c r="G47" s="510"/>
      <c r="H47" s="546"/>
      <c r="I47" s="546"/>
      <c r="J47" s="546"/>
      <c r="K47" s="546"/>
      <c r="L47" s="546"/>
      <c r="M47" s="510"/>
      <c r="N47" s="510"/>
      <c r="O47" s="510"/>
      <c r="P47" s="510"/>
      <c r="Q47" s="510"/>
      <c r="R47" s="510"/>
      <c r="S47" s="510"/>
      <c r="T47" s="510"/>
      <c r="U47" s="539"/>
      <c r="V47" s="543"/>
      <c r="W47" s="543"/>
      <c r="X47" s="543"/>
      <c r="Y47" s="543"/>
      <c r="Z47" s="544"/>
      <c r="AA47" s="510"/>
      <c r="AB47" s="510"/>
      <c r="AC47" s="510"/>
      <c r="AD47" s="510"/>
      <c r="AE47" s="510"/>
      <c r="AF47" s="510"/>
      <c r="AG47" s="544"/>
    </row>
    <row r="48" spans="2:33" ht="13" hidden="1" x14ac:dyDescent="0.3">
      <c r="B48" s="545"/>
      <c r="C48" s="430"/>
      <c r="D48" s="549"/>
      <c r="E48" s="515"/>
      <c r="F48" s="515"/>
      <c r="G48" s="515"/>
      <c r="H48" s="515"/>
      <c r="I48" s="515"/>
      <c r="J48" s="515"/>
      <c r="K48" s="515"/>
      <c r="L48" s="515"/>
      <c r="M48" s="540"/>
      <c r="N48" s="540"/>
      <c r="O48" s="540"/>
      <c r="P48" s="540"/>
      <c r="Q48" s="540"/>
      <c r="R48" s="540"/>
      <c r="S48" s="540"/>
      <c r="T48" s="540"/>
      <c r="U48" s="541"/>
      <c r="V48" s="542"/>
      <c r="W48" s="542"/>
      <c r="X48" s="550"/>
      <c r="Y48" s="550"/>
      <c r="Z48" s="551"/>
      <c r="AA48" s="515"/>
      <c r="AB48" s="515"/>
      <c r="AC48" s="515"/>
      <c r="AD48" s="515"/>
      <c r="AE48" s="515"/>
      <c r="AF48" s="515"/>
      <c r="AG48" s="551"/>
    </row>
    <row r="49" spans="2:33" ht="13" hidden="1" x14ac:dyDescent="0.3">
      <c r="B49" s="552" t="s">
        <v>81</v>
      </c>
      <c r="C49" s="430"/>
      <c r="D49" s="549"/>
      <c r="E49" s="515"/>
      <c r="F49" s="515"/>
      <c r="G49" s="515"/>
      <c r="H49" s="515"/>
      <c r="I49" s="515"/>
      <c r="J49" s="515"/>
      <c r="K49" s="515"/>
      <c r="L49" s="515"/>
      <c r="M49" s="540"/>
      <c r="N49" s="540"/>
      <c r="O49" s="540"/>
      <c r="P49" s="540"/>
      <c r="Q49" s="540"/>
      <c r="R49" s="540"/>
      <c r="S49" s="540"/>
      <c r="T49" s="540"/>
      <c r="U49" s="541"/>
      <c r="V49" s="542"/>
      <c r="W49" s="542"/>
      <c r="X49" s="550"/>
      <c r="Y49" s="550"/>
      <c r="Z49" s="551"/>
      <c r="AA49" s="515"/>
      <c r="AB49" s="515"/>
      <c r="AC49" s="515"/>
      <c r="AD49" s="515"/>
      <c r="AE49" s="515"/>
      <c r="AF49" s="515"/>
      <c r="AG49" s="551"/>
    </row>
    <row r="50" spans="2:33" ht="13" hidden="1" x14ac:dyDescent="0.3">
      <c r="B50" s="545" t="str">
        <f>IFERROR(VLOOKUP(C50,'MEG Def'!$A$57:$B$60,2),"")</f>
        <v/>
      </c>
      <c r="C50" s="430"/>
      <c r="D50" s="539"/>
      <c r="E50" s="547"/>
      <c r="F50" s="515"/>
      <c r="G50" s="515"/>
      <c r="H50" s="546"/>
      <c r="I50" s="546"/>
      <c r="J50" s="546"/>
      <c r="K50" s="546"/>
      <c r="L50" s="546"/>
      <c r="M50" s="510"/>
      <c r="N50" s="510"/>
      <c r="O50" s="510"/>
      <c r="P50" s="510"/>
      <c r="Q50" s="510"/>
      <c r="R50" s="510"/>
      <c r="S50" s="510"/>
      <c r="T50" s="510"/>
      <c r="U50" s="539"/>
      <c r="V50" s="543"/>
      <c r="W50" s="543"/>
      <c r="X50" s="543"/>
      <c r="Y50" s="543"/>
      <c r="Z50" s="544"/>
      <c r="AA50" s="510"/>
      <c r="AB50" s="510"/>
      <c r="AC50" s="510"/>
      <c r="AD50" s="510"/>
      <c r="AE50" s="510"/>
      <c r="AF50" s="510"/>
      <c r="AG50" s="544"/>
    </row>
    <row r="51" spans="2:33" ht="13" hidden="1" x14ac:dyDescent="0.3">
      <c r="B51" s="545" t="str">
        <f>IFERROR(VLOOKUP(C51,'MEG Def'!$A$57:$B$60,2),"")</f>
        <v/>
      </c>
      <c r="C51" s="430"/>
      <c r="D51" s="539"/>
      <c r="E51" s="510"/>
      <c r="F51" s="510"/>
      <c r="G51" s="510"/>
      <c r="H51" s="546"/>
      <c r="I51" s="546"/>
      <c r="J51" s="546"/>
      <c r="K51" s="546"/>
      <c r="L51" s="546"/>
      <c r="M51" s="510"/>
      <c r="N51" s="510"/>
      <c r="O51" s="510"/>
      <c r="P51" s="510"/>
      <c r="Q51" s="510"/>
      <c r="R51" s="510"/>
      <c r="S51" s="510"/>
      <c r="T51" s="510"/>
      <c r="U51" s="539"/>
      <c r="V51" s="543"/>
      <c r="W51" s="543"/>
      <c r="X51" s="543"/>
      <c r="Y51" s="543"/>
      <c r="Z51" s="544"/>
      <c r="AA51" s="510"/>
      <c r="AB51" s="510"/>
      <c r="AC51" s="510"/>
      <c r="AD51" s="510"/>
      <c r="AE51" s="510"/>
      <c r="AF51" s="510"/>
      <c r="AG51" s="544"/>
    </row>
    <row r="52" spans="2:33" ht="13" hidden="1" x14ac:dyDescent="0.3">
      <c r="B52" s="545" t="str">
        <f>IFERROR(VLOOKUP(C52,'MEG Def'!$A$57:$B$60,2),"")</f>
        <v/>
      </c>
      <c r="C52" s="430"/>
      <c r="D52" s="539"/>
      <c r="E52" s="510"/>
      <c r="F52" s="510"/>
      <c r="G52" s="510"/>
      <c r="H52" s="546"/>
      <c r="I52" s="546"/>
      <c r="J52" s="546"/>
      <c r="K52" s="546"/>
      <c r="L52" s="546"/>
      <c r="M52" s="510"/>
      <c r="N52" s="510"/>
      <c r="O52" s="510"/>
      <c r="P52" s="510"/>
      <c r="Q52" s="510"/>
      <c r="R52" s="510"/>
      <c r="S52" s="510"/>
      <c r="T52" s="510"/>
      <c r="U52" s="539"/>
      <c r="V52" s="543"/>
      <c r="W52" s="543"/>
      <c r="X52" s="543"/>
      <c r="Y52" s="543"/>
      <c r="Z52" s="544"/>
      <c r="AA52" s="510"/>
      <c r="AB52" s="510"/>
      <c r="AC52" s="510"/>
      <c r="AD52" s="510"/>
      <c r="AE52" s="510"/>
      <c r="AF52" s="510"/>
      <c r="AG52" s="544"/>
    </row>
    <row r="53" spans="2:33" ht="13.5" thickBot="1" x14ac:dyDescent="0.35">
      <c r="B53" s="554"/>
      <c r="C53" s="555"/>
      <c r="D53" s="556"/>
      <c r="E53" s="557"/>
      <c r="F53" s="557"/>
      <c r="G53" s="557"/>
      <c r="H53" s="557"/>
      <c r="I53" s="558"/>
      <c r="J53" s="558"/>
      <c r="K53" s="558"/>
      <c r="L53" s="558"/>
      <c r="M53" s="558"/>
      <c r="N53" s="558"/>
      <c r="O53" s="558"/>
      <c r="P53" s="558"/>
      <c r="Q53" s="558"/>
      <c r="R53" s="558"/>
      <c r="S53" s="558"/>
      <c r="T53" s="558"/>
      <c r="U53" s="559"/>
      <c r="V53" s="558"/>
      <c r="W53" s="558"/>
      <c r="X53" s="521"/>
      <c r="Y53" s="521"/>
      <c r="Z53" s="560"/>
      <c r="AA53" s="521"/>
      <c r="AB53" s="521"/>
      <c r="AC53" s="521"/>
      <c r="AD53" s="521"/>
      <c r="AE53" s="521"/>
      <c r="AF53" s="521"/>
      <c r="AG53" s="560"/>
    </row>
    <row r="55" spans="2:33" ht="13.5" hidden="1" thickBot="1" x14ac:dyDescent="0.35">
      <c r="B55" s="440" t="s">
        <v>17</v>
      </c>
      <c r="C55" s="499"/>
    </row>
    <row r="56" spans="2:33" ht="13" hidden="1" x14ac:dyDescent="0.3">
      <c r="B56" s="500"/>
      <c r="C56" s="501"/>
      <c r="D56" s="502" t="s">
        <v>0</v>
      </c>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8"/>
      <c r="AG56" s="429"/>
    </row>
    <row r="57" spans="2:33" ht="13.5" hidden="1" thickBot="1" x14ac:dyDescent="0.35">
      <c r="B57" s="504"/>
      <c r="C57" s="505"/>
      <c r="D57" s="561">
        <f>'DY Def'!B$5</f>
        <v>1</v>
      </c>
      <c r="E57" s="561">
        <f>'DY Def'!C$5</f>
        <v>2</v>
      </c>
      <c r="F57" s="561">
        <f>'DY Def'!D$5</f>
        <v>3</v>
      </c>
      <c r="G57" s="561">
        <f>'DY Def'!E$5</f>
        <v>4</v>
      </c>
      <c r="H57" s="561">
        <f>'DY Def'!F$5</f>
        <v>5</v>
      </c>
      <c r="I57" s="561">
        <f>'DY Def'!G$5</f>
        <v>6</v>
      </c>
      <c r="J57" s="561">
        <f>'DY Def'!H$5</f>
        <v>7</v>
      </c>
      <c r="K57" s="561">
        <f>'DY Def'!I$5</f>
        <v>8</v>
      </c>
      <c r="L57" s="561">
        <f>'DY Def'!J$5</f>
        <v>9</v>
      </c>
      <c r="M57" s="561">
        <f>'DY Def'!K$5</f>
        <v>10</v>
      </c>
      <c r="N57" s="561">
        <f>'DY Def'!L$5</f>
        <v>11</v>
      </c>
      <c r="O57" s="561">
        <f>'DY Def'!M$5</f>
        <v>12</v>
      </c>
      <c r="P57" s="561">
        <f>'DY Def'!N$5</f>
        <v>13</v>
      </c>
      <c r="Q57" s="561">
        <f>'DY Def'!O$5</f>
        <v>14</v>
      </c>
      <c r="R57" s="561">
        <f>'DY Def'!P$5</f>
        <v>15</v>
      </c>
      <c r="S57" s="561">
        <f>'DY Def'!Q$5</f>
        <v>16</v>
      </c>
      <c r="T57" s="561">
        <f>'DY Def'!R$5</f>
        <v>17</v>
      </c>
      <c r="U57" s="561">
        <f>'DY Def'!S$5</f>
        <v>18</v>
      </c>
      <c r="V57" s="561">
        <f>'DY Def'!T$5</f>
        <v>19</v>
      </c>
      <c r="W57" s="561">
        <f>'DY Def'!U$5</f>
        <v>20</v>
      </c>
      <c r="X57" s="561">
        <f>'DY Def'!V$5</f>
        <v>21</v>
      </c>
      <c r="Y57" s="561">
        <f>'DY Def'!W$5</f>
        <v>22</v>
      </c>
      <c r="Z57" s="561">
        <f>'DY Def'!X$5</f>
        <v>23</v>
      </c>
      <c r="AA57" s="561">
        <f>'DY Def'!Y$5</f>
        <v>24</v>
      </c>
      <c r="AB57" s="561">
        <f>'DY Def'!Z$5</f>
        <v>25</v>
      </c>
      <c r="AC57" s="561">
        <f>'DY Def'!AA$5</f>
        <v>26</v>
      </c>
      <c r="AD57" s="561">
        <f>'DY Def'!AB$5</f>
        <v>27</v>
      </c>
      <c r="AE57" s="561">
        <f>'DY Def'!AC$5</f>
        <v>28</v>
      </c>
      <c r="AF57" s="561">
        <f>'DY Def'!AD$5</f>
        <v>29</v>
      </c>
      <c r="AG57" s="562">
        <f>'DY Def'!AE$5</f>
        <v>30</v>
      </c>
    </row>
    <row r="58" spans="2:33" ht="13" hidden="1" x14ac:dyDescent="0.3">
      <c r="B58" s="504"/>
      <c r="C58" s="531"/>
      <c r="D58" s="563"/>
      <c r="E58" s="564"/>
      <c r="F58" s="564"/>
      <c r="G58" s="564"/>
      <c r="H58" s="564"/>
      <c r="I58" s="564"/>
      <c r="J58" s="564"/>
      <c r="K58" s="564"/>
      <c r="L58" s="564"/>
      <c r="M58" s="564"/>
      <c r="N58" s="564"/>
      <c r="O58" s="564"/>
      <c r="P58" s="564"/>
      <c r="Q58" s="564"/>
      <c r="R58" s="564"/>
      <c r="S58" s="564"/>
      <c r="T58" s="564"/>
      <c r="U58" s="564"/>
      <c r="V58" s="564"/>
      <c r="W58" s="564"/>
      <c r="X58" s="507"/>
      <c r="Y58" s="507"/>
      <c r="Z58" s="507"/>
      <c r="AA58" s="507"/>
      <c r="AB58" s="507"/>
      <c r="AC58" s="507"/>
      <c r="AD58" s="507"/>
      <c r="AE58" s="507"/>
      <c r="AF58" s="507"/>
      <c r="AG58" s="537"/>
    </row>
    <row r="59" spans="2:33" ht="13" hidden="1" x14ac:dyDescent="0.3">
      <c r="B59" s="509" t="s">
        <v>84</v>
      </c>
      <c r="C59" s="531"/>
      <c r="D59" s="565"/>
      <c r="E59" s="566"/>
      <c r="F59" s="566"/>
      <c r="G59" s="566"/>
      <c r="H59" s="566"/>
      <c r="I59" s="540"/>
      <c r="J59" s="540"/>
      <c r="K59" s="540"/>
      <c r="L59" s="540"/>
      <c r="M59" s="540"/>
      <c r="N59" s="540"/>
      <c r="O59" s="540"/>
      <c r="P59" s="540"/>
      <c r="Q59" s="540"/>
      <c r="R59" s="540"/>
      <c r="S59" s="540"/>
      <c r="T59" s="540"/>
      <c r="U59" s="540"/>
      <c r="V59" s="540"/>
      <c r="W59" s="540"/>
      <c r="X59" s="510"/>
      <c r="Y59" s="510"/>
      <c r="Z59" s="510"/>
      <c r="AA59" s="510"/>
      <c r="AB59" s="510"/>
      <c r="AC59" s="510"/>
      <c r="AD59" s="510"/>
      <c r="AE59" s="510"/>
      <c r="AF59" s="510"/>
      <c r="AG59" s="544"/>
    </row>
    <row r="60" spans="2:33" ht="13" hidden="1" x14ac:dyDescent="0.3">
      <c r="B60" s="513" t="str">
        <f>IFERROR(VLOOKUP(C60,'MEG Def'!$A$7:$B$12,2),"")</f>
        <v/>
      </c>
      <c r="C60" s="531"/>
      <c r="D60" s="539"/>
      <c r="E60" s="510"/>
      <c r="F60" s="547"/>
      <c r="G60" s="547"/>
      <c r="H60" s="547"/>
      <c r="I60" s="567"/>
      <c r="J60" s="567"/>
      <c r="K60" s="567"/>
      <c r="L60" s="567"/>
      <c r="M60" s="567"/>
      <c r="N60" s="567"/>
      <c r="O60" s="567"/>
      <c r="P60" s="567"/>
      <c r="Q60" s="567"/>
      <c r="R60" s="567"/>
      <c r="S60" s="567"/>
      <c r="T60" s="567"/>
      <c r="U60" s="567"/>
      <c r="V60" s="567"/>
      <c r="W60" s="567"/>
      <c r="X60" s="510"/>
      <c r="Y60" s="510"/>
      <c r="Z60" s="510"/>
      <c r="AA60" s="510"/>
      <c r="AB60" s="510"/>
      <c r="AC60" s="510"/>
      <c r="AD60" s="510"/>
      <c r="AE60" s="510"/>
      <c r="AF60" s="510"/>
      <c r="AG60" s="544"/>
    </row>
    <row r="61" spans="2:33" ht="13" hidden="1" x14ac:dyDescent="0.3">
      <c r="B61" s="513" t="str">
        <f>IFERROR(VLOOKUP(C61,'MEG Def'!$A$7:$B$12,2),"")</f>
        <v/>
      </c>
      <c r="C61" s="531"/>
      <c r="D61" s="539"/>
      <c r="E61" s="510"/>
      <c r="F61" s="547"/>
      <c r="G61" s="547"/>
      <c r="H61" s="547"/>
      <c r="I61" s="567"/>
      <c r="J61" s="567"/>
      <c r="K61" s="567"/>
      <c r="L61" s="567"/>
      <c r="M61" s="567"/>
      <c r="N61" s="567"/>
      <c r="O61" s="567"/>
      <c r="P61" s="567"/>
      <c r="Q61" s="567"/>
      <c r="R61" s="567"/>
      <c r="S61" s="567"/>
      <c r="T61" s="567"/>
      <c r="U61" s="567"/>
      <c r="V61" s="567"/>
      <c r="W61" s="567"/>
      <c r="X61" s="510"/>
      <c r="Y61" s="510"/>
      <c r="Z61" s="510"/>
      <c r="AA61" s="510"/>
      <c r="AB61" s="510"/>
      <c r="AC61" s="510"/>
      <c r="AD61" s="510"/>
      <c r="AE61" s="510"/>
      <c r="AF61" s="510"/>
      <c r="AG61" s="544"/>
    </row>
    <row r="62" spans="2:33" ht="13" hidden="1" x14ac:dyDescent="0.3">
      <c r="B62" s="513" t="str">
        <f>IFERROR(VLOOKUP(C62,'MEG Def'!$A$7:$B$12,2),"")</f>
        <v/>
      </c>
      <c r="C62" s="531"/>
      <c r="D62" s="539"/>
      <c r="E62" s="510"/>
      <c r="F62" s="547"/>
      <c r="G62" s="547"/>
      <c r="H62" s="547"/>
      <c r="I62" s="567"/>
      <c r="J62" s="567"/>
      <c r="K62" s="567"/>
      <c r="L62" s="567"/>
      <c r="M62" s="567"/>
      <c r="N62" s="567"/>
      <c r="O62" s="567"/>
      <c r="P62" s="567"/>
      <c r="Q62" s="567"/>
      <c r="R62" s="567"/>
      <c r="S62" s="567"/>
      <c r="T62" s="567"/>
      <c r="U62" s="567"/>
      <c r="V62" s="567"/>
      <c r="W62" s="567"/>
      <c r="X62" s="510"/>
      <c r="Y62" s="510"/>
      <c r="Z62" s="510"/>
      <c r="AA62" s="510"/>
      <c r="AB62" s="510"/>
      <c r="AC62" s="510"/>
      <c r="AD62" s="510"/>
      <c r="AE62" s="510"/>
      <c r="AF62" s="510"/>
      <c r="AG62" s="544"/>
    </row>
    <row r="63" spans="2:33" ht="13" hidden="1" x14ac:dyDescent="0.3">
      <c r="B63" s="513" t="str">
        <f>IFERROR(VLOOKUP(C63,'MEG Def'!$A$7:$B$12,2),"")</f>
        <v/>
      </c>
      <c r="C63" s="531"/>
      <c r="D63" s="539"/>
      <c r="E63" s="510"/>
      <c r="F63" s="547"/>
      <c r="G63" s="547"/>
      <c r="H63" s="547"/>
      <c r="I63" s="567"/>
      <c r="J63" s="567"/>
      <c r="K63" s="567"/>
      <c r="L63" s="567"/>
      <c r="M63" s="567"/>
      <c r="N63" s="567"/>
      <c r="O63" s="567"/>
      <c r="P63" s="567"/>
      <c r="Q63" s="567"/>
      <c r="R63" s="567"/>
      <c r="S63" s="567"/>
      <c r="T63" s="567"/>
      <c r="U63" s="567"/>
      <c r="V63" s="567"/>
      <c r="W63" s="567"/>
      <c r="X63" s="510"/>
      <c r="Y63" s="510"/>
      <c r="Z63" s="510"/>
      <c r="AA63" s="510"/>
      <c r="AB63" s="510"/>
      <c r="AC63" s="510"/>
      <c r="AD63" s="510"/>
      <c r="AE63" s="510"/>
      <c r="AF63" s="510"/>
      <c r="AG63" s="544"/>
    </row>
    <row r="64" spans="2:33" ht="13" hidden="1" x14ac:dyDescent="0.3">
      <c r="B64" s="513" t="str">
        <f>IFERROR(VLOOKUP(C64,'MEG Def'!$A$7:$B$12,2),"")</f>
        <v/>
      </c>
      <c r="C64" s="531"/>
      <c r="D64" s="539"/>
      <c r="E64" s="510"/>
      <c r="F64" s="547"/>
      <c r="G64" s="547"/>
      <c r="H64" s="547"/>
      <c r="I64" s="567"/>
      <c r="J64" s="567"/>
      <c r="K64" s="567"/>
      <c r="L64" s="567"/>
      <c r="M64" s="567"/>
      <c r="N64" s="567"/>
      <c r="O64" s="567"/>
      <c r="P64" s="567"/>
      <c r="Q64" s="567"/>
      <c r="R64" s="567"/>
      <c r="S64" s="567"/>
      <c r="T64" s="567"/>
      <c r="U64" s="567"/>
      <c r="V64" s="567"/>
      <c r="W64" s="567"/>
      <c r="X64" s="510"/>
      <c r="Y64" s="510"/>
      <c r="Z64" s="510"/>
      <c r="AA64" s="510"/>
      <c r="AB64" s="510"/>
      <c r="AC64" s="510"/>
      <c r="AD64" s="510"/>
      <c r="AE64" s="510"/>
      <c r="AF64" s="510"/>
      <c r="AG64" s="544"/>
    </row>
    <row r="65" spans="2:33" ht="13" hidden="1" x14ac:dyDescent="0.3">
      <c r="B65" s="513"/>
      <c r="C65" s="531"/>
      <c r="D65" s="568"/>
      <c r="E65" s="547"/>
      <c r="F65" s="547"/>
      <c r="G65" s="547"/>
      <c r="H65" s="547"/>
      <c r="I65" s="567"/>
      <c r="J65" s="567"/>
      <c r="K65" s="567"/>
      <c r="L65" s="567"/>
      <c r="M65" s="567"/>
      <c r="N65" s="567"/>
      <c r="O65" s="567"/>
      <c r="P65" s="567"/>
      <c r="Q65" s="567"/>
      <c r="R65" s="567"/>
      <c r="S65" s="567"/>
      <c r="T65" s="567"/>
      <c r="U65" s="567"/>
      <c r="V65" s="567"/>
      <c r="W65" s="567"/>
      <c r="X65" s="510"/>
      <c r="Y65" s="510"/>
      <c r="Z65" s="510"/>
      <c r="AA65" s="510"/>
      <c r="AB65" s="510"/>
      <c r="AC65" s="510"/>
      <c r="AD65" s="510"/>
      <c r="AE65" s="510"/>
      <c r="AF65" s="510"/>
      <c r="AG65" s="544"/>
    </row>
    <row r="66" spans="2:33" ht="13" hidden="1" x14ac:dyDescent="0.3">
      <c r="B66" s="514" t="s">
        <v>86</v>
      </c>
      <c r="C66" s="531"/>
      <c r="D66" s="568"/>
      <c r="E66" s="515"/>
      <c r="F66" s="515"/>
      <c r="G66" s="515"/>
      <c r="H66" s="515"/>
      <c r="I66" s="567"/>
      <c r="J66" s="567"/>
      <c r="K66" s="567"/>
      <c r="L66" s="567"/>
      <c r="M66" s="567"/>
      <c r="N66" s="567"/>
      <c r="O66" s="567"/>
      <c r="P66" s="567"/>
      <c r="Q66" s="567"/>
      <c r="R66" s="567"/>
      <c r="S66" s="567"/>
      <c r="T66" s="567"/>
      <c r="U66" s="567"/>
      <c r="V66" s="567"/>
      <c r="W66" s="567"/>
      <c r="X66" s="515"/>
      <c r="Y66" s="515"/>
      <c r="Z66" s="515"/>
      <c r="AA66" s="515"/>
      <c r="AB66" s="515"/>
      <c r="AC66" s="515"/>
      <c r="AD66" s="515"/>
      <c r="AE66" s="515"/>
      <c r="AF66" s="515"/>
      <c r="AG66" s="551"/>
    </row>
    <row r="67" spans="2:33" ht="13" hidden="1" x14ac:dyDescent="0.3">
      <c r="B67" s="513" t="str">
        <f>IFERROR(VLOOKUP(C67,'MEG Def'!$A$21:$B$26,2),"")</f>
        <v/>
      </c>
      <c r="C67" s="531"/>
      <c r="D67" s="539"/>
      <c r="E67" s="547"/>
      <c r="F67" s="515"/>
      <c r="G67" s="515"/>
      <c r="H67" s="515"/>
      <c r="I67" s="567"/>
      <c r="J67" s="567"/>
      <c r="K67" s="567"/>
      <c r="L67" s="567"/>
      <c r="M67" s="567"/>
      <c r="N67" s="567"/>
      <c r="O67" s="567"/>
      <c r="P67" s="567"/>
      <c r="Q67" s="567"/>
      <c r="R67" s="567"/>
      <c r="S67" s="567"/>
      <c r="T67" s="567"/>
      <c r="U67" s="567"/>
      <c r="V67" s="567"/>
      <c r="W67" s="567"/>
      <c r="X67" s="510"/>
      <c r="Y67" s="510"/>
      <c r="Z67" s="510"/>
      <c r="AA67" s="510"/>
      <c r="AB67" s="510"/>
      <c r="AC67" s="510"/>
      <c r="AD67" s="510"/>
      <c r="AE67" s="510"/>
      <c r="AF67" s="510"/>
      <c r="AG67" s="544"/>
    </row>
    <row r="68" spans="2:33" ht="13" hidden="1" x14ac:dyDescent="0.3">
      <c r="B68" s="513" t="str">
        <f>IFERROR(VLOOKUP(C68,'MEG Def'!$A$21:$B$26,2),"")</f>
        <v/>
      </c>
      <c r="C68" s="531"/>
      <c r="D68" s="539"/>
      <c r="E68" s="515"/>
      <c r="F68" s="515"/>
      <c r="G68" s="515"/>
      <c r="H68" s="515"/>
      <c r="I68" s="567"/>
      <c r="J68" s="567"/>
      <c r="K68" s="567"/>
      <c r="L68" s="567"/>
      <c r="M68" s="567"/>
      <c r="N68" s="567"/>
      <c r="O68" s="567"/>
      <c r="P68" s="567"/>
      <c r="Q68" s="567"/>
      <c r="R68" s="567"/>
      <c r="S68" s="567"/>
      <c r="T68" s="567"/>
      <c r="U68" s="567"/>
      <c r="V68" s="567"/>
      <c r="W68" s="567"/>
      <c r="X68" s="510"/>
      <c r="Y68" s="510"/>
      <c r="Z68" s="510"/>
      <c r="AA68" s="510"/>
      <c r="AB68" s="510"/>
      <c r="AC68" s="510"/>
      <c r="AD68" s="510"/>
      <c r="AE68" s="510"/>
      <c r="AF68" s="510"/>
      <c r="AG68" s="544"/>
    </row>
    <row r="69" spans="2:33" ht="13" hidden="1" x14ac:dyDescent="0.3">
      <c r="B69" s="513" t="str">
        <f>IFERROR(VLOOKUP(C69,'MEG Def'!$A$21:$B$26,2),"")</f>
        <v/>
      </c>
      <c r="C69" s="531"/>
      <c r="D69" s="539"/>
      <c r="E69" s="567"/>
      <c r="F69" s="567"/>
      <c r="G69" s="567"/>
      <c r="H69" s="567"/>
      <c r="I69" s="567"/>
      <c r="J69" s="567"/>
      <c r="K69" s="567"/>
      <c r="L69" s="567"/>
      <c r="M69" s="567"/>
      <c r="N69" s="567"/>
      <c r="O69" s="567"/>
      <c r="P69" s="567"/>
      <c r="Q69" s="567"/>
      <c r="R69" s="567"/>
      <c r="S69" s="567"/>
      <c r="T69" s="567"/>
      <c r="U69" s="567"/>
      <c r="V69" s="567"/>
      <c r="W69" s="567"/>
      <c r="X69" s="510"/>
      <c r="Y69" s="510"/>
      <c r="Z69" s="510"/>
      <c r="AA69" s="510"/>
      <c r="AB69" s="510"/>
      <c r="AC69" s="510"/>
      <c r="AD69" s="510"/>
      <c r="AE69" s="510"/>
      <c r="AF69" s="510"/>
      <c r="AG69" s="544"/>
    </row>
    <row r="70" spans="2:33" ht="13" hidden="1" x14ac:dyDescent="0.3">
      <c r="B70" s="513" t="str">
        <f>IFERROR(VLOOKUP(C70,'MEG Def'!$A$21:$B$26,2),"")</f>
        <v/>
      </c>
      <c r="C70" s="531"/>
      <c r="D70" s="539"/>
      <c r="E70" s="567"/>
      <c r="F70" s="567"/>
      <c r="G70" s="567"/>
      <c r="H70" s="567"/>
      <c r="I70" s="567"/>
      <c r="J70" s="567"/>
      <c r="K70" s="567"/>
      <c r="L70" s="567"/>
      <c r="M70" s="567"/>
      <c r="N70" s="567"/>
      <c r="O70" s="567"/>
      <c r="P70" s="567"/>
      <c r="Q70" s="567"/>
      <c r="R70" s="567"/>
      <c r="S70" s="567"/>
      <c r="T70" s="567"/>
      <c r="U70" s="567"/>
      <c r="V70" s="567"/>
      <c r="W70" s="567"/>
      <c r="X70" s="510"/>
      <c r="Y70" s="510"/>
      <c r="Z70" s="510"/>
      <c r="AA70" s="510"/>
      <c r="AB70" s="510"/>
      <c r="AC70" s="510"/>
      <c r="AD70" s="510"/>
      <c r="AE70" s="510"/>
      <c r="AF70" s="510"/>
      <c r="AG70" s="544"/>
    </row>
    <row r="71" spans="2:33" ht="13" hidden="1" x14ac:dyDescent="0.3">
      <c r="B71" s="513" t="str">
        <f>IFERROR(VLOOKUP(C71,'MEG Def'!$A$21:$B$26,2),"")</f>
        <v/>
      </c>
      <c r="C71" s="531"/>
      <c r="D71" s="539"/>
      <c r="E71" s="567"/>
      <c r="F71" s="567"/>
      <c r="G71" s="567"/>
      <c r="H71" s="567"/>
      <c r="I71" s="567"/>
      <c r="J71" s="567"/>
      <c r="K71" s="567"/>
      <c r="L71" s="567"/>
      <c r="M71" s="567"/>
      <c r="N71" s="567"/>
      <c r="O71" s="567"/>
      <c r="P71" s="567"/>
      <c r="Q71" s="567"/>
      <c r="R71" s="567"/>
      <c r="S71" s="567"/>
      <c r="T71" s="567"/>
      <c r="U71" s="567"/>
      <c r="V71" s="567"/>
      <c r="W71" s="567"/>
      <c r="X71" s="510"/>
      <c r="Y71" s="510"/>
      <c r="Z71" s="510"/>
      <c r="AA71" s="510"/>
      <c r="AB71" s="510"/>
      <c r="AC71" s="510"/>
      <c r="AD71" s="510"/>
      <c r="AE71" s="510"/>
      <c r="AF71" s="510"/>
      <c r="AG71" s="544"/>
    </row>
    <row r="72" spans="2:33" ht="13" hidden="1" x14ac:dyDescent="0.3">
      <c r="B72" s="513"/>
      <c r="C72" s="430"/>
      <c r="D72" s="568"/>
      <c r="E72" s="567"/>
      <c r="F72" s="567"/>
      <c r="G72" s="567"/>
      <c r="H72" s="567"/>
      <c r="I72" s="567"/>
      <c r="J72" s="567"/>
      <c r="K72" s="567"/>
      <c r="L72" s="567"/>
      <c r="M72" s="567"/>
      <c r="N72" s="567"/>
      <c r="O72" s="567"/>
      <c r="P72" s="567"/>
      <c r="Q72" s="567"/>
      <c r="R72" s="567"/>
      <c r="S72" s="567"/>
      <c r="T72" s="567"/>
      <c r="U72" s="567"/>
      <c r="V72" s="567"/>
      <c r="W72" s="567"/>
      <c r="X72" s="515"/>
      <c r="Y72" s="515"/>
      <c r="Z72" s="515"/>
      <c r="AA72" s="515"/>
      <c r="AB72" s="515"/>
      <c r="AC72" s="515"/>
      <c r="AD72" s="515"/>
      <c r="AE72" s="515"/>
      <c r="AF72" s="515"/>
      <c r="AG72" s="551"/>
    </row>
    <row r="73" spans="2:33" ht="13" hidden="1" x14ac:dyDescent="0.3">
      <c r="B73" s="514" t="s">
        <v>44</v>
      </c>
      <c r="C73" s="531"/>
      <c r="D73" s="568"/>
      <c r="E73" s="567"/>
      <c r="F73" s="567"/>
      <c r="G73" s="567"/>
      <c r="H73" s="567"/>
      <c r="I73" s="567"/>
      <c r="J73" s="567"/>
      <c r="K73" s="567"/>
      <c r="L73" s="567"/>
      <c r="M73" s="567"/>
      <c r="N73" s="567"/>
      <c r="O73" s="567"/>
      <c r="P73" s="567"/>
      <c r="Q73" s="567"/>
      <c r="R73" s="567"/>
      <c r="S73" s="567"/>
      <c r="T73" s="567"/>
      <c r="U73" s="567"/>
      <c r="V73" s="567"/>
      <c r="W73" s="567"/>
      <c r="X73" s="515"/>
      <c r="Y73" s="515"/>
      <c r="Z73" s="515"/>
      <c r="AA73" s="515"/>
      <c r="AB73" s="515"/>
      <c r="AC73" s="515"/>
      <c r="AD73" s="515"/>
      <c r="AE73" s="515"/>
      <c r="AF73" s="515"/>
      <c r="AG73" s="551"/>
    </row>
    <row r="74" spans="2:33" ht="13" hidden="1" x14ac:dyDescent="0.3">
      <c r="B74" s="513" t="str">
        <f>IFERROR(VLOOKUP(C74,'MEG Def'!$A$35:$B$40,2),"")</f>
        <v/>
      </c>
      <c r="C74" s="531"/>
      <c r="D74" s="539"/>
      <c r="E74" s="567"/>
      <c r="F74" s="567"/>
      <c r="G74" s="567"/>
      <c r="H74" s="567"/>
      <c r="I74" s="567"/>
      <c r="J74" s="567"/>
      <c r="K74" s="567"/>
      <c r="L74" s="567"/>
      <c r="M74" s="567"/>
      <c r="N74" s="567"/>
      <c r="O74" s="567"/>
      <c r="P74" s="567"/>
      <c r="Q74" s="567"/>
      <c r="R74" s="567"/>
      <c r="S74" s="567"/>
      <c r="T74" s="567"/>
      <c r="U74" s="567"/>
      <c r="V74" s="567"/>
      <c r="W74" s="567"/>
      <c r="X74" s="510"/>
      <c r="Y74" s="510"/>
      <c r="Z74" s="510"/>
      <c r="AA74" s="510"/>
      <c r="AB74" s="510"/>
      <c r="AC74" s="510"/>
      <c r="AD74" s="510"/>
      <c r="AE74" s="510"/>
      <c r="AF74" s="510"/>
      <c r="AG74" s="544"/>
    </row>
    <row r="75" spans="2:33" ht="13" hidden="1" x14ac:dyDescent="0.3">
      <c r="B75" s="513" t="str">
        <f>IFERROR(VLOOKUP(C75,'MEG Def'!$A$35:$B$40,2),"")</f>
        <v/>
      </c>
      <c r="C75" s="531"/>
      <c r="D75" s="539"/>
      <c r="E75" s="567"/>
      <c r="F75" s="567"/>
      <c r="G75" s="567"/>
      <c r="H75" s="567"/>
      <c r="I75" s="567"/>
      <c r="J75" s="567"/>
      <c r="K75" s="567"/>
      <c r="L75" s="567"/>
      <c r="M75" s="567"/>
      <c r="N75" s="567"/>
      <c r="O75" s="567"/>
      <c r="P75" s="567"/>
      <c r="Q75" s="567"/>
      <c r="R75" s="567"/>
      <c r="S75" s="567"/>
      <c r="T75" s="567"/>
      <c r="U75" s="567"/>
      <c r="V75" s="567"/>
      <c r="W75" s="567"/>
      <c r="X75" s="510"/>
      <c r="Y75" s="510"/>
      <c r="Z75" s="510"/>
      <c r="AA75" s="510"/>
      <c r="AB75" s="510"/>
      <c r="AC75" s="510"/>
      <c r="AD75" s="510"/>
      <c r="AE75" s="510"/>
      <c r="AF75" s="510"/>
      <c r="AG75" s="544"/>
    </row>
    <row r="76" spans="2:33" ht="13" hidden="1" x14ac:dyDescent="0.3">
      <c r="B76" s="513" t="str">
        <f>IFERROR(VLOOKUP(C76,'MEG Def'!$A$35:$B$40,2),"")</f>
        <v/>
      </c>
      <c r="C76" s="531"/>
      <c r="D76" s="539"/>
      <c r="E76" s="567"/>
      <c r="F76" s="567"/>
      <c r="G76" s="567"/>
      <c r="H76" s="567"/>
      <c r="I76" s="567"/>
      <c r="J76" s="567"/>
      <c r="K76" s="567"/>
      <c r="L76" s="567"/>
      <c r="M76" s="567"/>
      <c r="N76" s="567"/>
      <c r="O76" s="567"/>
      <c r="P76" s="567"/>
      <c r="Q76" s="567"/>
      <c r="R76" s="567"/>
      <c r="S76" s="567"/>
      <c r="T76" s="567"/>
      <c r="U76" s="567"/>
      <c r="V76" s="567"/>
      <c r="W76" s="567"/>
      <c r="X76" s="510"/>
      <c r="Y76" s="510"/>
      <c r="Z76" s="510"/>
      <c r="AA76" s="510"/>
      <c r="AB76" s="510"/>
      <c r="AC76" s="510"/>
      <c r="AD76" s="510"/>
      <c r="AE76" s="510"/>
      <c r="AF76" s="510"/>
      <c r="AG76" s="544"/>
    </row>
    <row r="77" spans="2:33" ht="13" hidden="1" x14ac:dyDescent="0.3">
      <c r="B77" s="513" t="str">
        <f>IFERROR(VLOOKUP(C77,'MEG Def'!$A$35:$B$40,2),"")</f>
        <v/>
      </c>
      <c r="C77" s="531"/>
      <c r="D77" s="539"/>
      <c r="E77" s="567"/>
      <c r="F77" s="567"/>
      <c r="G77" s="567"/>
      <c r="H77" s="567"/>
      <c r="I77" s="567"/>
      <c r="J77" s="567"/>
      <c r="K77" s="567"/>
      <c r="L77" s="567"/>
      <c r="M77" s="567"/>
      <c r="N77" s="567"/>
      <c r="O77" s="567"/>
      <c r="P77" s="567"/>
      <c r="Q77" s="567"/>
      <c r="R77" s="567"/>
      <c r="S77" s="567"/>
      <c r="T77" s="567"/>
      <c r="U77" s="567"/>
      <c r="V77" s="567"/>
      <c r="W77" s="567"/>
      <c r="X77" s="510"/>
      <c r="Y77" s="510"/>
      <c r="Z77" s="510"/>
      <c r="AA77" s="510"/>
      <c r="AB77" s="510"/>
      <c r="AC77" s="510"/>
      <c r="AD77" s="510"/>
      <c r="AE77" s="510"/>
      <c r="AF77" s="510"/>
      <c r="AG77" s="544"/>
    </row>
    <row r="78" spans="2:33" ht="13" hidden="1" x14ac:dyDescent="0.3">
      <c r="B78" s="513" t="str">
        <f>IFERROR(VLOOKUP(C78,'MEG Def'!$A$35:$B$40,2),"")</f>
        <v/>
      </c>
      <c r="C78" s="531"/>
      <c r="D78" s="539"/>
      <c r="E78" s="567"/>
      <c r="F78" s="567"/>
      <c r="G78" s="567"/>
      <c r="H78" s="567"/>
      <c r="I78" s="567"/>
      <c r="J78" s="567"/>
      <c r="K78" s="567"/>
      <c r="L78" s="567"/>
      <c r="M78" s="567"/>
      <c r="N78" s="567"/>
      <c r="O78" s="567"/>
      <c r="P78" s="567"/>
      <c r="Q78" s="567"/>
      <c r="R78" s="567"/>
      <c r="S78" s="567"/>
      <c r="T78" s="567"/>
      <c r="U78" s="567"/>
      <c r="V78" s="567"/>
      <c r="W78" s="567"/>
      <c r="X78" s="510"/>
      <c r="Y78" s="510"/>
      <c r="Z78" s="510"/>
      <c r="AA78" s="510"/>
      <c r="AB78" s="510"/>
      <c r="AC78" s="510"/>
      <c r="AD78" s="510"/>
      <c r="AE78" s="510"/>
      <c r="AF78" s="510"/>
      <c r="AG78" s="544"/>
    </row>
    <row r="79" spans="2:33" ht="13" hidden="1" x14ac:dyDescent="0.3">
      <c r="B79" s="504"/>
      <c r="C79" s="430"/>
      <c r="D79" s="569"/>
      <c r="E79" s="570"/>
      <c r="F79" s="570"/>
      <c r="G79" s="570"/>
      <c r="H79" s="570"/>
      <c r="I79" s="570"/>
      <c r="J79" s="570"/>
      <c r="K79" s="570"/>
      <c r="L79" s="570"/>
      <c r="M79" s="570"/>
      <c r="N79" s="570"/>
      <c r="O79" s="570"/>
      <c r="P79" s="570"/>
      <c r="Q79" s="570"/>
      <c r="R79" s="570"/>
      <c r="S79" s="570"/>
      <c r="T79" s="570"/>
      <c r="U79" s="570"/>
      <c r="V79" s="570"/>
      <c r="W79" s="570"/>
      <c r="X79" s="515"/>
      <c r="Y79" s="515"/>
      <c r="Z79" s="515"/>
      <c r="AA79" s="515"/>
      <c r="AB79" s="515"/>
      <c r="AC79" s="515"/>
      <c r="AD79" s="515"/>
      <c r="AE79" s="515"/>
      <c r="AF79" s="515"/>
      <c r="AG79" s="551"/>
    </row>
    <row r="80" spans="2:33" ht="13" hidden="1" x14ac:dyDescent="0.3">
      <c r="B80" s="517" t="s">
        <v>43</v>
      </c>
      <c r="C80" s="430"/>
      <c r="D80" s="569"/>
      <c r="E80" s="570"/>
      <c r="F80" s="570"/>
      <c r="G80" s="570"/>
      <c r="H80" s="570"/>
      <c r="I80" s="570"/>
      <c r="J80" s="570"/>
      <c r="K80" s="570"/>
      <c r="L80" s="570"/>
      <c r="M80" s="570"/>
      <c r="N80" s="570"/>
      <c r="O80" s="570"/>
      <c r="P80" s="570"/>
      <c r="Q80" s="570"/>
      <c r="R80" s="570"/>
      <c r="S80" s="570"/>
      <c r="T80" s="570"/>
      <c r="U80" s="570"/>
      <c r="V80" s="570"/>
      <c r="W80" s="570"/>
      <c r="X80" s="515"/>
      <c r="Y80" s="515"/>
      <c r="Z80" s="515"/>
      <c r="AA80" s="515"/>
      <c r="AB80" s="515"/>
      <c r="AC80" s="515"/>
      <c r="AD80" s="515"/>
      <c r="AE80" s="515"/>
      <c r="AF80" s="515"/>
      <c r="AG80" s="551"/>
    </row>
    <row r="81" spans="2:33" ht="13" hidden="1" x14ac:dyDescent="0.3">
      <c r="B81" s="513" t="str">
        <f>IFERROR(VLOOKUP(C81,'MEG Def'!$A$42:$B$45,2),"")</f>
        <v>Family Planning</v>
      </c>
      <c r="C81" s="430">
        <v>1</v>
      </c>
      <c r="D81" s="539"/>
      <c r="E81" s="547"/>
      <c r="F81" s="515"/>
      <c r="G81" s="515"/>
      <c r="H81" s="515"/>
      <c r="I81" s="567"/>
      <c r="J81" s="567"/>
      <c r="K81" s="567"/>
      <c r="L81" s="567"/>
      <c r="M81" s="567"/>
      <c r="N81" s="567"/>
      <c r="O81" s="567"/>
      <c r="P81" s="567"/>
      <c r="Q81" s="567"/>
      <c r="R81" s="567"/>
      <c r="S81" s="567"/>
      <c r="T81" s="567"/>
      <c r="U81" s="567"/>
      <c r="V81" s="567"/>
      <c r="W81" s="567"/>
      <c r="X81" s="510"/>
      <c r="Y81" s="510"/>
      <c r="Z81" s="510"/>
      <c r="AA81" s="510"/>
      <c r="AB81" s="510"/>
      <c r="AC81" s="510"/>
      <c r="AD81" s="510"/>
      <c r="AE81" s="510"/>
      <c r="AF81" s="510"/>
      <c r="AG81" s="544"/>
    </row>
    <row r="82" spans="2:33" ht="13" hidden="1" x14ac:dyDescent="0.3">
      <c r="B82" s="513" t="str">
        <f>IFERROR(VLOOKUP(C82,'MEG Def'!$A$42:$B$45,2),"")</f>
        <v/>
      </c>
      <c r="C82" s="430"/>
      <c r="D82" s="539"/>
      <c r="E82" s="515"/>
      <c r="F82" s="515"/>
      <c r="G82" s="515"/>
      <c r="H82" s="515"/>
      <c r="I82" s="567"/>
      <c r="J82" s="567"/>
      <c r="K82" s="567"/>
      <c r="L82" s="567"/>
      <c r="M82" s="567"/>
      <c r="N82" s="567"/>
      <c r="O82" s="567"/>
      <c r="P82" s="567"/>
      <c r="Q82" s="567"/>
      <c r="R82" s="567"/>
      <c r="S82" s="567"/>
      <c r="T82" s="567"/>
      <c r="U82" s="567"/>
      <c r="V82" s="567"/>
      <c r="W82" s="567"/>
      <c r="X82" s="510"/>
      <c r="Y82" s="510"/>
      <c r="Z82" s="510"/>
      <c r="AA82" s="510"/>
      <c r="AB82" s="510"/>
      <c r="AC82" s="510"/>
      <c r="AD82" s="510"/>
      <c r="AE82" s="510"/>
      <c r="AF82" s="510"/>
      <c r="AG82" s="544"/>
    </row>
    <row r="83" spans="2:33" ht="13" hidden="1" x14ac:dyDescent="0.3">
      <c r="B83" s="513" t="str">
        <f>IFERROR(VLOOKUP(C83,'MEG Def'!$A$42:$B$45,2),"")</f>
        <v/>
      </c>
      <c r="C83" s="430"/>
      <c r="D83" s="539"/>
      <c r="E83" s="515"/>
      <c r="F83" s="515"/>
      <c r="G83" s="515"/>
      <c r="H83" s="515"/>
      <c r="I83" s="567"/>
      <c r="J83" s="567"/>
      <c r="K83" s="567"/>
      <c r="L83" s="567"/>
      <c r="M83" s="567"/>
      <c r="N83" s="567"/>
      <c r="O83" s="567"/>
      <c r="P83" s="567"/>
      <c r="Q83" s="567"/>
      <c r="R83" s="567"/>
      <c r="S83" s="567"/>
      <c r="T83" s="567"/>
      <c r="U83" s="567"/>
      <c r="V83" s="567"/>
      <c r="W83" s="567"/>
      <c r="X83" s="510"/>
      <c r="Y83" s="510"/>
      <c r="Z83" s="510"/>
      <c r="AA83" s="510"/>
      <c r="AB83" s="510"/>
      <c r="AC83" s="510"/>
      <c r="AD83" s="510"/>
      <c r="AE83" s="510"/>
      <c r="AF83" s="510"/>
      <c r="AG83" s="544"/>
    </row>
    <row r="84" spans="2:33" ht="12.65" hidden="1" customHeight="1" x14ac:dyDescent="0.3">
      <c r="B84" s="518"/>
      <c r="C84" s="430"/>
      <c r="D84" s="569"/>
      <c r="E84" s="515"/>
      <c r="F84" s="515"/>
      <c r="G84" s="515"/>
      <c r="H84" s="515"/>
      <c r="I84" s="570"/>
      <c r="J84" s="570"/>
      <c r="K84" s="570"/>
      <c r="L84" s="570"/>
      <c r="M84" s="570"/>
      <c r="N84" s="570"/>
      <c r="O84" s="570"/>
      <c r="P84" s="570"/>
      <c r="Q84" s="570"/>
      <c r="R84" s="570"/>
      <c r="S84" s="570"/>
      <c r="T84" s="570"/>
      <c r="U84" s="570"/>
      <c r="V84" s="570"/>
      <c r="W84" s="570"/>
      <c r="X84" s="515"/>
      <c r="Y84" s="515"/>
      <c r="Z84" s="515"/>
      <c r="AA84" s="515"/>
      <c r="AB84" s="515"/>
      <c r="AC84" s="515"/>
      <c r="AD84" s="515"/>
      <c r="AE84" s="515"/>
      <c r="AF84" s="515"/>
      <c r="AG84" s="551"/>
    </row>
    <row r="85" spans="2:33" ht="12.65" hidden="1" customHeight="1" x14ac:dyDescent="0.3">
      <c r="B85" s="517" t="s">
        <v>42</v>
      </c>
      <c r="C85" s="430"/>
      <c r="D85" s="568"/>
      <c r="E85" s="515"/>
      <c r="F85" s="515"/>
      <c r="G85" s="515"/>
      <c r="H85" s="515"/>
      <c r="I85" s="567"/>
      <c r="J85" s="567"/>
      <c r="K85" s="567"/>
      <c r="L85" s="567"/>
      <c r="M85" s="567"/>
      <c r="N85" s="567"/>
      <c r="O85" s="567"/>
      <c r="P85" s="567"/>
      <c r="Q85" s="567"/>
      <c r="R85" s="567"/>
      <c r="S85" s="567"/>
      <c r="T85" s="567"/>
      <c r="U85" s="567"/>
      <c r="V85" s="567"/>
      <c r="W85" s="567"/>
      <c r="X85" s="515"/>
      <c r="Y85" s="515"/>
      <c r="Z85" s="515"/>
      <c r="AA85" s="515"/>
      <c r="AB85" s="515"/>
      <c r="AC85" s="515"/>
      <c r="AD85" s="515"/>
      <c r="AE85" s="515"/>
      <c r="AF85" s="515"/>
      <c r="AG85" s="551"/>
    </row>
    <row r="86" spans="2:33" ht="12.65" hidden="1" customHeight="1" x14ac:dyDescent="0.3">
      <c r="B86" s="513" t="str">
        <f>IFERROR(VLOOKUP(C86,'MEG Def'!$A$47:$B$50,2),"")</f>
        <v/>
      </c>
      <c r="C86" s="430"/>
      <c r="D86" s="539"/>
      <c r="E86" s="547"/>
      <c r="F86" s="515"/>
      <c r="G86" s="515"/>
      <c r="H86" s="515"/>
      <c r="I86" s="567"/>
      <c r="J86" s="567"/>
      <c r="K86" s="567"/>
      <c r="L86" s="567"/>
      <c r="M86" s="567"/>
      <c r="N86" s="567"/>
      <c r="O86" s="567"/>
      <c r="P86" s="567"/>
      <c r="Q86" s="567"/>
      <c r="R86" s="567"/>
      <c r="S86" s="567"/>
      <c r="T86" s="567"/>
      <c r="U86" s="567"/>
      <c r="V86" s="567"/>
      <c r="W86" s="567"/>
      <c r="X86" s="510"/>
      <c r="Y86" s="510"/>
      <c r="Z86" s="510"/>
      <c r="AA86" s="510"/>
      <c r="AB86" s="510"/>
      <c r="AC86" s="510"/>
      <c r="AD86" s="510"/>
      <c r="AE86" s="510"/>
      <c r="AF86" s="510"/>
      <c r="AG86" s="544"/>
    </row>
    <row r="87" spans="2:33" ht="12.65" hidden="1" customHeight="1" x14ac:dyDescent="0.3">
      <c r="B87" s="513" t="str">
        <f>IFERROR(VLOOKUP(C87,'MEG Def'!$A$47:$B$50,2),"")</f>
        <v/>
      </c>
      <c r="C87" s="430"/>
      <c r="D87" s="539"/>
      <c r="E87" s="567"/>
      <c r="F87" s="567"/>
      <c r="G87" s="567"/>
      <c r="H87" s="567"/>
      <c r="I87" s="567"/>
      <c r="J87" s="567"/>
      <c r="K87" s="567"/>
      <c r="L87" s="567"/>
      <c r="M87" s="567"/>
      <c r="N87" s="567"/>
      <c r="O87" s="567"/>
      <c r="P87" s="567"/>
      <c r="Q87" s="567"/>
      <c r="R87" s="567"/>
      <c r="S87" s="567"/>
      <c r="T87" s="567"/>
      <c r="U87" s="567"/>
      <c r="V87" s="567"/>
      <c r="W87" s="567"/>
      <c r="X87" s="510"/>
      <c r="Y87" s="510"/>
      <c r="Z87" s="510"/>
      <c r="AA87" s="510"/>
      <c r="AB87" s="510"/>
      <c r="AC87" s="510"/>
      <c r="AD87" s="510"/>
      <c r="AE87" s="510"/>
      <c r="AF87" s="510"/>
      <c r="AG87" s="544"/>
    </row>
    <row r="88" spans="2:33" ht="12.65" hidden="1" customHeight="1" x14ac:dyDescent="0.3">
      <c r="B88" s="513" t="str">
        <f>IFERROR(VLOOKUP(C88,'MEG Def'!$A$47:$B$50,2),"")</f>
        <v/>
      </c>
      <c r="C88" s="430"/>
      <c r="D88" s="539"/>
      <c r="E88" s="567"/>
      <c r="F88" s="567"/>
      <c r="G88" s="567"/>
      <c r="H88" s="567"/>
      <c r="I88" s="567"/>
      <c r="J88" s="567"/>
      <c r="K88" s="567"/>
      <c r="L88" s="567"/>
      <c r="M88" s="567"/>
      <c r="N88" s="567"/>
      <c r="O88" s="567"/>
      <c r="P88" s="567"/>
      <c r="Q88" s="567"/>
      <c r="R88" s="567"/>
      <c r="S88" s="567"/>
      <c r="T88" s="567"/>
      <c r="U88" s="567"/>
      <c r="V88" s="567"/>
      <c r="W88" s="567"/>
      <c r="X88" s="510"/>
      <c r="Y88" s="510"/>
      <c r="Z88" s="510"/>
      <c r="AA88" s="510"/>
      <c r="AB88" s="510"/>
      <c r="AC88" s="510"/>
      <c r="AD88" s="510"/>
      <c r="AE88" s="510"/>
      <c r="AF88" s="510"/>
      <c r="AG88" s="544"/>
    </row>
    <row r="89" spans="2:33" ht="12.65" hidden="1" customHeight="1" x14ac:dyDescent="0.3">
      <c r="B89" s="513"/>
      <c r="C89" s="430"/>
      <c r="D89" s="568"/>
      <c r="E89" s="567"/>
      <c r="F89" s="567"/>
      <c r="G89" s="567"/>
      <c r="H89" s="567"/>
      <c r="I89" s="567"/>
      <c r="J89" s="567"/>
      <c r="K89" s="567"/>
      <c r="L89" s="567"/>
      <c r="M89" s="567"/>
      <c r="N89" s="567"/>
      <c r="O89" s="567"/>
      <c r="P89" s="567"/>
      <c r="Q89" s="567"/>
      <c r="R89" s="567"/>
      <c r="S89" s="567"/>
      <c r="T89" s="567"/>
      <c r="U89" s="567"/>
      <c r="V89" s="567"/>
      <c r="W89" s="567"/>
      <c r="X89" s="515"/>
      <c r="Y89" s="515"/>
      <c r="Z89" s="515"/>
      <c r="AA89" s="515"/>
      <c r="AB89" s="515"/>
      <c r="AC89" s="515"/>
      <c r="AD89" s="515"/>
      <c r="AE89" s="515"/>
      <c r="AF89" s="515"/>
      <c r="AG89" s="551"/>
    </row>
    <row r="90" spans="2:33" ht="13" hidden="1" x14ac:dyDescent="0.3">
      <c r="B90" s="517" t="s">
        <v>80</v>
      </c>
      <c r="C90" s="430"/>
      <c r="D90" s="568"/>
      <c r="E90" s="567"/>
      <c r="F90" s="567"/>
      <c r="G90" s="567"/>
      <c r="H90" s="567"/>
      <c r="I90" s="567"/>
      <c r="J90" s="567"/>
      <c r="K90" s="567"/>
      <c r="L90" s="567"/>
      <c r="M90" s="567"/>
      <c r="N90" s="567"/>
      <c r="O90" s="567"/>
      <c r="P90" s="567"/>
      <c r="Q90" s="567"/>
      <c r="R90" s="567"/>
      <c r="S90" s="567"/>
      <c r="T90" s="567"/>
      <c r="U90" s="567"/>
      <c r="V90" s="567"/>
      <c r="W90" s="567"/>
      <c r="X90" s="515"/>
      <c r="Y90" s="515"/>
      <c r="Z90" s="515"/>
      <c r="AA90" s="515"/>
      <c r="AB90" s="515"/>
      <c r="AC90" s="515"/>
      <c r="AD90" s="515"/>
      <c r="AE90" s="515"/>
      <c r="AF90" s="515"/>
      <c r="AG90" s="551"/>
    </row>
    <row r="91" spans="2:33" ht="13" hidden="1" x14ac:dyDescent="0.3">
      <c r="B91" s="513" t="str">
        <f>IFERROR(VLOOKUP(C91,'MEG Def'!$A$52:$B$55,2),"")</f>
        <v/>
      </c>
      <c r="C91" s="430"/>
      <c r="D91" s="539"/>
      <c r="E91" s="567"/>
      <c r="F91" s="567"/>
      <c r="G91" s="567"/>
      <c r="H91" s="567"/>
      <c r="I91" s="567"/>
      <c r="J91" s="567"/>
      <c r="K91" s="567"/>
      <c r="L91" s="567"/>
      <c r="M91" s="567"/>
      <c r="N91" s="567"/>
      <c r="O91" s="567"/>
      <c r="P91" s="567"/>
      <c r="Q91" s="567"/>
      <c r="R91" s="567"/>
      <c r="S91" s="567"/>
      <c r="T91" s="567"/>
      <c r="U91" s="567"/>
      <c r="V91" s="567"/>
      <c r="W91" s="567"/>
      <c r="X91" s="510"/>
      <c r="Y91" s="510"/>
      <c r="Z91" s="510"/>
      <c r="AA91" s="510"/>
      <c r="AB91" s="510"/>
      <c r="AC91" s="510"/>
      <c r="AD91" s="510"/>
      <c r="AE91" s="510"/>
      <c r="AF91" s="510"/>
      <c r="AG91" s="544"/>
    </row>
    <row r="92" spans="2:33" ht="13" hidden="1" x14ac:dyDescent="0.3">
      <c r="B92" s="513" t="str">
        <f>IFERROR(VLOOKUP(C92,'MEG Def'!$A$52:$B$55,2),"")</f>
        <v/>
      </c>
      <c r="C92" s="430"/>
      <c r="D92" s="539"/>
      <c r="E92" s="567"/>
      <c r="F92" s="567"/>
      <c r="G92" s="567"/>
      <c r="H92" s="567"/>
      <c r="I92" s="567"/>
      <c r="J92" s="567"/>
      <c r="K92" s="567"/>
      <c r="L92" s="567"/>
      <c r="M92" s="567"/>
      <c r="N92" s="567"/>
      <c r="O92" s="567"/>
      <c r="P92" s="567"/>
      <c r="Q92" s="567"/>
      <c r="R92" s="567"/>
      <c r="S92" s="567"/>
      <c r="T92" s="567"/>
      <c r="U92" s="567"/>
      <c r="V92" s="567"/>
      <c r="W92" s="567"/>
      <c r="X92" s="510"/>
      <c r="Y92" s="510"/>
      <c r="Z92" s="510"/>
      <c r="AA92" s="510"/>
      <c r="AB92" s="510"/>
      <c r="AC92" s="510"/>
      <c r="AD92" s="510"/>
      <c r="AE92" s="510"/>
      <c r="AF92" s="510"/>
      <c r="AG92" s="544"/>
    </row>
    <row r="93" spans="2:33" ht="13" hidden="1" x14ac:dyDescent="0.3">
      <c r="B93" s="513" t="str">
        <f>IFERROR(VLOOKUP(C93,'MEG Def'!$A$52:$B$55,2),"")</f>
        <v/>
      </c>
      <c r="C93" s="430"/>
      <c r="D93" s="539"/>
      <c r="E93" s="567"/>
      <c r="F93" s="567"/>
      <c r="G93" s="567"/>
      <c r="H93" s="567"/>
      <c r="I93" s="567"/>
      <c r="J93" s="567"/>
      <c r="K93" s="567"/>
      <c r="L93" s="567"/>
      <c r="M93" s="567"/>
      <c r="N93" s="567"/>
      <c r="O93" s="567"/>
      <c r="P93" s="567"/>
      <c r="Q93" s="567"/>
      <c r="R93" s="567"/>
      <c r="S93" s="567"/>
      <c r="T93" s="567"/>
      <c r="U93" s="567"/>
      <c r="V93" s="567"/>
      <c r="W93" s="567"/>
      <c r="X93" s="510"/>
      <c r="Y93" s="510"/>
      <c r="Z93" s="510"/>
      <c r="AA93" s="510"/>
      <c r="AB93" s="510"/>
      <c r="AC93" s="510"/>
      <c r="AD93" s="510"/>
      <c r="AE93" s="510"/>
      <c r="AF93" s="510"/>
      <c r="AG93" s="544"/>
    </row>
    <row r="94" spans="2:33" ht="13" hidden="1" x14ac:dyDescent="0.3">
      <c r="B94" s="513"/>
      <c r="C94" s="430"/>
      <c r="D94" s="568"/>
      <c r="E94" s="567"/>
      <c r="F94" s="567"/>
      <c r="G94" s="567"/>
      <c r="H94" s="567"/>
      <c r="I94" s="567"/>
      <c r="J94" s="567"/>
      <c r="K94" s="567"/>
      <c r="L94" s="567"/>
      <c r="M94" s="567"/>
      <c r="N94" s="567"/>
      <c r="O94" s="567"/>
      <c r="P94" s="567"/>
      <c r="Q94" s="567"/>
      <c r="R94" s="567"/>
      <c r="S94" s="567"/>
      <c r="T94" s="567"/>
      <c r="U94" s="567"/>
      <c r="V94" s="567"/>
      <c r="W94" s="567"/>
      <c r="X94" s="515"/>
      <c r="Y94" s="515"/>
      <c r="Z94" s="515"/>
      <c r="AA94" s="515"/>
      <c r="AB94" s="515"/>
      <c r="AC94" s="515"/>
      <c r="AD94" s="515"/>
      <c r="AE94" s="515"/>
      <c r="AF94" s="515"/>
      <c r="AG94" s="551"/>
    </row>
    <row r="95" spans="2:33" ht="13" hidden="1" x14ac:dyDescent="0.3">
      <c r="B95" s="517" t="s">
        <v>81</v>
      </c>
      <c r="C95" s="430"/>
      <c r="D95" s="568"/>
      <c r="E95" s="567"/>
      <c r="F95" s="567"/>
      <c r="G95" s="567"/>
      <c r="H95" s="567"/>
      <c r="I95" s="567"/>
      <c r="J95" s="567"/>
      <c r="K95" s="567"/>
      <c r="L95" s="567"/>
      <c r="M95" s="567"/>
      <c r="N95" s="567"/>
      <c r="O95" s="567"/>
      <c r="P95" s="567"/>
      <c r="Q95" s="567"/>
      <c r="R95" s="567"/>
      <c r="S95" s="567"/>
      <c r="T95" s="567"/>
      <c r="U95" s="567"/>
      <c r="V95" s="567"/>
      <c r="W95" s="567"/>
      <c r="X95" s="515"/>
      <c r="Y95" s="515"/>
      <c r="Z95" s="515"/>
      <c r="AA95" s="515"/>
      <c r="AB95" s="515"/>
      <c r="AC95" s="515"/>
      <c r="AD95" s="515"/>
      <c r="AE95" s="515"/>
      <c r="AF95" s="515"/>
      <c r="AG95" s="551"/>
    </row>
    <row r="96" spans="2:33" ht="13" hidden="1" x14ac:dyDescent="0.3">
      <c r="B96" s="513" t="str">
        <f>IFERROR(VLOOKUP(C96,'MEG Def'!$A$57:$B$60,2),"")</f>
        <v/>
      </c>
      <c r="C96" s="430"/>
      <c r="D96" s="539"/>
      <c r="E96" s="547"/>
      <c r="F96" s="515"/>
      <c r="G96" s="515"/>
      <c r="H96" s="515"/>
      <c r="I96" s="567"/>
      <c r="J96" s="567"/>
      <c r="K96" s="567"/>
      <c r="L96" s="567"/>
      <c r="M96" s="567"/>
      <c r="N96" s="567"/>
      <c r="O96" s="567"/>
      <c r="P96" s="567"/>
      <c r="Q96" s="567"/>
      <c r="R96" s="567"/>
      <c r="S96" s="567"/>
      <c r="T96" s="567"/>
      <c r="U96" s="567"/>
      <c r="V96" s="567"/>
      <c r="W96" s="567"/>
      <c r="X96" s="510"/>
      <c r="Y96" s="510"/>
      <c r="Z96" s="510"/>
      <c r="AA96" s="510"/>
      <c r="AB96" s="510"/>
      <c r="AC96" s="510"/>
      <c r="AD96" s="510"/>
      <c r="AE96" s="510"/>
      <c r="AF96" s="510"/>
      <c r="AG96" s="544"/>
    </row>
    <row r="97" spans="2:33" ht="13" hidden="1" x14ac:dyDescent="0.3">
      <c r="B97" s="513" t="str">
        <f>IFERROR(VLOOKUP(C97,'MEG Def'!$A$57:$B$60,2),"")</f>
        <v/>
      </c>
      <c r="C97" s="430"/>
      <c r="D97" s="539"/>
      <c r="E97" s="567"/>
      <c r="F97" s="567"/>
      <c r="G97" s="567"/>
      <c r="H97" s="567"/>
      <c r="I97" s="567"/>
      <c r="J97" s="567"/>
      <c r="K97" s="567"/>
      <c r="L97" s="567"/>
      <c r="M97" s="567"/>
      <c r="N97" s="567"/>
      <c r="O97" s="567"/>
      <c r="P97" s="567"/>
      <c r="Q97" s="567"/>
      <c r="R97" s="567"/>
      <c r="S97" s="567"/>
      <c r="T97" s="567"/>
      <c r="U97" s="567"/>
      <c r="V97" s="567"/>
      <c r="W97" s="567"/>
      <c r="X97" s="510"/>
      <c r="Y97" s="510"/>
      <c r="Z97" s="510"/>
      <c r="AA97" s="510"/>
      <c r="AB97" s="510"/>
      <c r="AC97" s="510"/>
      <c r="AD97" s="510"/>
      <c r="AE97" s="510"/>
      <c r="AF97" s="510"/>
      <c r="AG97" s="544"/>
    </row>
    <row r="98" spans="2:33" ht="13" hidden="1" x14ac:dyDescent="0.3">
      <c r="B98" s="513" t="str">
        <f>IFERROR(VLOOKUP(C98,'MEG Def'!$A$57:$B$60,2),"")</f>
        <v/>
      </c>
      <c r="C98" s="430"/>
      <c r="D98" s="539"/>
      <c r="E98" s="567"/>
      <c r="F98" s="567"/>
      <c r="G98" s="567"/>
      <c r="H98" s="567"/>
      <c r="I98" s="567"/>
      <c r="J98" s="567"/>
      <c r="K98" s="567"/>
      <c r="L98" s="567"/>
      <c r="M98" s="567"/>
      <c r="N98" s="567"/>
      <c r="O98" s="567"/>
      <c r="P98" s="567"/>
      <c r="Q98" s="567"/>
      <c r="R98" s="567"/>
      <c r="S98" s="567"/>
      <c r="T98" s="567"/>
      <c r="U98" s="567"/>
      <c r="V98" s="567"/>
      <c r="W98" s="567"/>
      <c r="X98" s="510"/>
      <c r="Y98" s="510"/>
      <c r="Z98" s="510"/>
      <c r="AA98" s="510"/>
      <c r="AB98" s="510"/>
      <c r="AC98" s="510"/>
      <c r="AD98" s="510"/>
      <c r="AE98" s="510"/>
      <c r="AF98" s="510"/>
      <c r="AG98" s="544"/>
    </row>
    <row r="99" spans="2:33" ht="13.5" hidden="1" thickBot="1" x14ac:dyDescent="0.35">
      <c r="B99" s="519"/>
      <c r="C99" s="555"/>
      <c r="D99" s="571"/>
      <c r="E99" s="572"/>
      <c r="F99" s="572"/>
      <c r="G99" s="572"/>
      <c r="H99" s="572"/>
      <c r="I99" s="572"/>
      <c r="J99" s="572"/>
      <c r="K99" s="572"/>
      <c r="L99" s="572"/>
      <c r="M99" s="572"/>
      <c r="N99" s="572"/>
      <c r="O99" s="572"/>
      <c r="P99" s="572"/>
      <c r="Q99" s="572"/>
      <c r="R99" s="572"/>
      <c r="S99" s="572"/>
      <c r="T99" s="572"/>
      <c r="U99" s="572"/>
      <c r="V99" s="572"/>
      <c r="W99" s="572"/>
      <c r="X99" s="573"/>
      <c r="Y99" s="573"/>
      <c r="Z99" s="573"/>
      <c r="AA99" s="573"/>
      <c r="AB99" s="573"/>
      <c r="AC99" s="573"/>
      <c r="AD99" s="573"/>
      <c r="AE99" s="573"/>
      <c r="AF99" s="573"/>
      <c r="AG99" s="574"/>
    </row>
    <row r="100" spans="2:33" hidden="1" x14ac:dyDescent="0.25">
      <c r="X100" s="575"/>
      <c r="Y100" s="575"/>
      <c r="Z100" s="575"/>
      <c r="AA100" s="575"/>
      <c r="AB100" s="575"/>
      <c r="AC100" s="575"/>
      <c r="AD100" s="575"/>
      <c r="AE100" s="575"/>
      <c r="AF100" s="575"/>
      <c r="AG100" s="575"/>
    </row>
  </sheetData>
  <sheetProtection algorithmName="SHA-512" hashValue="HvFs9wqwYfw0Ml6t46DcwDriEYS/RfNZMajt9f4fAMCyI+tCJ2ebsWLH4d4rozKqN71gprBCa+NqAmVTaV24LQ==" saltValue="lkOoR+eF+ADv+edoAYTG+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V120" sqref="V120"/>
    </sheetView>
  </sheetViews>
  <sheetFormatPr defaultColWidth="8.7265625" defaultRowHeight="12.5" x14ac:dyDescent="0.25"/>
  <cols>
    <col min="2" max="2" width="42.81640625" customWidth="1"/>
    <col min="3" max="3" width="4.453125" style="5" customWidth="1"/>
    <col min="4" max="20" width="15.54296875" hidden="1" customWidth="1"/>
    <col min="21" max="26" width="15.54296875" customWidth="1"/>
    <col min="27"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7"/>
      <c r="AA8" s="256"/>
      <c r="AB8" s="256"/>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99"/>
      <c r="AA9" s="98"/>
      <c r="AB9" s="98"/>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99">
        <f>SUMIF('WW Spending Actual'!$B$10:$B$49,'WW Spending Total'!$B10,'WW Spending Actual'!Z$10:Z$49)+SUMIF('WW Spending Projected'!$B$14:$B$53,'WW Spending Total'!$B10,'WW Spending Projected'!Z$14:Z$53)</f>
        <v>0</v>
      </c>
      <c r="AA10" s="98">
        <f>SUMIF('WW Spending Actual'!$B$10:$B$49,'WW Spending Total'!$B10,'WW Spending Actual'!AA$10:AA$49)+SUMIF('WW Spending Projected'!$B$14:$B$53,'WW Spending Total'!$B10,'WW Spending Projected'!AA$14:AA$53)</f>
        <v>0</v>
      </c>
      <c r="AB10" s="98">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99">
        <f>SUMIF('WW Spending Actual'!$B$10:$B$49,'WW Spending Total'!$B11,'WW Spending Actual'!Z$10:Z$49)+SUMIF('WW Spending Projected'!$B$14:$B$53,'WW Spending Total'!$B11,'WW Spending Projected'!Z$14:Z$53)</f>
        <v>0</v>
      </c>
      <c r="AA11" s="98">
        <f>SUMIF('WW Spending Actual'!$B$10:$B$49,'WW Spending Total'!$B11,'WW Spending Actual'!AA$10:AA$49)+SUMIF('WW Spending Projected'!$B$14:$B$53,'WW Spending Total'!$B11,'WW Spending Projected'!AA$14:AA$53)</f>
        <v>0</v>
      </c>
      <c r="AB11" s="98">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99">
        <f>SUMIF('WW Spending Actual'!$B$10:$B$49,'WW Spending Total'!$B12,'WW Spending Actual'!Z$10:Z$49)+SUMIF('WW Spending Projected'!$B$14:$B$53,'WW Spending Total'!$B12,'WW Spending Projected'!Z$14:Z$53)</f>
        <v>0</v>
      </c>
      <c r="AA12" s="98">
        <f>SUMIF('WW Spending Actual'!$B$10:$B$49,'WW Spending Total'!$B12,'WW Spending Actual'!AA$10:AA$49)+SUMIF('WW Spending Projected'!$B$14:$B$53,'WW Spending Total'!$B12,'WW Spending Projected'!AA$14:AA$53)</f>
        <v>0</v>
      </c>
      <c r="AB12" s="98">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99">
        <f>SUMIF('WW Spending Actual'!$B$10:$B$49,'WW Spending Total'!$B13,'WW Spending Actual'!Z$10:Z$49)+SUMIF('WW Spending Projected'!$B$14:$B$53,'WW Spending Total'!$B13,'WW Spending Projected'!Z$14:Z$53)</f>
        <v>0</v>
      </c>
      <c r="AA13" s="98">
        <f>SUMIF('WW Spending Actual'!$B$10:$B$49,'WW Spending Total'!$B13,'WW Spending Actual'!AA$10:AA$49)+SUMIF('WW Spending Projected'!$B$14:$B$53,'WW Spending Total'!$B13,'WW Spending Projected'!AA$14:AA$53)</f>
        <v>0</v>
      </c>
      <c r="AB13" s="98">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99">
        <f>SUMIF('WW Spending Actual'!$B$10:$B$49,'WW Spending Total'!$B14,'WW Spending Actual'!Z$10:Z$49)+SUMIF('WW Spending Projected'!$B$14:$B$53,'WW Spending Total'!$B14,'WW Spending Projected'!Z$14:Z$53)</f>
        <v>0</v>
      </c>
      <c r="AA14" s="98">
        <f>SUMIF('WW Spending Actual'!$B$10:$B$49,'WW Spending Total'!$B14,'WW Spending Actual'!AA$10:AA$49)+SUMIF('WW Spending Projected'!$B$14:$B$53,'WW Spending Total'!$B14,'WW Spending Projected'!AA$14:AA$53)</f>
        <v>0</v>
      </c>
      <c r="AB14" s="98">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99">
        <f>SUMIF('WW Spending Actual'!$B$10:$B$49,'WW Spending Total'!$B15,'WW Spending Actual'!Z$10:Z$49)+SUMIF('WW Spending Projected'!$B$14:$B$53,'WW Spending Total'!$B15,'WW Spending Projected'!Z$14:Z$53)</f>
        <v>0</v>
      </c>
      <c r="AA15" s="98">
        <f>SUMIF('WW Spending Actual'!$B$10:$B$49,'WW Spending Total'!$B15,'WW Spending Actual'!AA$10:AA$49)+SUMIF('WW Spending Projected'!$B$14:$B$53,'WW Spending Total'!$B15,'WW Spending Projected'!AA$14:AA$53)</f>
        <v>0</v>
      </c>
      <c r="AB15" s="98">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99">
        <f>SUMIF('WW Spending Actual'!$B$10:$B$49,'WW Spending Total'!$B16,'WW Spending Actual'!Z$10:Z$49)+SUMIF('WW Spending Projected'!$B$14:$B$53,'WW Spending Total'!$B16,'WW Spending Projected'!Z$14:Z$53)</f>
        <v>0</v>
      </c>
      <c r="AA16" s="98">
        <f>SUMIF('WW Spending Actual'!$B$10:$B$49,'WW Spending Total'!$B16,'WW Spending Actual'!AA$10:AA$49)+SUMIF('WW Spending Projected'!$B$14:$B$53,'WW Spending Total'!$B16,'WW Spending Projected'!AA$14:AA$53)</f>
        <v>0</v>
      </c>
      <c r="AB16" s="98">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99">
        <f>SUMIF('WW Spending Actual'!$B$10:$B$49,'WW Spending Total'!$B17,'WW Spending Actual'!Z$10:Z$49)+SUMIF('WW Spending Projected'!$B$14:$B$53,'WW Spending Total'!$B17,'WW Spending Projected'!Z$14:Z$53)</f>
        <v>0</v>
      </c>
      <c r="AA17" s="98">
        <f>SUMIF('WW Spending Actual'!$B$10:$B$49,'WW Spending Total'!$B17,'WW Spending Actual'!AA$10:AA$49)+SUMIF('WW Spending Projected'!$B$14:$B$53,'WW Spending Total'!$B17,'WW Spending Projected'!AA$14:AA$53)</f>
        <v>0</v>
      </c>
      <c r="AB17" s="98">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99">
        <f>SUMIF('WW Spending Actual'!$B$10:$B$49,'WW Spending Total'!$B18,'WW Spending Actual'!Z$10:Z$49)+SUMIF('WW Spending Projected'!$B$14:$B$53,'WW Spending Total'!$B18,'WW Spending Projected'!Z$14:Z$53)</f>
        <v>0</v>
      </c>
      <c r="AA18" s="98">
        <f>SUMIF('WW Spending Actual'!$B$10:$B$49,'WW Spending Total'!$B18,'WW Spending Actual'!AA$10:AA$49)+SUMIF('WW Spending Projected'!$B$14:$B$53,'WW Spending Total'!$B18,'WW Spending Projected'!AA$14:AA$53)</f>
        <v>0</v>
      </c>
      <c r="AB18" s="98">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99">
        <f>SUMIF('WW Spending Actual'!$B$10:$B$49,'WW Spending Total'!$B19,'WW Spending Actual'!Z$10:Z$49)+SUMIF('WW Spending Projected'!$B$14:$B$53,'WW Spending Total'!$B19,'WW Spending Projected'!Z$14:Z$53)</f>
        <v>0</v>
      </c>
      <c r="AA19" s="98">
        <f>SUMIF('WW Spending Actual'!$B$10:$B$49,'WW Spending Total'!$B19,'WW Spending Actual'!AA$10:AA$49)+SUMIF('WW Spending Projected'!$B$14:$B$53,'WW Spending Total'!$B19,'WW Spending Projected'!AA$14:AA$53)</f>
        <v>0</v>
      </c>
      <c r="AB19" s="98">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99">
        <f>SUMIF('WW Spending Actual'!$B$10:$B$49,'WW Spending Total'!$B20,'WW Spending Actual'!Z$10:Z$49)+SUMIF('WW Spending Projected'!$B$14:$B$53,'WW Spending Total'!$B20,'WW Spending Projected'!Z$14:Z$53)</f>
        <v>0</v>
      </c>
      <c r="AA20" s="98">
        <f>SUMIF('WW Spending Actual'!$B$10:$B$49,'WW Spending Total'!$B20,'WW Spending Actual'!AA$10:AA$49)+SUMIF('WW Spending Projected'!$B$14:$B$53,'WW Spending Total'!$B20,'WW Spending Projected'!AA$14:AA$53)</f>
        <v>0</v>
      </c>
      <c r="AB20" s="98">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99">
        <f>SUMIF('WW Spending Actual'!$B$10:$B$49,'WW Spending Total'!$B21,'WW Spending Actual'!Z$10:Z$49)+SUMIF('WW Spending Projected'!$B$14:$B$53,'WW Spending Total'!$B21,'WW Spending Projected'!Z$14:Z$53)</f>
        <v>0</v>
      </c>
      <c r="AA21" s="98">
        <f>SUMIF('WW Spending Actual'!$B$10:$B$49,'WW Spending Total'!$B21,'WW Spending Actual'!AA$10:AA$49)+SUMIF('WW Spending Projected'!$B$14:$B$53,'WW Spending Total'!$B21,'WW Spending Projected'!AA$14:AA$53)</f>
        <v>0</v>
      </c>
      <c r="AB21" s="98">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99">
        <f>SUMIF('WW Spending Actual'!$B$10:$B$49,'WW Spending Total'!$B22,'WW Spending Actual'!Z$10:Z$49)+SUMIF('WW Spending Projected'!$B$14:$B$53,'WW Spending Total'!$B22,'WW Spending Projected'!Z$14:Z$53)</f>
        <v>0</v>
      </c>
      <c r="AA22" s="98">
        <f>SUMIF('WW Spending Actual'!$B$10:$B$49,'WW Spending Total'!$B22,'WW Spending Actual'!AA$10:AA$49)+SUMIF('WW Spending Projected'!$B$14:$B$53,'WW Spending Total'!$B22,'WW Spending Projected'!AA$14:AA$53)</f>
        <v>0</v>
      </c>
      <c r="AB22" s="98">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99">
        <f>SUMIF('WW Spending Actual'!$B$10:$B$49,'WW Spending Total'!$B23,'WW Spending Actual'!Z$10:Z$49)+SUMIF('WW Spending Projected'!$B$14:$B$53,'WW Spending Total'!$B23,'WW Spending Projected'!Z$14:Z$53)</f>
        <v>0</v>
      </c>
      <c r="AA23" s="98">
        <f>SUMIF('WW Spending Actual'!$B$10:$B$49,'WW Spending Total'!$B23,'WW Spending Actual'!AA$10:AA$49)+SUMIF('WW Spending Projected'!$B$14:$B$53,'WW Spending Total'!$B23,'WW Spending Projected'!AA$14:AA$53)</f>
        <v>0</v>
      </c>
      <c r="AB23" s="98">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99">
        <f>SUMIF('WW Spending Actual'!$B$10:$B$49,'WW Spending Total'!$B24,'WW Spending Actual'!Z$10:Z$49)+SUMIF('WW Spending Projected'!$B$14:$B$53,'WW Spending Total'!$B24,'WW Spending Projected'!Z$14:Z$53)</f>
        <v>0</v>
      </c>
      <c r="AA24" s="98">
        <f>SUMIF('WW Spending Actual'!$B$10:$B$49,'WW Spending Total'!$B24,'WW Spending Actual'!AA$10:AA$49)+SUMIF('WW Spending Projected'!$B$14:$B$53,'WW Spending Total'!$B24,'WW Spending Projected'!AA$14:AA$53)</f>
        <v>0</v>
      </c>
      <c r="AB24" s="98">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99">
        <f>SUMIF('WW Spending Actual'!$B$10:$B$49,'WW Spending Total'!$B25,'WW Spending Actual'!Z$10:Z$49)+SUMIF('WW Spending Projected'!$B$14:$B$53,'WW Spending Total'!$B25,'WW Spending Projected'!Z$14:Z$53)</f>
        <v>0</v>
      </c>
      <c r="AA25" s="98">
        <f>SUMIF('WW Spending Actual'!$B$10:$B$49,'WW Spending Total'!$B25,'WW Spending Actual'!AA$10:AA$49)+SUMIF('WW Spending Projected'!$B$14:$B$53,'WW Spending Total'!$B25,'WW Spending Projected'!AA$14:AA$53)</f>
        <v>0</v>
      </c>
      <c r="AB25" s="98">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99">
        <f>SUMIF('WW Spending Actual'!$B$10:$B$49,'WW Spending Total'!$B26,'WW Spending Actual'!Z$10:Z$49)+SUMIF('WW Spending Projected'!$B$14:$B$53,'WW Spending Total'!$B26,'WW Spending Projected'!Z$14:Z$53)</f>
        <v>0</v>
      </c>
      <c r="AA26" s="98">
        <f>SUMIF('WW Spending Actual'!$B$10:$B$49,'WW Spending Total'!$B26,'WW Spending Actual'!AA$10:AA$49)+SUMIF('WW Spending Projected'!$B$14:$B$53,'WW Spending Total'!$B26,'WW Spending Projected'!AA$14:AA$53)</f>
        <v>0</v>
      </c>
      <c r="AB26" s="98">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99">
        <f>SUMIF('WW Spending Actual'!$B$10:$B$49,'WW Spending Total'!$B27,'WW Spending Actual'!Z$10:Z$49)+SUMIF('WW Spending Projected'!$B$14:$B$53,'WW Spending Total'!$B27,'WW Spending Projected'!Z$14:Z$53)</f>
        <v>0</v>
      </c>
      <c r="AA27" s="98">
        <f>SUMIF('WW Spending Actual'!$B$10:$B$49,'WW Spending Total'!$B27,'WW Spending Actual'!AA$10:AA$49)+SUMIF('WW Spending Projected'!$B$14:$B$53,'WW Spending Total'!$B27,'WW Spending Projected'!AA$14:AA$53)</f>
        <v>0</v>
      </c>
      <c r="AB27" s="98">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99">
        <f>SUMIF('WW Spending Actual'!$B$10:$B$49,'WW Spending Total'!$B28,'WW Spending Actual'!Z$10:Z$49)+SUMIF('WW Spending Projected'!$B$14:$B$53,'WW Spending Total'!$B28,'WW Spending Projected'!Z$14:Z$53)</f>
        <v>0</v>
      </c>
      <c r="AA28" s="98">
        <f>SUMIF('WW Spending Actual'!$B$10:$B$49,'WW Spending Total'!$B28,'WW Spending Actual'!AA$10:AA$49)+SUMIF('WW Spending Projected'!$B$14:$B$53,'WW Spending Total'!$B28,'WW Spending Projected'!AA$14:AA$53)</f>
        <v>0</v>
      </c>
      <c r="AB28" s="98">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99">
        <f>SUMIF('WW Spending Actual'!$B$10:$B$49,'WW Spending Total'!$B29,'WW Spending Actual'!Z$10:Z$49)+SUMIF('WW Spending Projected'!$B$14:$B$53,'WW Spending Total'!$B29,'WW Spending Projected'!Z$14:Z$53)</f>
        <v>0</v>
      </c>
      <c r="AA29" s="98">
        <f>SUMIF('WW Spending Actual'!$B$10:$B$49,'WW Spending Total'!$B29,'WW Spending Actual'!AA$10:AA$49)+SUMIF('WW Spending Projected'!$B$14:$B$53,'WW Spending Total'!$B29,'WW Spending Projected'!AA$14:AA$53)</f>
        <v>0</v>
      </c>
      <c r="AB29" s="98">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99">
        <f>SUMIF('WW Spending Actual'!$B$10:$B$49,'WW Spending Total'!$B30,'WW Spending Actual'!Z$10:Z$49)+SUMIF('WW Spending Projected'!$B$14:$B$53,'WW Spending Total'!$B30,'WW Spending Projected'!Z$14:Z$53)</f>
        <v>0</v>
      </c>
      <c r="AA30" s="98">
        <f>SUMIF('WW Spending Actual'!$B$10:$B$49,'WW Spending Total'!$B30,'WW Spending Actual'!AA$10:AA$49)+SUMIF('WW Spending Projected'!$B$14:$B$53,'WW Spending Total'!$B30,'WW Spending Projected'!AA$14:AA$53)</f>
        <v>0</v>
      </c>
      <c r="AB30" s="98">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8229086</v>
      </c>
      <c r="Y31" s="395">
        <f>SUMIF('WW Spending Actual'!$B$10:$B$49,'WW Spending Total'!$B31,'WW Spending Actual'!Y$10:Y$49)+SUMIF('WW Spending Projected'!$B$14:$B$53,'WW Spending Total'!$B31,'WW Spending Projected'!Y$14:Y$53)</f>
        <v>6458762</v>
      </c>
      <c r="Z31" s="99">
        <f>SUMIF('WW Spending Actual'!$B$10:$B$49,'WW Spending Total'!$B31,'WW Spending Actual'!Z$10:Z$49)+SUMIF('WW Spending Projected'!$B$14:$B$53,'WW Spending Total'!$B31,'WW Spending Projected'!Z$14:Z$53)</f>
        <v>4159588</v>
      </c>
      <c r="AA31" s="98">
        <f>SUMIF('WW Spending Actual'!$B$10:$B$49,'WW Spending Total'!$B31,'WW Spending Actual'!AA$10:AA$49)+SUMIF('WW Spending Projected'!$B$14:$B$53,'WW Spending Total'!$B31,'WW Spending Projected'!AA$14:AA$53)</f>
        <v>0</v>
      </c>
      <c r="AB31" s="98">
        <f>SUMIF('WW Spending Actual'!$B$10:$B$49,'WW Spending Total'!$B31,'WW Spending Actual'!AB$10:AB$49)+SUMIF('WW Spending Projected'!$B$14:$B$53,'WW Spending Total'!$B31,'WW Spending Projected'!AB$14:AB$53)</f>
        <v>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99">
        <f>SUMIF('WW Spending Actual'!$B$10:$B$49,'WW Spending Total'!$B32,'WW Spending Actual'!Z$10:Z$49)+SUMIF('WW Spending Projected'!$B$14:$B$53,'WW Spending Total'!$B32,'WW Spending Projected'!Z$14:Z$53)</f>
        <v>0</v>
      </c>
      <c r="AA32" s="98">
        <f>SUMIF('WW Spending Actual'!$B$10:$B$49,'WW Spending Total'!$B32,'WW Spending Actual'!AA$10:AA$49)+SUMIF('WW Spending Projected'!$B$14:$B$53,'WW Spending Total'!$B32,'WW Spending Projected'!AA$14:AA$53)</f>
        <v>0</v>
      </c>
      <c r="AB32" s="98">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99">
        <f>SUMIF('WW Spending Actual'!$B$10:$B$49,'WW Spending Total'!$B33,'WW Spending Actual'!Z$10:Z$49)+SUMIF('WW Spending Projected'!$B$14:$B$53,'WW Spending Total'!$B33,'WW Spending Projected'!Z$14:Z$53)</f>
        <v>0</v>
      </c>
      <c r="AA33" s="98">
        <f>SUMIF('WW Spending Actual'!$B$10:$B$49,'WW Spending Total'!$B33,'WW Spending Actual'!AA$10:AA$49)+SUMIF('WW Spending Projected'!$B$14:$B$53,'WW Spending Total'!$B33,'WW Spending Projected'!AA$14:AA$53)</f>
        <v>0</v>
      </c>
      <c r="AB33" s="98">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99">
        <f>SUMIF('WW Spending Actual'!$B$10:$B$49,'WW Spending Total'!$B34,'WW Spending Actual'!Z$10:Z$49)+SUMIF('WW Spending Projected'!$B$14:$B$53,'WW Spending Total'!$B34,'WW Spending Projected'!Z$14:Z$53)</f>
        <v>0</v>
      </c>
      <c r="AA34" s="98">
        <f>SUMIF('WW Spending Actual'!$B$10:$B$49,'WW Spending Total'!$B34,'WW Spending Actual'!AA$10:AA$49)+SUMIF('WW Spending Projected'!$B$14:$B$53,'WW Spending Total'!$B34,'WW Spending Projected'!AA$14:AA$53)</f>
        <v>0</v>
      </c>
      <c r="AB34" s="98">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99">
        <f>SUMIF('WW Spending Actual'!$B$10:$B$49,'WW Spending Total'!$B35,'WW Spending Actual'!Z$10:Z$49)+SUMIF('WW Spending Projected'!$B$14:$B$53,'WW Spending Total'!$B35,'WW Spending Projected'!Z$14:Z$53)</f>
        <v>0</v>
      </c>
      <c r="AA35" s="98">
        <f>SUMIF('WW Spending Actual'!$B$10:$B$49,'WW Spending Total'!$B35,'WW Spending Actual'!AA$10:AA$49)+SUMIF('WW Spending Projected'!$B$14:$B$53,'WW Spending Total'!$B35,'WW Spending Projected'!AA$14:AA$53)</f>
        <v>0</v>
      </c>
      <c r="AB35" s="98">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99">
        <f>SUMIF('WW Spending Actual'!$B$10:$B$49,'WW Spending Total'!$B36,'WW Spending Actual'!Z$10:Z$49)+SUMIF('WW Spending Projected'!$B$14:$B$53,'WW Spending Total'!$B36,'WW Spending Projected'!Z$14:Z$53)</f>
        <v>0</v>
      </c>
      <c r="AA36" s="98">
        <f>SUMIF('WW Spending Actual'!$B$10:$B$49,'WW Spending Total'!$B36,'WW Spending Actual'!AA$10:AA$49)+SUMIF('WW Spending Projected'!$B$14:$B$53,'WW Spending Total'!$B36,'WW Spending Projected'!AA$14:AA$53)</f>
        <v>0</v>
      </c>
      <c r="AB36" s="98">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99">
        <f>SUMIF('WW Spending Actual'!$B$10:$B$49,'WW Spending Total'!$B37,'WW Spending Actual'!Z$10:Z$49)+SUMIF('WW Spending Projected'!$B$14:$B$53,'WW Spending Total'!$B37,'WW Spending Projected'!Z$14:Z$53)</f>
        <v>0</v>
      </c>
      <c r="AA37" s="98">
        <f>SUMIF('WW Spending Actual'!$B$10:$B$49,'WW Spending Total'!$B37,'WW Spending Actual'!AA$10:AA$49)+SUMIF('WW Spending Projected'!$B$14:$B$53,'WW Spending Total'!$B37,'WW Spending Projected'!AA$14:AA$53)</f>
        <v>0</v>
      </c>
      <c r="AB37" s="98">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99">
        <f>SUMIF('WW Spending Actual'!$B$10:$B$49,'WW Spending Total'!$B38,'WW Spending Actual'!Z$10:Z$49)+SUMIF('WW Spending Projected'!$B$14:$B$53,'WW Spending Total'!$B38,'WW Spending Projected'!Z$14:Z$53)</f>
        <v>0</v>
      </c>
      <c r="AA38" s="98">
        <f>SUMIF('WW Spending Actual'!$B$10:$B$49,'WW Spending Total'!$B38,'WW Spending Actual'!AA$10:AA$49)+SUMIF('WW Spending Projected'!$B$14:$B$53,'WW Spending Total'!$B38,'WW Spending Projected'!AA$14:AA$53)</f>
        <v>0</v>
      </c>
      <c r="AB38" s="98">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99">
        <f>SUMIF('WW Spending Actual'!$B$10:$B$49,'WW Spending Total'!$B39,'WW Spending Actual'!Z$10:Z$49)+SUMIF('WW Spending Projected'!$B$14:$B$53,'WW Spending Total'!$B39,'WW Spending Projected'!Z$14:Z$53)</f>
        <v>0</v>
      </c>
      <c r="AA39" s="98">
        <f>SUMIF('WW Spending Actual'!$B$10:$B$49,'WW Spending Total'!$B39,'WW Spending Actual'!AA$10:AA$49)+SUMIF('WW Spending Projected'!$B$14:$B$53,'WW Spending Total'!$B39,'WW Spending Projected'!AA$14:AA$53)</f>
        <v>0</v>
      </c>
      <c r="AB39" s="98">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99">
        <f>SUMIF('WW Spending Actual'!$B$10:$B$49,'WW Spending Total'!$B40,'WW Spending Actual'!Z$10:Z$49)+SUMIF('WW Spending Projected'!$B$14:$B$53,'WW Spending Total'!$B40,'WW Spending Projected'!Z$14:Z$53)</f>
        <v>0</v>
      </c>
      <c r="AA40" s="98">
        <f>SUMIF('WW Spending Actual'!$B$10:$B$49,'WW Spending Total'!$B40,'WW Spending Actual'!AA$10:AA$49)+SUMIF('WW Spending Projected'!$B$14:$B$53,'WW Spending Total'!$B40,'WW Spending Projected'!AA$14:AA$53)</f>
        <v>0</v>
      </c>
      <c r="AB40" s="98">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99">
        <f>SUMIF('WW Spending Actual'!$B$10:$B$49,'WW Spending Total'!$B41,'WW Spending Actual'!Z$10:Z$49)+SUMIF('WW Spending Projected'!$B$14:$B$53,'WW Spending Total'!$B41,'WW Spending Projected'!Z$14:Z$53)</f>
        <v>0</v>
      </c>
      <c r="AA41" s="98">
        <f>SUMIF('WW Spending Actual'!$B$10:$B$49,'WW Spending Total'!$B41,'WW Spending Actual'!AA$10:AA$49)+SUMIF('WW Spending Projected'!$B$14:$B$53,'WW Spending Total'!$B41,'WW Spending Projected'!AA$14:AA$53)</f>
        <v>0</v>
      </c>
      <c r="AB41" s="98">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99">
        <f>SUMIF('WW Spending Actual'!$B$10:$B$49,'WW Spending Total'!$B42,'WW Spending Actual'!Z$10:Z$49)+SUMIF('WW Spending Projected'!$B$14:$B$53,'WW Spending Total'!$B42,'WW Spending Projected'!Z$14:Z$53)</f>
        <v>0</v>
      </c>
      <c r="AA42" s="98">
        <f>SUMIF('WW Spending Actual'!$B$10:$B$49,'WW Spending Total'!$B42,'WW Spending Actual'!AA$10:AA$49)+SUMIF('WW Spending Projected'!$B$14:$B$53,'WW Spending Total'!$B42,'WW Spending Projected'!AA$14:AA$53)</f>
        <v>0</v>
      </c>
      <c r="AB42" s="98">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99">
        <f>SUMIF('WW Spending Actual'!$B$10:$B$49,'WW Spending Total'!$B43,'WW Spending Actual'!Z$10:Z$49)+SUMIF('WW Spending Projected'!$B$14:$B$53,'WW Spending Total'!$B43,'WW Spending Projected'!Z$14:Z$53)</f>
        <v>0</v>
      </c>
      <c r="AA43" s="98">
        <f>SUMIF('WW Spending Actual'!$B$10:$B$49,'WW Spending Total'!$B43,'WW Spending Actual'!AA$10:AA$49)+SUMIF('WW Spending Projected'!$B$14:$B$53,'WW Spending Total'!$B43,'WW Spending Projected'!AA$14:AA$53)</f>
        <v>0</v>
      </c>
      <c r="AB43" s="98">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99">
        <f>SUMIF('WW Spending Actual'!$B$10:$B$49,'WW Spending Total'!$B44,'WW Spending Actual'!Z$10:Z$49)+SUMIF('WW Spending Projected'!$B$14:$B$53,'WW Spending Total'!$B44,'WW Spending Projected'!Z$14:Z$53)</f>
        <v>0</v>
      </c>
      <c r="AA44" s="98">
        <f>SUMIF('WW Spending Actual'!$B$10:$B$49,'WW Spending Total'!$B44,'WW Spending Actual'!AA$10:AA$49)+SUMIF('WW Spending Projected'!$B$14:$B$53,'WW Spending Total'!$B44,'WW Spending Projected'!AA$14:AA$53)</f>
        <v>0</v>
      </c>
      <c r="AB44" s="98">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99">
        <f>SUMIF('WW Spending Actual'!$B$10:$B$49,'WW Spending Total'!$B45,'WW Spending Actual'!Z$10:Z$49)+SUMIF('WW Spending Projected'!$B$14:$B$53,'WW Spending Total'!$B45,'WW Spending Projected'!Z$14:Z$53)</f>
        <v>0</v>
      </c>
      <c r="AA45" s="98">
        <f>SUMIF('WW Spending Actual'!$B$10:$B$49,'WW Spending Total'!$B45,'WW Spending Actual'!AA$10:AA$49)+SUMIF('WW Spending Projected'!$B$14:$B$53,'WW Spending Total'!$B45,'WW Spending Projected'!AA$14:AA$53)</f>
        <v>0</v>
      </c>
      <c r="AB45" s="98">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99">
        <f>SUMIF('WW Spending Actual'!$B$10:$B$49,'WW Spending Total'!$B46,'WW Spending Actual'!Z$10:Z$49)+SUMIF('WW Spending Projected'!$B$14:$B$53,'WW Spending Total'!$B46,'WW Spending Projected'!Z$14:Z$53)</f>
        <v>0</v>
      </c>
      <c r="AA46" s="98">
        <f>SUMIF('WW Spending Actual'!$B$10:$B$49,'WW Spending Total'!$B46,'WW Spending Actual'!AA$10:AA$49)+SUMIF('WW Spending Projected'!$B$14:$B$53,'WW Spending Total'!$B46,'WW Spending Projected'!AA$14:AA$53)</f>
        <v>0</v>
      </c>
      <c r="AB46" s="98">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99">
        <f>SUMIF('WW Spending Actual'!$B$10:$B$49,'WW Spending Total'!$B47,'WW Spending Actual'!Z$10:Z$49)+SUMIF('WW Spending Projected'!$B$14:$B$53,'WW Spending Total'!$B47,'WW Spending Projected'!Z$14:Z$53)</f>
        <v>0</v>
      </c>
      <c r="AA47" s="98">
        <f>SUMIF('WW Spending Actual'!$B$10:$B$49,'WW Spending Total'!$B47,'WW Spending Actual'!AA$10:AA$49)+SUMIF('WW Spending Projected'!$B$14:$B$53,'WW Spending Total'!$B47,'WW Spending Projected'!AA$14:AA$53)</f>
        <v>0</v>
      </c>
      <c r="AB47" s="98">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99">
        <f>SUMIF('WW Spending Actual'!$B$10:$B$49,'WW Spending Total'!$B48,'WW Spending Actual'!Z$10:Z$49)+SUMIF('WW Spending Projected'!$B$14:$B$53,'WW Spending Total'!$B48,'WW Spending Projected'!Z$14:Z$53)</f>
        <v>0</v>
      </c>
      <c r="AA48" s="98">
        <f>SUMIF('WW Spending Actual'!$B$10:$B$49,'WW Spending Total'!$B48,'WW Spending Actual'!AA$10:AA$49)+SUMIF('WW Spending Projected'!$B$14:$B$53,'WW Spending Total'!$B48,'WW Spending Projected'!AA$14:AA$53)</f>
        <v>0</v>
      </c>
      <c r="AB48" s="98">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35">
        <f t="shared" si="0"/>
        <v>11993021</v>
      </c>
      <c r="V50" s="322">
        <f t="shared" si="0"/>
        <v>8243971</v>
      </c>
      <c r="W50" s="322">
        <f t="shared" si="0"/>
        <v>8745890</v>
      </c>
      <c r="X50" s="322">
        <f t="shared" si="0"/>
        <v>8229086</v>
      </c>
      <c r="Y50" s="322">
        <f t="shared" si="0"/>
        <v>6458762</v>
      </c>
      <c r="Z50" s="357">
        <f t="shared" si="0"/>
        <v>4159588</v>
      </c>
      <c r="AA50" s="322">
        <f t="shared" si="0"/>
        <v>0</v>
      </c>
      <c r="AB50" s="322">
        <f t="shared" si="0"/>
        <v>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6856464</v>
      </c>
      <c r="Y78" s="98">
        <f>SUMIF('WW Spending Actual'!$B$58:$B$97,'WW Spending Total'!$B78,'WW Spending Actual'!Y$58:Y$97)+SUMIF('WW Spending Projected'!$B$60:$B$99,'WW Spending Total'!$B78,'WW Spending Projected'!Y$60:Y$99)</f>
        <v>5304259</v>
      </c>
      <c r="Z78" s="98">
        <f>SUMIF('WW Spending Actual'!$B$58:$B$97,'WW Spending Total'!$B78,'WW Spending Actual'!Z$58:Z$97)+SUMIF('WW Spending Projected'!$B$60:$B$99,'WW Spending Total'!$B78,'WW Spending Projected'!Z$60:Z$99)</f>
        <v>3200769</v>
      </c>
      <c r="AA78" s="98">
        <f>SUMIF('WW Spending Actual'!$B$58:$B$97,'WW Spending Total'!$B78,'WW Spending Actual'!AA$58:AA$97)+SUMIF('WW Spending Projected'!$B$60:$B$99,'WW Spending Total'!$B78,'WW Spending Projected'!AA$60:AA$99)</f>
        <v>0</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6856464</v>
      </c>
      <c r="Y97" s="360">
        <f t="shared" si="2"/>
        <v>5304259</v>
      </c>
      <c r="Z97" s="360">
        <f t="shared" si="2"/>
        <v>3200769</v>
      </c>
      <c r="AA97" s="360">
        <f t="shared" si="2"/>
        <v>0</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cMfQO17brp7XefR3uEiREZyMxJ0L9pVQNjkuNFCHvqMtsRwNcRIrZLXrdHJ0QI9U/k1gc6uHwJUawyYRjil1jw==" saltValue="EILJoHFxrcK1V4beV+IEV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Z36" sqref="Z36"/>
    </sheetView>
  </sheetViews>
  <sheetFormatPr defaultColWidth="8.7265625" defaultRowHeight="12.5" x14ac:dyDescent="0.25"/>
  <cols>
    <col min="1" max="1" width="8.7265625" style="413"/>
    <col min="2" max="2" width="42.81640625" style="413" customWidth="1"/>
    <col min="3" max="3" width="5.453125" style="494" customWidth="1"/>
    <col min="4" max="20" width="15.54296875" style="413" hidden="1" customWidth="1"/>
    <col min="21" max="26" width="15.54296875" style="413" customWidth="1"/>
    <col min="27" max="33" width="15.54296875" style="413" hidden="1" customWidth="1"/>
    <col min="34" max="16384" width="8.7265625" style="413"/>
  </cols>
  <sheetData>
    <row r="1" spans="2:33" ht="27.65" customHeight="1" x14ac:dyDescent="0.25">
      <c r="B1" s="411"/>
      <c r="C1" s="411"/>
    </row>
    <row r="2" spans="2:33" ht="13" x14ac:dyDescent="0.3">
      <c r="E2" s="488"/>
      <c r="F2" s="476"/>
      <c r="G2" s="495"/>
      <c r="H2" s="496"/>
    </row>
    <row r="3" spans="2:33" ht="14" x14ac:dyDescent="0.3">
      <c r="B3" s="419" t="s">
        <v>12</v>
      </c>
      <c r="E3" s="488"/>
      <c r="F3" s="479"/>
      <c r="G3" s="495"/>
      <c r="H3" s="496"/>
    </row>
    <row r="5" spans="2:33" ht="14" x14ac:dyDescent="0.3">
      <c r="B5" s="482" t="s">
        <v>128</v>
      </c>
    </row>
    <row r="6" spans="2:33" s="483" customFormat="1" ht="15.5" x14ac:dyDescent="0.35">
      <c r="B6" s="482" t="s">
        <v>129</v>
      </c>
      <c r="C6" s="524"/>
    </row>
    <row r="7" spans="2:33" s="483" customFormat="1" ht="15.5" x14ac:dyDescent="0.35">
      <c r="B7" s="482" t="s">
        <v>130</v>
      </c>
      <c r="C7" s="524"/>
    </row>
    <row r="8" spans="2:33" ht="14" x14ac:dyDescent="0.3">
      <c r="B8" s="419" t="s">
        <v>131</v>
      </c>
    </row>
    <row r="9" spans="2:33" ht="13" thickBot="1" x14ac:dyDescent="0.3"/>
    <row r="10" spans="2:33" ht="13" x14ac:dyDescent="0.3">
      <c r="B10" s="576"/>
      <c r="C10" s="528"/>
      <c r="D10" s="529" t="s">
        <v>0</v>
      </c>
      <c r="E10" s="428"/>
      <c r="F10" s="428"/>
      <c r="G10" s="428"/>
      <c r="H10" s="428"/>
      <c r="I10" s="428"/>
      <c r="J10" s="428"/>
      <c r="K10" s="428"/>
      <c r="L10" s="428"/>
      <c r="M10" s="428"/>
      <c r="N10" s="428"/>
      <c r="O10" s="428"/>
      <c r="P10" s="428"/>
      <c r="Q10" s="428"/>
      <c r="R10" s="428"/>
      <c r="S10" s="428"/>
      <c r="T10" s="428"/>
      <c r="U10" s="500"/>
      <c r="V10" s="428"/>
      <c r="W10" s="428"/>
      <c r="X10" s="428"/>
      <c r="Y10" s="428"/>
      <c r="Z10" s="429"/>
      <c r="AA10" s="428"/>
      <c r="AB10" s="428"/>
      <c r="AC10" s="428"/>
      <c r="AD10" s="428"/>
      <c r="AE10" s="428"/>
      <c r="AF10" s="428"/>
      <c r="AG10" s="429"/>
    </row>
    <row r="11" spans="2:33" ht="13.5" thickBot="1" x14ac:dyDescent="0.35">
      <c r="B11" s="530"/>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row>
    <row r="12" spans="2:33" ht="13" x14ac:dyDescent="0.3">
      <c r="B12" s="530"/>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2:33"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2:33" hidden="1" x14ac:dyDescent="0.25">
      <c r="B14" s="589" t="str">
        <f>IFERROR(VLOOKUP(C14,'MEG Def'!$A$7:$B$12,2),"")</f>
        <v/>
      </c>
      <c r="C14" s="430"/>
      <c r="D14" s="590"/>
      <c r="E14" s="591"/>
      <c r="F14" s="591"/>
      <c r="G14" s="591"/>
      <c r="H14" s="591"/>
      <c r="I14" s="591"/>
      <c r="J14" s="591"/>
      <c r="K14" s="591"/>
      <c r="L14" s="591"/>
      <c r="M14" s="591"/>
      <c r="N14" s="591"/>
      <c r="O14" s="591"/>
      <c r="P14" s="591"/>
      <c r="Q14" s="591"/>
      <c r="R14" s="591"/>
      <c r="S14" s="591"/>
      <c r="T14" s="591"/>
      <c r="U14" s="590"/>
      <c r="V14" s="592"/>
      <c r="W14" s="592"/>
      <c r="X14" s="592"/>
      <c r="Y14" s="592"/>
      <c r="Z14" s="593"/>
      <c r="AA14" s="591"/>
      <c r="AB14" s="591"/>
      <c r="AC14" s="591"/>
      <c r="AD14" s="591"/>
      <c r="AE14" s="591"/>
      <c r="AF14" s="591"/>
      <c r="AG14" s="593"/>
    </row>
    <row r="15" spans="2:33" hidden="1" x14ac:dyDescent="0.25">
      <c r="B15" s="589" t="str">
        <f>IFERROR(VLOOKUP(C15,'MEG Def'!$A$7:$B$12,2),"")</f>
        <v/>
      </c>
      <c r="C15" s="430"/>
      <c r="D15" s="590"/>
      <c r="E15" s="591"/>
      <c r="F15" s="591"/>
      <c r="G15" s="591"/>
      <c r="H15" s="591"/>
      <c r="I15" s="591"/>
      <c r="J15" s="591"/>
      <c r="K15" s="591"/>
      <c r="L15" s="591"/>
      <c r="M15" s="591"/>
      <c r="N15" s="591"/>
      <c r="O15" s="591"/>
      <c r="P15" s="591"/>
      <c r="Q15" s="591"/>
      <c r="R15" s="591"/>
      <c r="S15" s="591"/>
      <c r="T15" s="591"/>
      <c r="U15" s="590"/>
      <c r="V15" s="592"/>
      <c r="W15" s="592"/>
      <c r="X15" s="592"/>
      <c r="Y15" s="592"/>
      <c r="Z15" s="593"/>
      <c r="AA15" s="591"/>
      <c r="AB15" s="591"/>
      <c r="AC15" s="591"/>
      <c r="AD15" s="591"/>
      <c r="AE15" s="591"/>
      <c r="AF15" s="591"/>
      <c r="AG15" s="593"/>
    </row>
    <row r="16" spans="2:33" hidden="1" x14ac:dyDescent="0.25">
      <c r="B16" s="589" t="str">
        <f>IFERROR(VLOOKUP(C16,'MEG Def'!$A$7:$B$12,2),"")</f>
        <v/>
      </c>
      <c r="C16" s="430"/>
      <c r="D16" s="590"/>
      <c r="E16" s="591"/>
      <c r="F16" s="591"/>
      <c r="G16" s="591"/>
      <c r="H16" s="591"/>
      <c r="I16" s="591"/>
      <c r="J16" s="591"/>
      <c r="K16" s="591"/>
      <c r="L16" s="591"/>
      <c r="M16" s="591"/>
      <c r="N16" s="591"/>
      <c r="O16" s="591"/>
      <c r="P16" s="591"/>
      <c r="Q16" s="591"/>
      <c r="R16" s="591"/>
      <c r="S16" s="591"/>
      <c r="T16" s="591"/>
      <c r="U16" s="590"/>
      <c r="V16" s="592"/>
      <c r="W16" s="592"/>
      <c r="X16" s="592"/>
      <c r="Y16" s="592"/>
      <c r="Z16" s="593"/>
      <c r="AA16" s="591"/>
      <c r="AB16" s="591"/>
      <c r="AC16" s="591"/>
      <c r="AD16" s="591"/>
      <c r="AE16" s="591"/>
      <c r="AF16" s="591"/>
      <c r="AG16" s="593"/>
    </row>
    <row r="17" spans="2:33" hidden="1" x14ac:dyDescent="0.25">
      <c r="B17" s="589" t="str">
        <f>IFERROR(VLOOKUP(C17,'MEG Def'!$A$7:$B$12,2),"")</f>
        <v/>
      </c>
      <c r="C17" s="430"/>
      <c r="D17" s="590"/>
      <c r="E17" s="591"/>
      <c r="F17" s="591"/>
      <c r="G17" s="591"/>
      <c r="H17" s="591"/>
      <c r="I17" s="591"/>
      <c r="J17" s="591"/>
      <c r="K17" s="591"/>
      <c r="L17" s="591"/>
      <c r="M17" s="591"/>
      <c r="N17" s="591"/>
      <c r="O17" s="591"/>
      <c r="P17" s="591"/>
      <c r="Q17" s="591"/>
      <c r="R17" s="591"/>
      <c r="S17" s="591"/>
      <c r="T17" s="591"/>
      <c r="U17" s="590"/>
      <c r="V17" s="592"/>
      <c r="W17" s="592"/>
      <c r="X17" s="592"/>
      <c r="Y17" s="592"/>
      <c r="Z17" s="593"/>
      <c r="AA17" s="591"/>
      <c r="AB17" s="591"/>
      <c r="AC17" s="591"/>
      <c r="AD17" s="591"/>
      <c r="AE17" s="591"/>
      <c r="AF17" s="591"/>
      <c r="AG17" s="593"/>
    </row>
    <row r="18" spans="2:33" hidden="1" x14ac:dyDescent="0.25">
      <c r="B18" s="589" t="str">
        <f>IFERROR(VLOOKUP(C18,'MEG Def'!$A$7:$B$12,2),"")</f>
        <v/>
      </c>
      <c r="C18" s="430"/>
      <c r="D18" s="590"/>
      <c r="E18" s="591"/>
      <c r="F18" s="591"/>
      <c r="G18" s="591"/>
      <c r="H18" s="591"/>
      <c r="I18" s="591"/>
      <c r="J18" s="591"/>
      <c r="K18" s="591"/>
      <c r="L18" s="591"/>
      <c r="M18" s="591"/>
      <c r="N18" s="591"/>
      <c r="O18" s="591"/>
      <c r="P18" s="591"/>
      <c r="Q18" s="591"/>
      <c r="R18" s="591"/>
      <c r="S18" s="591"/>
      <c r="T18" s="591"/>
      <c r="U18" s="590"/>
      <c r="V18" s="592"/>
      <c r="W18" s="592"/>
      <c r="X18" s="592"/>
      <c r="Y18" s="592"/>
      <c r="Z18" s="593"/>
      <c r="AA18" s="591"/>
      <c r="AB18" s="591"/>
      <c r="AC18" s="591"/>
      <c r="AD18" s="591"/>
      <c r="AE18" s="591"/>
      <c r="AF18" s="591"/>
      <c r="AG18" s="593"/>
    </row>
    <row r="19" spans="2:33" hidden="1" x14ac:dyDescent="0.25">
      <c r="B19" s="589"/>
      <c r="C19" s="430"/>
      <c r="D19" s="594"/>
      <c r="E19" s="584"/>
      <c r="F19" s="584"/>
      <c r="G19" s="584"/>
      <c r="H19" s="584"/>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95"/>
    </row>
    <row r="20" spans="2:33" ht="13" hidden="1" x14ac:dyDescent="0.3">
      <c r="B20" s="548" t="s">
        <v>46</v>
      </c>
      <c r="C20" s="531"/>
      <c r="D20" s="583"/>
      <c r="E20" s="584"/>
      <c r="F20" s="584"/>
      <c r="G20" s="584"/>
      <c r="H20" s="584"/>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96"/>
    </row>
    <row r="21" spans="2:33" hidden="1" x14ac:dyDescent="0.25">
      <c r="B21" s="589" t="str">
        <f>IFERROR(VLOOKUP(C21,'MEG Def'!$A$14:$B$19,2),"")</f>
        <v/>
      </c>
      <c r="C21" s="430"/>
      <c r="D21" s="590"/>
      <c r="E21" s="591"/>
      <c r="F21" s="591"/>
      <c r="G21" s="591"/>
      <c r="H21" s="591"/>
      <c r="I21" s="591"/>
      <c r="J21" s="591"/>
      <c r="K21" s="591"/>
      <c r="L21" s="591"/>
      <c r="M21" s="591"/>
      <c r="N21" s="591"/>
      <c r="O21" s="591"/>
      <c r="P21" s="591"/>
      <c r="Q21" s="591"/>
      <c r="R21" s="591"/>
      <c r="S21" s="591"/>
      <c r="T21" s="591"/>
      <c r="U21" s="590"/>
      <c r="V21" s="592"/>
      <c r="W21" s="592"/>
      <c r="X21" s="592"/>
      <c r="Y21" s="592"/>
      <c r="Z21" s="593"/>
      <c r="AA21" s="591"/>
      <c r="AB21" s="591"/>
      <c r="AC21" s="591"/>
      <c r="AD21" s="591"/>
      <c r="AE21" s="591"/>
      <c r="AF21" s="591"/>
      <c r="AG21" s="593"/>
    </row>
    <row r="22" spans="2:33" hidden="1" x14ac:dyDescent="0.25">
      <c r="B22" s="589" t="str">
        <f>IFERROR(VLOOKUP(C22,'MEG Def'!$A$14:$B$19,2),"")</f>
        <v/>
      </c>
      <c r="C22" s="430"/>
      <c r="D22" s="590"/>
      <c r="E22" s="591"/>
      <c r="F22" s="591"/>
      <c r="G22" s="591"/>
      <c r="H22" s="591"/>
      <c r="I22" s="591"/>
      <c r="J22" s="591"/>
      <c r="K22" s="591"/>
      <c r="L22" s="591"/>
      <c r="M22" s="591"/>
      <c r="N22" s="591"/>
      <c r="O22" s="591"/>
      <c r="P22" s="591"/>
      <c r="Q22" s="591"/>
      <c r="R22" s="591"/>
      <c r="S22" s="591"/>
      <c r="T22" s="591"/>
      <c r="U22" s="590"/>
      <c r="V22" s="592"/>
      <c r="W22" s="592"/>
      <c r="X22" s="592"/>
      <c r="Y22" s="592"/>
      <c r="Z22" s="593"/>
      <c r="AA22" s="591"/>
      <c r="AB22" s="591"/>
      <c r="AC22" s="591"/>
      <c r="AD22" s="591"/>
      <c r="AE22" s="591"/>
      <c r="AF22" s="591"/>
      <c r="AG22" s="593"/>
    </row>
    <row r="23" spans="2:33" hidden="1" x14ac:dyDescent="0.25">
      <c r="B23" s="589" t="str">
        <f>IFERROR(VLOOKUP(C23,'MEG Def'!$A$14:$B$19,2),"")</f>
        <v/>
      </c>
      <c r="C23" s="430"/>
      <c r="D23" s="590"/>
      <c r="E23" s="591"/>
      <c r="F23" s="591"/>
      <c r="G23" s="591"/>
      <c r="H23" s="591"/>
      <c r="I23" s="591"/>
      <c r="J23" s="591"/>
      <c r="K23" s="591"/>
      <c r="L23" s="591"/>
      <c r="M23" s="591"/>
      <c r="N23" s="591"/>
      <c r="O23" s="591"/>
      <c r="P23" s="591"/>
      <c r="Q23" s="591"/>
      <c r="R23" s="591"/>
      <c r="S23" s="591"/>
      <c r="T23" s="591"/>
      <c r="U23" s="590"/>
      <c r="V23" s="592"/>
      <c r="W23" s="592"/>
      <c r="X23" s="592"/>
      <c r="Y23" s="592"/>
      <c r="Z23" s="593"/>
      <c r="AA23" s="591"/>
      <c r="AB23" s="591"/>
      <c r="AC23" s="591"/>
      <c r="AD23" s="591"/>
      <c r="AE23" s="591"/>
      <c r="AF23" s="591"/>
      <c r="AG23" s="593"/>
    </row>
    <row r="24" spans="2:33" hidden="1" x14ac:dyDescent="0.25">
      <c r="B24" s="589" t="str">
        <f>IFERROR(VLOOKUP(C24,'MEG Def'!$A$14:$B$19,2),"")</f>
        <v/>
      </c>
      <c r="C24" s="430"/>
      <c r="D24" s="590"/>
      <c r="E24" s="591"/>
      <c r="F24" s="591"/>
      <c r="G24" s="591"/>
      <c r="H24" s="591"/>
      <c r="I24" s="591"/>
      <c r="J24" s="591"/>
      <c r="K24" s="591"/>
      <c r="L24" s="591"/>
      <c r="M24" s="591"/>
      <c r="N24" s="591"/>
      <c r="O24" s="591"/>
      <c r="P24" s="591"/>
      <c r="Q24" s="591"/>
      <c r="R24" s="591"/>
      <c r="S24" s="591"/>
      <c r="T24" s="591"/>
      <c r="U24" s="590"/>
      <c r="V24" s="592"/>
      <c r="W24" s="592"/>
      <c r="X24" s="592"/>
      <c r="Y24" s="592"/>
      <c r="Z24" s="593"/>
      <c r="AA24" s="591"/>
      <c r="AB24" s="591"/>
      <c r="AC24" s="591"/>
      <c r="AD24" s="591"/>
      <c r="AE24" s="591"/>
      <c r="AF24" s="591"/>
      <c r="AG24" s="593"/>
    </row>
    <row r="25" spans="2:33" hidden="1" x14ac:dyDescent="0.25">
      <c r="B25" s="589" t="str">
        <f>IFERROR(VLOOKUP(C25,'MEG Def'!$A$14:$B$19,2),"")</f>
        <v/>
      </c>
      <c r="C25" s="430"/>
      <c r="D25" s="590"/>
      <c r="E25" s="591"/>
      <c r="F25" s="591"/>
      <c r="G25" s="591"/>
      <c r="H25" s="591"/>
      <c r="I25" s="591"/>
      <c r="J25" s="591"/>
      <c r="K25" s="591"/>
      <c r="L25" s="591"/>
      <c r="M25" s="591"/>
      <c r="N25" s="591"/>
      <c r="O25" s="591"/>
      <c r="P25" s="591"/>
      <c r="Q25" s="591"/>
      <c r="R25" s="591"/>
      <c r="S25" s="591"/>
      <c r="T25" s="591"/>
      <c r="U25" s="590"/>
      <c r="V25" s="592"/>
      <c r="W25" s="592"/>
      <c r="X25" s="592"/>
      <c r="Y25" s="592"/>
      <c r="Z25" s="593"/>
      <c r="AA25" s="591"/>
      <c r="AB25" s="591"/>
      <c r="AC25" s="591"/>
      <c r="AD25" s="591"/>
      <c r="AE25" s="591"/>
      <c r="AF25" s="591"/>
      <c r="AG25" s="593"/>
    </row>
    <row r="26" spans="2:33" ht="13" hidden="1" x14ac:dyDescent="0.3">
      <c r="B26" s="597"/>
      <c r="C26" s="430"/>
      <c r="D26" s="598"/>
      <c r="E26" s="599"/>
      <c r="F26" s="584"/>
      <c r="G26" s="584"/>
      <c r="H26" s="584"/>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600"/>
    </row>
    <row r="27" spans="2:33" ht="13" x14ac:dyDescent="0.3">
      <c r="B27" s="548" t="s">
        <v>43</v>
      </c>
      <c r="C27" s="531"/>
      <c r="D27" s="598"/>
      <c r="E27" s="599"/>
      <c r="F27" s="584"/>
      <c r="G27" s="584"/>
      <c r="H27" s="584"/>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600"/>
    </row>
    <row r="28" spans="2:33" ht="13" x14ac:dyDescent="0.3">
      <c r="B28" s="513" t="str">
        <f>IFERROR(VLOOKUP(C28,'MEG Def'!$A$42:$B$45,2),"")</f>
        <v>Family Planning</v>
      </c>
      <c r="C28" s="430">
        <v>1</v>
      </c>
      <c r="D28" s="590"/>
      <c r="E28" s="591"/>
      <c r="F28" s="591"/>
      <c r="G28" s="591"/>
      <c r="H28" s="591"/>
      <c r="I28" s="591"/>
      <c r="J28" s="591"/>
      <c r="K28" s="591"/>
      <c r="L28" s="591"/>
      <c r="M28" s="591"/>
      <c r="N28" s="591"/>
      <c r="O28" s="591"/>
      <c r="P28" s="591"/>
      <c r="Q28" s="591"/>
      <c r="R28" s="591"/>
      <c r="S28" s="591"/>
      <c r="T28" s="591"/>
      <c r="U28" s="403">
        <v>301149</v>
      </c>
      <c r="V28" s="404">
        <v>284604</v>
      </c>
      <c r="W28" s="404">
        <v>220732</v>
      </c>
      <c r="X28" s="404">
        <v>334384</v>
      </c>
      <c r="Y28" s="404">
        <v>312121</v>
      </c>
      <c r="Z28" s="405">
        <v>398703</v>
      </c>
      <c r="AA28" s="591"/>
      <c r="AB28" s="591"/>
      <c r="AC28" s="591"/>
      <c r="AD28" s="591"/>
      <c r="AE28" s="591"/>
      <c r="AF28" s="591"/>
      <c r="AG28" s="593"/>
    </row>
    <row r="29" spans="2:33" ht="13" hidden="1" x14ac:dyDescent="0.3">
      <c r="B29" s="513" t="str">
        <f>IFERROR(VLOOKUP(C29,'MEG Def'!$A$42:$B$45,2),"")</f>
        <v/>
      </c>
      <c r="C29" s="430"/>
      <c r="D29" s="590"/>
      <c r="E29" s="591"/>
      <c r="F29" s="591"/>
      <c r="G29" s="591"/>
      <c r="H29" s="591"/>
      <c r="I29" s="591"/>
      <c r="J29" s="591"/>
      <c r="K29" s="591"/>
      <c r="L29" s="591"/>
      <c r="M29" s="591"/>
      <c r="N29" s="591"/>
      <c r="O29" s="591"/>
      <c r="P29" s="591"/>
      <c r="Q29" s="591"/>
      <c r="R29" s="591"/>
      <c r="S29" s="591"/>
      <c r="T29" s="591"/>
      <c r="U29" s="590"/>
      <c r="V29" s="592"/>
      <c r="W29" s="592"/>
      <c r="X29" s="592"/>
      <c r="Y29" s="592"/>
      <c r="Z29" s="593"/>
      <c r="AA29" s="591"/>
      <c r="AB29" s="591"/>
      <c r="AC29" s="591"/>
      <c r="AD29" s="591"/>
      <c r="AE29" s="591"/>
      <c r="AF29" s="591"/>
      <c r="AG29" s="593"/>
    </row>
    <row r="30" spans="2:33" ht="13" hidden="1" x14ac:dyDescent="0.3">
      <c r="B30" s="513" t="str">
        <f>IFERROR(VLOOKUP(C30,'MEG Def'!$A$42:$B$45,2),"")</f>
        <v/>
      </c>
      <c r="C30" s="430"/>
      <c r="D30" s="590"/>
      <c r="E30" s="591"/>
      <c r="F30" s="591"/>
      <c r="G30" s="591"/>
      <c r="H30" s="591"/>
      <c r="I30" s="591"/>
      <c r="J30" s="591"/>
      <c r="K30" s="591"/>
      <c r="L30" s="591"/>
      <c r="M30" s="591"/>
      <c r="N30" s="591"/>
      <c r="O30" s="591"/>
      <c r="P30" s="591"/>
      <c r="Q30" s="591"/>
      <c r="R30" s="591"/>
      <c r="S30" s="591"/>
      <c r="T30" s="591"/>
      <c r="U30" s="590"/>
      <c r="V30" s="592"/>
      <c r="W30" s="592"/>
      <c r="X30" s="592"/>
      <c r="Y30" s="592"/>
      <c r="Z30" s="593"/>
      <c r="AA30" s="591"/>
      <c r="AB30" s="591"/>
      <c r="AC30" s="591"/>
      <c r="AD30" s="591"/>
      <c r="AE30" s="591"/>
      <c r="AF30" s="591"/>
      <c r="AG30" s="593"/>
    </row>
    <row r="31" spans="2:33" ht="13" hidden="1" x14ac:dyDescent="0.3">
      <c r="B31" s="513"/>
      <c r="C31" s="531"/>
      <c r="D31" s="583"/>
      <c r="E31" s="584"/>
      <c r="F31" s="584"/>
      <c r="G31" s="584"/>
      <c r="H31" s="584"/>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96"/>
    </row>
    <row r="32" spans="2:33" ht="13" hidden="1" x14ac:dyDescent="0.3">
      <c r="B32" s="548" t="s">
        <v>80</v>
      </c>
      <c r="C32" s="531"/>
      <c r="D32" s="583"/>
      <c r="E32" s="584"/>
      <c r="F32" s="584"/>
      <c r="G32" s="584"/>
      <c r="H32" s="584"/>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96"/>
    </row>
    <row r="33" spans="2:33" ht="13" hidden="1" x14ac:dyDescent="0.3">
      <c r="B33" s="513" t="str">
        <f>IFERROR(VLOOKUP(C33,'MEG Def'!$A$52:$B$55,2),"")</f>
        <v/>
      </c>
      <c r="C33" s="430"/>
      <c r="D33" s="590"/>
      <c r="E33" s="591"/>
      <c r="F33" s="591"/>
      <c r="G33" s="591"/>
      <c r="H33" s="591"/>
      <c r="I33" s="591"/>
      <c r="J33" s="591"/>
      <c r="K33" s="591"/>
      <c r="L33" s="591"/>
      <c r="M33" s="591"/>
      <c r="N33" s="591"/>
      <c r="O33" s="591"/>
      <c r="P33" s="591"/>
      <c r="Q33" s="591"/>
      <c r="R33" s="591"/>
      <c r="S33" s="591"/>
      <c r="T33" s="591"/>
      <c r="U33" s="590"/>
      <c r="V33" s="592"/>
      <c r="W33" s="592"/>
      <c r="X33" s="592"/>
      <c r="Y33" s="592"/>
      <c r="Z33" s="593"/>
      <c r="AA33" s="591"/>
      <c r="AB33" s="591"/>
      <c r="AC33" s="591"/>
      <c r="AD33" s="591"/>
      <c r="AE33" s="591"/>
      <c r="AF33" s="591"/>
      <c r="AG33" s="593"/>
    </row>
    <row r="34" spans="2:33" ht="13" hidden="1" x14ac:dyDescent="0.3">
      <c r="B34" s="513" t="str">
        <f>IFERROR(VLOOKUP(C34,'MEG Def'!$A$52:$B$55,2),"")</f>
        <v/>
      </c>
      <c r="C34" s="430"/>
      <c r="D34" s="590"/>
      <c r="E34" s="591"/>
      <c r="F34" s="591"/>
      <c r="G34" s="591"/>
      <c r="H34" s="591"/>
      <c r="I34" s="591"/>
      <c r="J34" s="591"/>
      <c r="K34" s="591"/>
      <c r="L34" s="591"/>
      <c r="M34" s="591"/>
      <c r="N34" s="591"/>
      <c r="O34" s="591"/>
      <c r="P34" s="591"/>
      <c r="Q34" s="591"/>
      <c r="R34" s="591"/>
      <c r="S34" s="591"/>
      <c r="T34" s="591"/>
      <c r="U34" s="590"/>
      <c r="V34" s="592"/>
      <c r="W34" s="592"/>
      <c r="X34" s="592"/>
      <c r="Y34" s="592"/>
      <c r="Z34" s="593"/>
      <c r="AA34" s="591"/>
      <c r="AB34" s="591"/>
      <c r="AC34" s="591"/>
      <c r="AD34" s="591"/>
      <c r="AE34" s="591"/>
      <c r="AF34" s="591"/>
      <c r="AG34" s="593"/>
    </row>
    <row r="35" spans="2:33" ht="13" hidden="1" x14ac:dyDescent="0.3">
      <c r="B35" s="513" t="str">
        <f>IFERROR(VLOOKUP(C35,'MEG Def'!$A$52:$B$55,2),"")</f>
        <v/>
      </c>
      <c r="C35" s="430"/>
      <c r="D35" s="590"/>
      <c r="E35" s="591"/>
      <c r="F35" s="591"/>
      <c r="G35" s="591"/>
      <c r="H35" s="591"/>
      <c r="I35" s="591"/>
      <c r="J35" s="591"/>
      <c r="K35" s="591"/>
      <c r="L35" s="591"/>
      <c r="M35" s="591"/>
      <c r="N35" s="591"/>
      <c r="O35" s="591"/>
      <c r="P35" s="591"/>
      <c r="Q35" s="591"/>
      <c r="R35" s="591"/>
      <c r="S35" s="591"/>
      <c r="T35" s="591"/>
      <c r="U35" s="590"/>
      <c r="V35" s="592"/>
      <c r="W35" s="592"/>
      <c r="X35" s="592"/>
      <c r="Y35" s="592"/>
      <c r="Z35" s="593"/>
      <c r="AA35" s="591"/>
      <c r="AB35" s="591"/>
      <c r="AC35" s="591"/>
      <c r="AD35" s="591"/>
      <c r="AE35" s="591"/>
      <c r="AF35" s="591"/>
      <c r="AG35" s="593"/>
    </row>
    <row r="36" spans="2:33" ht="13.5" thickBot="1" x14ac:dyDescent="0.35">
      <c r="B36" s="519"/>
      <c r="C36" s="601"/>
      <c r="D36" s="602"/>
      <c r="E36" s="603"/>
      <c r="F36" s="603"/>
      <c r="G36" s="603"/>
      <c r="H36" s="603"/>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row r="37" spans="2:33" x14ac:dyDescent="0.25">
      <c r="B37" s="416"/>
    </row>
    <row r="38" spans="2:33" x14ac:dyDescent="0.25">
      <c r="B38" s="416"/>
    </row>
    <row r="39" spans="2:33" x14ac:dyDescent="0.25">
      <c r="B39" s="416"/>
    </row>
    <row r="40" spans="2:33" x14ac:dyDescent="0.25">
      <c r="B40" s="416"/>
    </row>
    <row r="41" spans="2:33" x14ac:dyDescent="0.25">
      <c r="B41" s="416"/>
    </row>
    <row r="42" spans="2:33" x14ac:dyDescent="0.25">
      <c r="B42" s="416"/>
    </row>
    <row r="43" spans="2:33" x14ac:dyDescent="0.25">
      <c r="B43" s="416"/>
    </row>
    <row r="44" spans="2:33" x14ac:dyDescent="0.25">
      <c r="B44" s="416"/>
    </row>
    <row r="45" spans="2:33" x14ac:dyDescent="0.25">
      <c r="B45" s="416"/>
    </row>
    <row r="46" spans="2:33" x14ac:dyDescent="0.25">
      <c r="B46" s="416"/>
    </row>
    <row r="47" spans="2:33" x14ac:dyDescent="0.25">
      <c r="B47" s="416"/>
    </row>
    <row r="48" spans="2:33" x14ac:dyDescent="0.25">
      <c r="B48" s="416"/>
    </row>
    <row r="49" spans="2:3" x14ac:dyDescent="0.25">
      <c r="B49" s="416"/>
      <c r="C49" s="413"/>
    </row>
    <row r="50" spans="2:3" x14ac:dyDescent="0.25">
      <c r="B50" s="416"/>
      <c r="C50" s="413"/>
    </row>
    <row r="51" spans="2:3" x14ac:dyDescent="0.25">
      <c r="B51" s="416"/>
      <c r="C51" s="413"/>
    </row>
    <row r="52" spans="2:3" x14ac:dyDescent="0.25">
      <c r="B52" s="416"/>
      <c r="C52" s="413"/>
    </row>
    <row r="53" spans="2:3" x14ac:dyDescent="0.25">
      <c r="B53" s="416"/>
      <c r="C53" s="413"/>
    </row>
    <row r="54" spans="2:3" x14ac:dyDescent="0.25">
      <c r="B54" s="416"/>
      <c r="C54" s="413"/>
    </row>
    <row r="55" spans="2:3" x14ac:dyDescent="0.25">
      <c r="B55" s="416"/>
      <c r="C55" s="413"/>
    </row>
    <row r="56" spans="2:3" x14ac:dyDescent="0.25">
      <c r="B56" s="416"/>
      <c r="C56" s="413"/>
    </row>
    <row r="57" spans="2:3" x14ac:dyDescent="0.25">
      <c r="B57" s="416"/>
      <c r="C57" s="413"/>
    </row>
    <row r="58" spans="2:3" x14ac:dyDescent="0.25">
      <c r="B58" s="416"/>
      <c r="C58" s="413"/>
    </row>
    <row r="59" spans="2:3" x14ac:dyDescent="0.25">
      <c r="B59" s="416"/>
      <c r="C59" s="413"/>
    </row>
    <row r="60" spans="2:3" x14ac:dyDescent="0.25">
      <c r="B60" s="416"/>
      <c r="C60" s="413"/>
    </row>
    <row r="61" spans="2:3" x14ac:dyDescent="0.25">
      <c r="B61" s="416"/>
      <c r="C61" s="413"/>
    </row>
    <row r="62" spans="2:3" x14ac:dyDescent="0.25">
      <c r="B62" s="416"/>
      <c r="C62" s="413"/>
    </row>
    <row r="63" spans="2:3" x14ac:dyDescent="0.25">
      <c r="B63" s="416"/>
      <c r="C63" s="413"/>
    </row>
    <row r="64" spans="2:3" x14ac:dyDescent="0.25">
      <c r="B64" s="416"/>
      <c r="C64" s="413"/>
    </row>
    <row r="65" spans="2:3" x14ac:dyDescent="0.25">
      <c r="B65" s="416"/>
      <c r="C65" s="413"/>
    </row>
    <row r="66" spans="2:3" x14ac:dyDescent="0.25">
      <c r="B66" s="416"/>
      <c r="C66" s="413"/>
    </row>
    <row r="67" spans="2:3" x14ac:dyDescent="0.25">
      <c r="B67" s="416"/>
      <c r="C67" s="413"/>
    </row>
    <row r="68" spans="2:3" x14ac:dyDescent="0.25">
      <c r="B68" s="416"/>
      <c r="C68" s="413"/>
    </row>
    <row r="69" spans="2:3" x14ac:dyDescent="0.25">
      <c r="B69" s="416"/>
      <c r="C69" s="413"/>
    </row>
    <row r="70" spans="2:3" x14ac:dyDescent="0.25">
      <c r="B70" s="416"/>
      <c r="C70" s="413"/>
    </row>
    <row r="71" spans="2:3" x14ac:dyDescent="0.25">
      <c r="B71" s="416"/>
      <c r="C71" s="413"/>
    </row>
    <row r="72" spans="2:3" x14ac:dyDescent="0.25">
      <c r="B72" s="416"/>
      <c r="C72" s="413"/>
    </row>
    <row r="73" spans="2:3" x14ac:dyDescent="0.25">
      <c r="B73" s="416"/>
      <c r="C73" s="413"/>
    </row>
    <row r="74" spans="2:3" x14ac:dyDescent="0.25">
      <c r="B74" s="416"/>
      <c r="C74" s="413"/>
    </row>
    <row r="75" spans="2:3" x14ac:dyDescent="0.25">
      <c r="B75" s="416"/>
      <c r="C75" s="413"/>
    </row>
    <row r="76" spans="2:3" x14ac:dyDescent="0.25">
      <c r="B76" s="416"/>
      <c r="C76" s="413"/>
    </row>
    <row r="77" spans="2:3" x14ac:dyDescent="0.25">
      <c r="B77" s="416"/>
      <c r="C77" s="413"/>
    </row>
    <row r="78" spans="2:3" x14ac:dyDescent="0.25">
      <c r="B78" s="416"/>
      <c r="C78" s="413"/>
    </row>
    <row r="79" spans="2:3" x14ac:dyDescent="0.25">
      <c r="B79" s="416"/>
      <c r="C79" s="413"/>
    </row>
    <row r="80" spans="2:3" x14ac:dyDescent="0.25">
      <c r="B80" s="416"/>
      <c r="C80" s="413"/>
    </row>
    <row r="81" spans="2:3" x14ac:dyDescent="0.25">
      <c r="B81" s="416"/>
      <c r="C81" s="413"/>
    </row>
    <row r="82" spans="2:3" x14ac:dyDescent="0.25">
      <c r="B82" s="416"/>
      <c r="C82" s="413"/>
    </row>
    <row r="83" spans="2:3" x14ac:dyDescent="0.25">
      <c r="B83" s="416"/>
      <c r="C83" s="413"/>
    </row>
    <row r="84" spans="2:3" x14ac:dyDescent="0.25">
      <c r="B84" s="416"/>
      <c r="C84" s="413"/>
    </row>
    <row r="85" spans="2:3" x14ac:dyDescent="0.25">
      <c r="B85" s="416"/>
      <c r="C85" s="413"/>
    </row>
    <row r="86" spans="2:3" x14ac:dyDescent="0.25">
      <c r="B86" s="416"/>
      <c r="C86" s="413"/>
    </row>
    <row r="87" spans="2:3" x14ac:dyDescent="0.25">
      <c r="B87" s="416"/>
      <c r="C87" s="413"/>
    </row>
    <row r="88" spans="2:3" x14ac:dyDescent="0.25">
      <c r="B88" s="416"/>
      <c r="C88" s="413"/>
    </row>
    <row r="89" spans="2:3" x14ac:dyDescent="0.25">
      <c r="B89" s="416"/>
      <c r="C89" s="413"/>
    </row>
    <row r="90" spans="2:3" x14ac:dyDescent="0.25">
      <c r="B90" s="416"/>
      <c r="C90" s="413"/>
    </row>
    <row r="91" spans="2:3" x14ac:dyDescent="0.25">
      <c r="B91" s="416"/>
      <c r="C91" s="413"/>
    </row>
    <row r="92" spans="2:3" x14ac:dyDescent="0.25">
      <c r="B92" s="416"/>
      <c r="C92" s="413"/>
    </row>
    <row r="93" spans="2:3" x14ac:dyDescent="0.25">
      <c r="B93" s="416"/>
      <c r="C93" s="413"/>
    </row>
    <row r="94" spans="2:3" x14ac:dyDescent="0.25">
      <c r="B94" s="416"/>
      <c r="C94" s="413"/>
    </row>
    <row r="95" spans="2:3" x14ac:dyDescent="0.25">
      <c r="B95" s="416"/>
      <c r="C95" s="413"/>
    </row>
    <row r="96" spans="2:3" x14ac:dyDescent="0.25">
      <c r="B96" s="416"/>
      <c r="C96" s="413"/>
    </row>
    <row r="97" spans="2:3" x14ac:dyDescent="0.25">
      <c r="B97" s="416"/>
      <c r="C97" s="413"/>
    </row>
    <row r="98" spans="2:3" x14ac:dyDescent="0.25">
      <c r="B98" s="416"/>
      <c r="C98" s="413"/>
    </row>
    <row r="99" spans="2:3" x14ac:dyDescent="0.25">
      <c r="B99" s="416"/>
      <c r="C99" s="413"/>
    </row>
    <row r="100" spans="2:3" x14ac:dyDescent="0.25">
      <c r="B100" s="416"/>
      <c r="C100" s="413"/>
    </row>
    <row r="101" spans="2:3" x14ac:dyDescent="0.25">
      <c r="B101" s="416"/>
      <c r="C101" s="413"/>
    </row>
    <row r="102" spans="2:3" x14ac:dyDescent="0.25">
      <c r="B102" s="416"/>
      <c r="C102" s="413"/>
    </row>
    <row r="103" spans="2:3" x14ac:dyDescent="0.25">
      <c r="B103" s="416"/>
      <c r="C103" s="413"/>
    </row>
    <row r="104" spans="2:3" x14ac:dyDescent="0.25">
      <c r="B104" s="416"/>
      <c r="C104" s="413"/>
    </row>
    <row r="105" spans="2:3" x14ac:dyDescent="0.25">
      <c r="B105" s="416"/>
      <c r="C105" s="413"/>
    </row>
    <row r="106" spans="2:3" x14ac:dyDescent="0.25">
      <c r="B106" s="416"/>
      <c r="C106" s="413"/>
    </row>
    <row r="107" spans="2:3" x14ac:dyDescent="0.25">
      <c r="B107" s="416"/>
      <c r="C107" s="413"/>
    </row>
    <row r="108" spans="2:3" x14ac:dyDescent="0.25">
      <c r="B108" s="416"/>
      <c r="C108" s="413"/>
    </row>
    <row r="109" spans="2:3" x14ac:dyDescent="0.25">
      <c r="B109" s="416"/>
      <c r="C109" s="413"/>
    </row>
    <row r="110" spans="2:3" x14ac:dyDescent="0.25">
      <c r="B110" s="416"/>
      <c r="C110" s="413"/>
    </row>
    <row r="111" spans="2:3" x14ac:dyDescent="0.25">
      <c r="B111" s="416"/>
      <c r="C111" s="413"/>
    </row>
    <row r="112" spans="2:3" x14ac:dyDescent="0.25">
      <c r="B112" s="416"/>
      <c r="C112" s="413"/>
    </row>
    <row r="113" spans="2:3" x14ac:dyDescent="0.25">
      <c r="B113" s="416"/>
      <c r="C113" s="413"/>
    </row>
    <row r="114" spans="2:3" x14ac:dyDescent="0.25">
      <c r="B114" s="416"/>
      <c r="C114" s="413"/>
    </row>
    <row r="115" spans="2:3" x14ac:dyDescent="0.25">
      <c r="B115" s="416"/>
      <c r="C115" s="413"/>
    </row>
    <row r="116" spans="2:3" x14ac:dyDescent="0.25">
      <c r="B116" s="416"/>
      <c r="C116" s="413"/>
    </row>
    <row r="117" spans="2:3" x14ac:dyDescent="0.25">
      <c r="B117" s="416"/>
      <c r="C117" s="413"/>
    </row>
    <row r="118" spans="2:3" x14ac:dyDescent="0.25">
      <c r="B118" s="416"/>
      <c r="C118" s="413"/>
    </row>
    <row r="119" spans="2:3" x14ac:dyDescent="0.25">
      <c r="B119" s="416"/>
      <c r="C119" s="413"/>
    </row>
    <row r="120" spans="2:3" x14ac:dyDescent="0.25">
      <c r="B120" s="416"/>
      <c r="C120" s="413"/>
    </row>
    <row r="121" spans="2:3" x14ac:dyDescent="0.25">
      <c r="B121" s="416"/>
      <c r="C121" s="413"/>
    </row>
    <row r="122" spans="2:3" x14ac:dyDescent="0.25">
      <c r="B122" s="416"/>
      <c r="C122" s="413"/>
    </row>
    <row r="123" spans="2:3" x14ac:dyDescent="0.25">
      <c r="B123" s="416"/>
      <c r="C123" s="413"/>
    </row>
    <row r="124" spans="2:3" x14ac:dyDescent="0.25">
      <c r="B124" s="416"/>
      <c r="C124" s="413"/>
    </row>
    <row r="125" spans="2:3" x14ac:dyDescent="0.25">
      <c r="B125" s="416"/>
      <c r="C125" s="413"/>
    </row>
    <row r="126" spans="2:3" x14ac:dyDescent="0.25">
      <c r="B126" s="416"/>
      <c r="C126" s="413"/>
    </row>
    <row r="127" spans="2:3" x14ac:dyDescent="0.25">
      <c r="B127" s="416"/>
      <c r="C127" s="413"/>
    </row>
    <row r="128" spans="2:3" x14ac:dyDescent="0.25">
      <c r="B128" s="416"/>
      <c r="C128" s="413"/>
    </row>
    <row r="129" spans="2:3" x14ac:dyDescent="0.25">
      <c r="B129" s="416"/>
      <c r="C129" s="413"/>
    </row>
    <row r="130" spans="2:3" x14ac:dyDescent="0.25">
      <c r="B130" s="416"/>
      <c r="C130" s="413"/>
    </row>
    <row r="131" spans="2:3" x14ac:dyDescent="0.25">
      <c r="B131" s="416"/>
      <c r="C131" s="413"/>
    </row>
    <row r="132" spans="2:3" x14ac:dyDescent="0.25">
      <c r="B132" s="416"/>
      <c r="C132" s="413"/>
    </row>
    <row r="133" spans="2:3" x14ac:dyDescent="0.25">
      <c r="B133" s="416"/>
      <c r="C133" s="413"/>
    </row>
    <row r="134" spans="2:3" x14ac:dyDescent="0.25">
      <c r="B134" s="416"/>
      <c r="C134" s="413"/>
    </row>
    <row r="135" spans="2:3" x14ac:dyDescent="0.25">
      <c r="B135" s="416"/>
      <c r="C135" s="413"/>
    </row>
    <row r="136" spans="2:3" x14ac:dyDescent="0.25">
      <c r="B136" s="416"/>
      <c r="C136" s="413"/>
    </row>
    <row r="137" spans="2:3" x14ac:dyDescent="0.25">
      <c r="B137" s="416"/>
      <c r="C137" s="413"/>
    </row>
    <row r="138" spans="2:3" x14ac:dyDescent="0.25">
      <c r="B138" s="416"/>
      <c r="C138" s="413"/>
    </row>
    <row r="139" spans="2:3" x14ac:dyDescent="0.25">
      <c r="B139" s="416"/>
      <c r="C139" s="413"/>
    </row>
    <row r="140" spans="2:3" x14ac:dyDescent="0.25">
      <c r="B140" s="416"/>
      <c r="C140" s="413"/>
    </row>
    <row r="141" spans="2:3" x14ac:dyDescent="0.25">
      <c r="B141" s="416"/>
      <c r="C141" s="413"/>
    </row>
    <row r="142" spans="2:3" x14ac:dyDescent="0.25">
      <c r="B142" s="416"/>
      <c r="C142" s="413"/>
    </row>
    <row r="143" spans="2:3" x14ac:dyDescent="0.25">
      <c r="B143" s="416"/>
      <c r="C143" s="413"/>
    </row>
    <row r="144" spans="2:3" x14ac:dyDescent="0.25">
      <c r="B144" s="416"/>
      <c r="C144" s="413"/>
    </row>
    <row r="145" spans="2:3" x14ac:dyDescent="0.25">
      <c r="B145" s="416"/>
      <c r="C145" s="413"/>
    </row>
    <row r="146" spans="2:3" x14ac:dyDescent="0.25">
      <c r="B146" s="416"/>
      <c r="C146" s="413"/>
    </row>
    <row r="147" spans="2:3" x14ac:dyDescent="0.25">
      <c r="B147" s="416"/>
      <c r="C147" s="413"/>
    </row>
    <row r="148" spans="2:3" x14ac:dyDescent="0.25">
      <c r="B148" s="416"/>
      <c r="C148" s="413"/>
    </row>
    <row r="149" spans="2:3" x14ac:dyDescent="0.25">
      <c r="B149" s="416"/>
      <c r="C149" s="413"/>
    </row>
    <row r="150" spans="2:3" x14ac:dyDescent="0.25">
      <c r="B150" s="416"/>
      <c r="C150" s="413"/>
    </row>
    <row r="151" spans="2:3" x14ac:dyDescent="0.25">
      <c r="B151" s="416"/>
      <c r="C151" s="413"/>
    </row>
    <row r="152" spans="2:3" x14ac:dyDescent="0.25">
      <c r="B152" s="416"/>
      <c r="C152" s="413"/>
    </row>
    <row r="153" spans="2:3" x14ac:dyDescent="0.25">
      <c r="B153" s="416"/>
      <c r="C153" s="413"/>
    </row>
    <row r="154" spans="2:3" x14ac:dyDescent="0.25">
      <c r="B154" s="416"/>
      <c r="C154" s="413"/>
    </row>
    <row r="155" spans="2:3" x14ac:dyDescent="0.25">
      <c r="B155" s="416"/>
      <c r="C155" s="413"/>
    </row>
  </sheetData>
  <sheetProtection algorithmName="SHA-512" hashValue="yETIQ/c9nzLKTL4KGxWc2o5Bd2dnt/PfUiKkzzHSAPF4/Zq4Cas02wFyQGBE8IwW3iQ4Mfqj668F3BFK6wigbA==" saltValue="WLABxi7zOl3ehWQ5yzKQEw=="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zoomScaleNormal="100" workbookViewId="0">
      <selection activeCell="Z28" sqref="Z28"/>
    </sheetView>
  </sheetViews>
  <sheetFormatPr defaultColWidth="8.7265625" defaultRowHeight="12.5" x14ac:dyDescent="0.25"/>
  <cols>
    <col min="1" max="1" width="8.7265625" style="413"/>
    <col min="2" max="2" width="42.81640625" style="413" customWidth="1"/>
    <col min="3" max="3" width="4.1796875" style="494" customWidth="1"/>
    <col min="4" max="20" width="15.54296875" style="413" hidden="1" customWidth="1"/>
    <col min="21" max="26" width="15.54296875" style="413" customWidth="1"/>
    <col min="27" max="33" width="15.54296875" style="413" hidden="1" customWidth="1"/>
    <col min="34" max="16384" width="8.7265625" style="413"/>
  </cols>
  <sheetData>
    <row r="1" spans="1:34" ht="27.65" customHeight="1" x14ac:dyDescent="0.25">
      <c r="A1" s="411"/>
      <c r="B1" s="411"/>
      <c r="C1" s="411"/>
    </row>
    <row r="2" spans="1:34" ht="13" x14ac:dyDescent="0.3">
      <c r="E2" s="488"/>
      <c r="F2" s="476"/>
      <c r="G2" s="495"/>
      <c r="H2" s="496"/>
    </row>
    <row r="3" spans="1:34" ht="14" x14ac:dyDescent="0.3">
      <c r="B3" s="419" t="s">
        <v>13</v>
      </c>
      <c r="E3" s="488"/>
      <c r="F3" s="479"/>
      <c r="G3" s="495"/>
      <c r="H3" s="496"/>
    </row>
    <row r="5" spans="1:34" s="483" customFormat="1" ht="15.5" x14ac:dyDescent="0.35">
      <c r="B5" s="484" t="s">
        <v>132</v>
      </c>
      <c r="C5" s="524"/>
    </row>
    <row r="6" spans="1:34" ht="14" x14ac:dyDescent="0.25">
      <c r="B6" s="484" t="s">
        <v>133</v>
      </c>
      <c r="C6" s="499"/>
    </row>
    <row r="7" spans="1:34" ht="14" x14ac:dyDescent="0.25">
      <c r="B7" s="484" t="s">
        <v>188</v>
      </c>
      <c r="C7" s="499"/>
    </row>
    <row r="8" spans="1:34" ht="14" x14ac:dyDescent="0.3">
      <c r="B8" s="482" t="s">
        <v>134</v>
      </c>
      <c r="C8" s="499"/>
    </row>
    <row r="9" spans="1:34" ht="13.5" thickBot="1" x14ac:dyDescent="0.35">
      <c r="B9" s="440"/>
      <c r="C9" s="499"/>
    </row>
    <row r="10" spans="1:34" x14ac:dyDescent="0.25">
      <c r="B10" s="576"/>
      <c r="C10" s="528"/>
      <c r="D10" s="607" t="s">
        <v>0</v>
      </c>
      <c r="E10" s="427"/>
      <c r="F10" s="427"/>
      <c r="G10" s="427"/>
      <c r="H10" s="427"/>
      <c r="I10" s="427"/>
      <c r="J10" s="427"/>
      <c r="K10" s="427"/>
      <c r="L10" s="427"/>
      <c r="M10" s="427"/>
      <c r="N10" s="427"/>
      <c r="O10" s="427"/>
      <c r="P10" s="427"/>
      <c r="Q10" s="427"/>
      <c r="R10" s="427"/>
      <c r="S10" s="427"/>
      <c r="T10" s="427"/>
      <c r="U10" s="607"/>
      <c r="V10" s="427"/>
      <c r="W10" s="427"/>
      <c r="X10" s="427"/>
      <c r="Y10" s="427"/>
      <c r="Z10" s="608"/>
      <c r="AA10" s="427"/>
      <c r="AB10" s="427"/>
      <c r="AC10" s="427"/>
      <c r="AD10" s="427"/>
      <c r="AE10" s="427"/>
      <c r="AF10" s="427"/>
      <c r="AG10" s="608"/>
    </row>
    <row r="11" spans="1:34" ht="13.5" thickBot="1" x14ac:dyDescent="0.35">
      <c r="B11" s="609"/>
      <c r="C11" s="531"/>
      <c r="D11" s="577">
        <f>'DY Def'!B$5</f>
        <v>1</v>
      </c>
      <c r="E11" s="561">
        <f>'DY Def'!C$5</f>
        <v>2</v>
      </c>
      <c r="F11" s="561">
        <f>'DY Def'!D$5</f>
        <v>3</v>
      </c>
      <c r="G11" s="561">
        <f>'DY Def'!E$5</f>
        <v>4</v>
      </c>
      <c r="H11" s="561">
        <f>'DY Def'!F$5</f>
        <v>5</v>
      </c>
      <c r="I11" s="561">
        <f>'DY Def'!G$5</f>
        <v>6</v>
      </c>
      <c r="J11" s="561">
        <f>'DY Def'!H$5</f>
        <v>7</v>
      </c>
      <c r="K11" s="561">
        <f>'DY Def'!I$5</f>
        <v>8</v>
      </c>
      <c r="L11" s="561">
        <f>'DY Def'!J$5</f>
        <v>9</v>
      </c>
      <c r="M11" s="561">
        <f>'DY Def'!K$5</f>
        <v>10</v>
      </c>
      <c r="N11" s="561">
        <f>'DY Def'!L$5</f>
        <v>11</v>
      </c>
      <c r="O11" s="561">
        <f>'DY Def'!M$5</f>
        <v>12</v>
      </c>
      <c r="P11" s="561">
        <f>'DY Def'!N$5</f>
        <v>13</v>
      </c>
      <c r="Q11" s="561">
        <f>'DY Def'!O$5</f>
        <v>14</v>
      </c>
      <c r="R11" s="561">
        <f>'DY Def'!P$5</f>
        <v>15</v>
      </c>
      <c r="S11" s="561">
        <f>'DY Def'!Q$5</f>
        <v>16</v>
      </c>
      <c r="T11" s="561">
        <f>'DY Def'!R$5</f>
        <v>17</v>
      </c>
      <c r="U11" s="577">
        <f>'DY Def'!S$5</f>
        <v>18</v>
      </c>
      <c r="V11" s="578">
        <f>'DY Def'!T$5</f>
        <v>19</v>
      </c>
      <c r="W11" s="578">
        <f>'DY Def'!U$5</f>
        <v>20</v>
      </c>
      <c r="X11" s="578">
        <f>'DY Def'!V$5</f>
        <v>21</v>
      </c>
      <c r="Y11" s="578">
        <f>'DY Def'!W$5</f>
        <v>22</v>
      </c>
      <c r="Z11" s="562">
        <f>'DY Def'!X$5</f>
        <v>23</v>
      </c>
      <c r="AA11" s="561">
        <f>'DY Def'!Y$5</f>
        <v>24</v>
      </c>
      <c r="AB11" s="561">
        <f>'DY Def'!Z$5</f>
        <v>25</v>
      </c>
      <c r="AC11" s="561">
        <f>'DY Def'!AA$5</f>
        <v>26</v>
      </c>
      <c r="AD11" s="561">
        <f>'DY Def'!AB$5</f>
        <v>27</v>
      </c>
      <c r="AE11" s="561">
        <f>'DY Def'!AC$5</f>
        <v>28</v>
      </c>
      <c r="AF11" s="561">
        <f>'DY Def'!AD$5</f>
        <v>29</v>
      </c>
      <c r="AG11" s="562">
        <f>'DY Def'!AE$5</f>
        <v>30</v>
      </c>
      <c r="AH11" s="610">
        <f>'DY Def'!AF$5</f>
        <v>0</v>
      </c>
    </row>
    <row r="12" spans="1:34" x14ac:dyDescent="0.25">
      <c r="B12" s="609"/>
      <c r="C12" s="531"/>
      <c r="D12" s="579"/>
      <c r="E12" s="580"/>
      <c r="F12" s="580"/>
      <c r="G12" s="580"/>
      <c r="H12" s="580"/>
      <c r="I12" s="580"/>
      <c r="J12" s="580"/>
      <c r="K12" s="580"/>
      <c r="L12" s="580"/>
      <c r="M12" s="580"/>
      <c r="N12" s="580"/>
      <c r="O12" s="580"/>
      <c r="P12" s="580"/>
      <c r="Q12" s="580"/>
      <c r="R12" s="580"/>
      <c r="S12" s="580"/>
      <c r="T12" s="580"/>
      <c r="U12" s="579"/>
      <c r="V12" s="580"/>
      <c r="W12" s="580"/>
      <c r="X12" s="580"/>
      <c r="Y12" s="580"/>
      <c r="Z12" s="581"/>
      <c r="AA12" s="580"/>
      <c r="AB12" s="580"/>
      <c r="AC12" s="580"/>
      <c r="AD12" s="580"/>
      <c r="AE12" s="580"/>
      <c r="AF12" s="580"/>
      <c r="AG12" s="581"/>
    </row>
    <row r="13" spans="1:34" ht="13" hidden="1" x14ac:dyDescent="0.3">
      <c r="B13" s="548" t="s">
        <v>84</v>
      </c>
      <c r="C13" s="582"/>
      <c r="D13" s="583"/>
      <c r="E13" s="584"/>
      <c r="F13" s="584"/>
      <c r="G13" s="584"/>
      <c r="H13" s="584"/>
      <c r="I13" s="585"/>
      <c r="J13" s="585"/>
      <c r="K13" s="585"/>
      <c r="L13" s="585"/>
      <c r="M13" s="585"/>
      <c r="N13" s="585"/>
      <c r="O13" s="585"/>
      <c r="P13" s="585"/>
      <c r="Q13" s="585"/>
      <c r="R13" s="585"/>
      <c r="S13" s="585"/>
      <c r="T13" s="585"/>
      <c r="U13" s="586"/>
      <c r="V13" s="587"/>
      <c r="W13" s="587"/>
      <c r="X13" s="587"/>
      <c r="Y13" s="587"/>
      <c r="Z13" s="588"/>
      <c r="AA13" s="585"/>
      <c r="AB13" s="585"/>
      <c r="AC13" s="585"/>
      <c r="AD13" s="585"/>
      <c r="AE13" s="585"/>
      <c r="AF13" s="585"/>
      <c r="AG13" s="588"/>
    </row>
    <row r="14" spans="1:34" hidden="1" x14ac:dyDescent="0.25">
      <c r="B14" s="589" t="str">
        <f>IFERROR(VLOOKUP(C14,'MEG Def'!$A$7:$B$12,2),"")</f>
        <v/>
      </c>
      <c r="C14" s="430"/>
      <c r="D14" s="594"/>
      <c r="E14" s="611"/>
      <c r="F14" s="611"/>
      <c r="G14" s="611"/>
      <c r="H14" s="611"/>
      <c r="I14" s="611"/>
      <c r="J14" s="611"/>
      <c r="K14" s="611"/>
      <c r="L14" s="611"/>
      <c r="M14" s="611"/>
      <c r="N14" s="611"/>
      <c r="O14" s="611"/>
      <c r="P14" s="611"/>
      <c r="Q14" s="611"/>
      <c r="R14" s="611"/>
      <c r="S14" s="611"/>
      <c r="T14" s="611"/>
      <c r="U14" s="594"/>
      <c r="V14" s="612"/>
      <c r="W14" s="612"/>
      <c r="X14" s="612"/>
      <c r="Y14" s="612"/>
      <c r="Z14" s="595"/>
      <c r="AA14" s="611"/>
      <c r="AB14" s="585"/>
      <c r="AC14" s="585"/>
      <c r="AD14" s="611"/>
      <c r="AE14" s="611"/>
      <c r="AF14" s="611"/>
      <c r="AG14" s="595"/>
    </row>
    <row r="15" spans="1:34" hidden="1" x14ac:dyDescent="0.25">
      <c r="B15" s="589" t="str">
        <f>IFERROR(VLOOKUP(C15,'MEG Def'!$A$7:$B$12,2),"")</f>
        <v/>
      </c>
      <c r="C15" s="430"/>
      <c r="D15" s="594"/>
      <c r="E15" s="611"/>
      <c r="F15" s="611"/>
      <c r="G15" s="611"/>
      <c r="H15" s="611"/>
      <c r="I15" s="611"/>
      <c r="J15" s="611"/>
      <c r="K15" s="611"/>
      <c r="L15" s="611"/>
      <c r="M15" s="611"/>
      <c r="N15" s="611"/>
      <c r="O15" s="611"/>
      <c r="P15" s="611"/>
      <c r="Q15" s="611"/>
      <c r="R15" s="611"/>
      <c r="S15" s="611"/>
      <c r="T15" s="611"/>
      <c r="U15" s="594"/>
      <c r="V15" s="612"/>
      <c r="W15" s="612"/>
      <c r="X15" s="612"/>
      <c r="Y15" s="612"/>
      <c r="Z15" s="595"/>
      <c r="AA15" s="611"/>
      <c r="AB15" s="585"/>
      <c r="AC15" s="585"/>
      <c r="AD15" s="611"/>
      <c r="AE15" s="611"/>
      <c r="AF15" s="611"/>
      <c r="AG15" s="595"/>
    </row>
    <row r="16" spans="1:34" hidden="1" x14ac:dyDescent="0.25">
      <c r="B16" s="589" t="str">
        <f>IFERROR(VLOOKUP(C16,'MEG Def'!$A$7:$B$12,2),"")</f>
        <v/>
      </c>
      <c r="C16" s="430"/>
      <c r="D16" s="594"/>
      <c r="E16" s="611"/>
      <c r="F16" s="611"/>
      <c r="G16" s="611"/>
      <c r="H16" s="611"/>
      <c r="I16" s="611"/>
      <c r="J16" s="611"/>
      <c r="K16" s="611"/>
      <c r="L16" s="611"/>
      <c r="M16" s="611"/>
      <c r="N16" s="611"/>
      <c r="O16" s="611"/>
      <c r="P16" s="611"/>
      <c r="Q16" s="611"/>
      <c r="R16" s="611"/>
      <c r="S16" s="611"/>
      <c r="T16" s="611"/>
      <c r="U16" s="594"/>
      <c r="V16" s="612"/>
      <c r="W16" s="612"/>
      <c r="X16" s="612"/>
      <c r="Y16" s="612"/>
      <c r="Z16" s="595"/>
      <c r="AA16" s="611"/>
      <c r="AB16" s="585"/>
      <c r="AC16" s="585"/>
      <c r="AD16" s="611"/>
      <c r="AE16" s="611"/>
      <c r="AF16" s="611"/>
      <c r="AG16" s="595"/>
    </row>
    <row r="17" spans="2:33" hidden="1" x14ac:dyDescent="0.25">
      <c r="B17" s="589" t="str">
        <f>IFERROR(VLOOKUP(C17,'MEG Def'!$A$7:$B$12,2),"")</f>
        <v/>
      </c>
      <c r="C17" s="430"/>
      <c r="D17" s="594"/>
      <c r="E17" s="611"/>
      <c r="F17" s="611"/>
      <c r="G17" s="611"/>
      <c r="H17" s="611"/>
      <c r="I17" s="611"/>
      <c r="J17" s="611"/>
      <c r="K17" s="611"/>
      <c r="L17" s="611"/>
      <c r="M17" s="611"/>
      <c r="N17" s="611"/>
      <c r="O17" s="611"/>
      <c r="P17" s="611"/>
      <c r="Q17" s="611"/>
      <c r="R17" s="611"/>
      <c r="S17" s="611"/>
      <c r="T17" s="611"/>
      <c r="U17" s="594"/>
      <c r="V17" s="612"/>
      <c r="W17" s="612"/>
      <c r="X17" s="612"/>
      <c r="Y17" s="612"/>
      <c r="Z17" s="595"/>
      <c r="AA17" s="611"/>
      <c r="AB17" s="585"/>
      <c r="AC17" s="585"/>
      <c r="AD17" s="611"/>
      <c r="AE17" s="611"/>
      <c r="AF17" s="611"/>
      <c r="AG17" s="595"/>
    </row>
    <row r="18" spans="2:33" hidden="1" x14ac:dyDescent="0.25">
      <c r="B18" s="589" t="str">
        <f>IFERROR(VLOOKUP(C18,'MEG Def'!$A$7:$B$12,2),"")</f>
        <v/>
      </c>
      <c r="C18" s="430"/>
      <c r="D18" s="594"/>
      <c r="E18" s="611"/>
      <c r="F18" s="611"/>
      <c r="G18" s="611"/>
      <c r="H18" s="611"/>
      <c r="I18" s="611"/>
      <c r="J18" s="611"/>
      <c r="K18" s="611"/>
      <c r="L18" s="611"/>
      <c r="M18" s="611"/>
      <c r="N18" s="611"/>
      <c r="O18" s="611"/>
      <c r="P18" s="611"/>
      <c r="Q18" s="611"/>
      <c r="R18" s="611"/>
      <c r="S18" s="611"/>
      <c r="T18" s="611"/>
      <c r="U18" s="594"/>
      <c r="V18" s="612"/>
      <c r="W18" s="612"/>
      <c r="X18" s="612"/>
      <c r="Y18" s="612"/>
      <c r="Z18" s="595"/>
      <c r="AA18" s="611"/>
      <c r="AB18" s="585"/>
      <c r="AC18" s="585"/>
      <c r="AD18" s="611"/>
      <c r="AE18" s="611"/>
      <c r="AF18" s="611"/>
      <c r="AG18" s="595"/>
    </row>
    <row r="19" spans="2:33" hidden="1" x14ac:dyDescent="0.25">
      <c r="B19" s="589"/>
      <c r="C19" s="430"/>
      <c r="D19" s="594"/>
      <c r="E19" s="611"/>
      <c r="F19" s="611"/>
      <c r="G19" s="611"/>
      <c r="H19" s="611"/>
      <c r="I19" s="585"/>
      <c r="J19" s="585"/>
      <c r="K19" s="585"/>
      <c r="L19" s="585"/>
      <c r="M19" s="585"/>
      <c r="N19" s="585"/>
      <c r="O19" s="585"/>
      <c r="P19" s="585"/>
      <c r="Q19" s="585"/>
      <c r="R19" s="585"/>
      <c r="S19" s="585"/>
      <c r="T19" s="585"/>
      <c r="U19" s="586"/>
      <c r="V19" s="587"/>
      <c r="W19" s="587"/>
      <c r="X19" s="587"/>
      <c r="Y19" s="587"/>
      <c r="Z19" s="588"/>
      <c r="AA19" s="585"/>
      <c r="AB19" s="585"/>
      <c r="AC19" s="585"/>
      <c r="AD19" s="585"/>
      <c r="AE19" s="585"/>
      <c r="AF19" s="585"/>
      <c r="AG19" s="588"/>
    </row>
    <row r="20" spans="2:33" ht="13" hidden="1" x14ac:dyDescent="0.3">
      <c r="B20" s="548" t="s">
        <v>46</v>
      </c>
      <c r="C20" s="531"/>
      <c r="D20" s="590"/>
      <c r="E20" s="599"/>
      <c r="F20" s="599"/>
      <c r="G20" s="599"/>
      <c r="H20" s="599"/>
      <c r="I20" s="585"/>
      <c r="J20" s="585"/>
      <c r="K20" s="585"/>
      <c r="L20" s="585"/>
      <c r="M20" s="585"/>
      <c r="N20" s="585"/>
      <c r="O20" s="585"/>
      <c r="P20" s="585"/>
      <c r="Q20" s="585"/>
      <c r="R20" s="585"/>
      <c r="S20" s="585"/>
      <c r="T20" s="585"/>
      <c r="U20" s="586"/>
      <c r="V20" s="587"/>
      <c r="W20" s="587"/>
      <c r="X20" s="587"/>
      <c r="Y20" s="587"/>
      <c r="Z20" s="588"/>
      <c r="AA20" s="585"/>
      <c r="AB20" s="585"/>
      <c r="AC20" s="585"/>
      <c r="AD20" s="585"/>
      <c r="AE20" s="585"/>
      <c r="AF20" s="585"/>
      <c r="AG20" s="588"/>
    </row>
    <row r="21" spans="2:33" hidden="1" x14ac:dyDescent="0.25">
      <c r="B21" s="589" t="str">
        <f>IFERROR(VLOOKUP(C21,'MEG Def'!$A$14:$B$19,2),"")</f>
        <v/>
      </c>
      <c r="C21" s="430"/>
      <c r="D21" s="594"/>
      <c r="E21" s="611"/>
      <c r="F21" s="611"/>
      <c r="G21" s="611"/>
      <c r="H21" s="611"/>
      <c r="I21" s="611"/>
      <c r="J21" s="611"/>
      <c r="K21" s="611"/>
      <c r="L21" s="611"/>
      <c r="M21" s="611"/>
      <c r="N21" s="611"/>
      <c r="O21" s="611"/>
      <c r="P21" s="611"/>
      <c r="Q21" s="611"/>
      <c r="R21" s="611"/>
      <c r="S21" s="611"/>
      <c r="T21" s="611"/>
      <c r="U21" s="594"/>
      <c r="V21" s="612"/>
      <c r="W21" s="612"/>
      <c r="X21" s="612"/>
      <c r="Y21" s="612"/>
      <c r="Z21" s="595"/>
      <c r="AA21" s="611"/>
      <c r="AB21" s="585"/>
      <c r="AC21" s="585"/>
      <c r="AD21" s="611"/>
      <c r="AE21" s="611"/>
      <c r="AF21" s="611"/>
      <c r="AG21" s="595"/>
    </row>
    <row r="22" spans="2:33" hidden="1" x14ac:dyDescent="0.25">
      <c r="B22" s="589" t="str">
        <f>IFERROR(VLOOKUP(C22,'MEG Def'!$A$14:$B$19,2),"")</f>
        <v/>
      </c>
      <c r="C22" s="430"/>
      <c r="D22" s="594"/>
      <c r="E22" s="611"/>
      <c r="F22" s="611"/>
      <c r="G22" s="611"/>
      <c r="H22" s="611"/>
      <c r="I22" s="611"/>
      <c r="J22" s="611"/>
      <c r="K22" s="611"/>
      <c r="L22" s="611"/>
      <c r="M22" s="611"/>
      <c r="N22" s="611"/>
      <c r="O22" s="611"/>
      <c r="P22" s="611"/>
      <c r="Q22" s="611"/>
      <c r="R22" s="611"/>
      <c r="S22" s="611"/>
      <c r="T22" s="611"/>
      <c r="U22" s="594"/>
      <c r="V22" s="612"/>
      <c r="W22" s="612"/>
      <c r="X22" s="612"/>
      <c r="Y22" s="612"/>
      <c r="Z22" s="595"/>
      <c r="AA22" s="611"/>
      <c r="AB22" s="585"/>
      <c r="AC22" s="585"/>
      <c r="AD22" s="611"/>
      <c r="AE22" s="611"/>
      <c r="AF22" s="611"/>
      <c r="AG22" s="595"/>
    </row>
    <row r="23" spans="2:33" hidden="1" x14ac:dyDescent="0.25">
      <c r="B23" s="589" t="str">
        <f>IFERROR(VLOOKUP(C23,'MEG Def'!$A$14:$B$19,2),"")</f>
        <v/>
      </c>
      <c r="C23" s="430"/>
      <c r="D23" s="594"/>
      <c r="E23" s="611"/>
      <c r="F23" s="611"/>
      <c r="G23" s="611"/>
      <c r="H23" s="611"/>
      <c r="I23" s="611"/>
      <c r="J23" s="611"/>
      <c r="K23" s="611"/>
      <c r="L23" s="611"/>
      <c r="M23" s="611"/>
      <c r="N23" s="611"/>
      <c r="O23" s="611"/>
      <c r="P23" s="611"/>
      <c r="Q23" s="611"/>
      <c r="R23" s="611"/>
      <c r="S23" s="611"/>
      <c r="T23" s="611"/>
      <c r="U23" s="594"/>
      <c r="V23" s="612"/>
      <c r="W23" s="612"/>
      <c r="X23" s="612"/>
      <c r="Y23" s="612"/>
      <c r="Z23" s="595"/>
      <c r="AA23" s="611"/>
      <c r="AB23" s="585"/>
      <c r="AC23" s="585"/>
      <c r="AD23" s="611"/>
      <c r="AE23" s="611"/>
      <c r="AF23" s="611"/>
      <c r="AG23" s="595"/>
    </row>
    <row r="24" spans="2:33" hidden="1" x14ac:dyDescent="0.25">
      <c r="B24" s="589" t="str">
        <f>IFERROR(VLOOKUP(C24,'MEG Def'!$A$14:$B$19,2),"")</f>
        <v/>
      </c>
      <c r="C24" s="430"/>
      <c r="D24" s="594"/>
      <c r="E24" s="611"/>
      <c r="F24" s="611"/>
      <c r="G24" s="611"/>
      <c r="H24" s="611"/>
      <c r="I24" s="611"/>
      <c r="J24" s="611"/>
      <c r="K24" s="611"/>
      <c r="L24" s="611"/>
      <c r="M24" s="611"/>
      <c r="N24" s="611"/>
      <c r="O24" s="611"/>
      <c r="P24" s="611"/>
      <c r="Q24" s="611"/>
      <c r="R24" s="611"/>
      <c r="S24" s="611"/>
      <c r="T24" s="611"/>
      <c r="U24" s="594"/>
      <c r="V24" s="612"/>
      <c r="W24" s="612"/>
      <c r="X24" s="612"/>
      <c r="Y24" s="612"/>
      <c r="Z24" s="595"/>
      <c r="AA24" s="611"/>
      <c r="AB24" s="585"/>
      <c r="AC24" s="585"/>
      <c r="AD24" s="611"/>
      <c r="AE24" s="611"/>
      <c r="AF24" s="611"/>
      <c r="AG24" s="595"/>
    </row>
    <row r="25" spans="2:33" hidden="1" x14ac:dyDescent="0.25">
      <c r="B25" s="589" t="str">
        <f>IFERROR(VLOOKUP(C25,'MEG Def'!$A$14:$B$19,2),"")</f>
        <v/>
      </c>
      <c r="C25" s="430"/>
      <c r="D25" s="594"/>
      <c r="E25" s="611"/>
      <c r="F25" s="611"/>
      <c r="G25" s="611"/>
      <c r="H25" s="611"/>
      <c r="I25" s="611"/>
      <c r="J25" s="611"/>
      <c r="K25" s="611"/>
      <c r="L25" s="611"/>
      <c r="M25" s="611"/>
      <c r="N25" s="611"/>
      <c r="O25" s="611"/>
      <c r="P25" s="611"/>
      <c r="Q25" s="611"/>
      <c r="R25" s="611"/>
      <c r="S25" s="611"/>
      <c r="T25" s="611"/>
      <c r="U25" s="594"/>
      <c r="V25" s="612"/>
      <c r="W25" s="612"/>
      <c r="X25" s="612"/>
      <c r="Y25" s="612"/>
      <c r="Z25" s="595"/>
      <c r="AA25" s="611"/>
      <c r="AB25" s="585"/>
      <c r="AC25" s="585"/>
      <c r="AD25" s="611"/>
      <c r="AE25" s="611"/>
      <c r="AF25" s="611"/>
      <c r="AG25" s="595"/>
    </row>
    <row r="26" spans="2:33" hidden="1" x14ac:dyDescent="0.25">
      <c r="B26" s="589"/>
      <c r="C26" s="430"/>
      <c r="D26" s="590"/>
      <c r="E26" s="599"/>
      <c r="F26" s="599"/>
      <c r="G26" s="599"/>
      <c r="H26" s="599"/>
      <c r="I26" s="585"/>
      <c r="J26" s="585"/>
      <c r="K26" s="585"/>
      <c r="L26" s="585"/>
      <c r="M26" s="585"/>
      <c r="N26" s="585"/>
      <c r="O26" s="585"/>
      <c r="P26" s="585"/>
      <c r="Q26" s="585"/>
      <c r="R26" s="585"/>
      <c r="S26" s="585"/>
      <c r="T26" s="585"/>
      <c r="U26" s="586"/>
      <c r="V26" s="587"/>
      <c r="W26" s="587"/>
      <c r="X26" s="587"/>
      <c r="Y26" s="587"/>
      <c r="Z26" s="588"/>
      <c r="AA26" s="585"/>
      <c r="AB26" s="585"/>
      <c r="AC26" s="585"/>
      <c r="AD26" s="585"/>
      <c r="AE26" s="585"/>
      <c r="AF26" s="585"/>
      <c r="AG26" s="588"/>
    </row>
    <row r="27" spans="2:33" ht="13" x14ac:dyDescent="0.3">
      <c r="B27" s="548" t="s">
        <v>43</v>
      </c>
      <c r="C27" s="531"/>
      <c r="D27" s="590"/>
      <c r="E27" s="599"/>
      <c r="F27" s="599"/>
      <c r="G27" s="599"/>
      <c r="H27" s="599"/>
      <c r="I27" s="585"/>
      <c r="J27" s="585"/>
      <c r="K27" s="585"/>
      <c r="L27" s="585"/>
      <c r="M27" s="585"/>
      <c r="N27" s="585"/>
      <c r="O27" s="585"/>
      <c r="P27" s="585"/>
      <c r="Q27" s="585"/>
      <c r="R27" s="585"/>
      <c r="S27" s="585"/>
      <c r="T27" s="585"/>
      <c r="U27" s="586"/>
      <c r="V27" s="587"/>
      <c r="W27" s="587"/>
      <c r="X27" s="587"/>
      <c r="Y27" s="587"/>
      <c r="Z27" s="588"/>
      <c r="AA27" s="585"/>
      <c r="AB27" s="585"/>
      <c r="AC27" s="585"/>
      <c r="AD27" s="585"/>
      <c r="AE27" s="585"/>
      <c r="AF27" s="585"/>
      <c r="AG27" s="588"/>
    </row>
    <row r="28" spans="2:33" x14ac:dyDescent="0.25">
      <c r="B28" s="589" t="str">
        <f>IFERROR(VLOOKUP(C28,'MEG Def'!$A$42:$B$45,2),"")</f>
        <v>Family Planning</v>
      </c>
      <c r="C28" s="430">
        <v>1</v>
      </c>
      <c r="D28" s="594"/>
      <c r="E28" s="611"/>
      <c r="F28" s="611"/>
      <c r="G28" s="611"/>
      <c r="H28" s="611"/>
      <c r="I28" s="611"/>
      <c r="J28" s="611"/>
      <c r="K28" s="611"/>
      <c r="L28" s="611"/>
      <c r="M28" s="611"/>
      <c r="N28" s="611"/>
      <c r="O28" s="611"/>
      <c r="P28" s="611"/>
      <c r="Q28" s="611"/>
      <c r="R28" s="611"/>
      <c r="S28" s="611"/>
      <c r="T28" s="611"/>
      <c r="U28" s="400"/>
      <c r="V28" s="401"/>
      <c r="W28" s="401"/>
      <c r="X28" s="401"/>
      <c r="Y28" s="401"/>
      <c r="Z28" s="402"/>
      <c r="AA28" s="611"/>
      <c r="AB28" s="585"/>
      <c r="AC28" s="585"/>
      <c r="AD28" s="611"/>
      <c r="AE28" s="611"/>
      <c r="AF28" s="611"/>
      <c r="AG28" s="595"/>
    </row>
    <row r="29" spans="2:33" hidden="1" x14ac:dyDescent="0.25">
      <c r="B29" s="589" t="str">
        <f>IFERROR(VLOOKUP(C29,'MEG Def'!$A$42:$B$45,2),"")</f>
        <v/>
      </c>
      <c r="C29" s="430"/>
      <c r="D29" s="594"/>
      <c r="E29" s="611"/>
      <c r="F29" s="611"/>
      <c r="G29" s="611"/>
      <c r="H29" s="611"/>
      <c r="I29" s="611"/>
      <c r="J29" s="611"/>
      <c r="K29" s="611"/>
      <c r="L29" s="611"/>
      <c r="M29" s="611"/>
      <c r="N29" s="611"/>
      <c r="O29" s="611"/>
      <c r="P29" s="611"/>
      <c r="Q29" s="611"/>
      <c r="R29" s="611"/>
      <c r="S29" s="611"/>
      <c r="T29" s="611"/>
      <c r="U29" s="594"/>
      <c r="V29" s="612"/>
      <c r="W29" s="612"/>
      <c r="X29" s="612"/>
      <c r="Y29" s="612"/>
      <c r="Z29" s="595"/>
      <c r="AA29" s="611"/>
      <c r="AB29" s="585"/>
      <c r="AC29" s="585"/>
      <c r="AD29" s="611"/>
      <c r="AE29" s="611"/>
      <c r="AF29" s="611"/>
      <c r="AG29" s="595"/>
    </row>
    <row r="30" spans="2:33" hidden="1" x14ac:dyDescent="0.25">
      <c r="B30" s="589" t="str">
        <f>IFERROR(VLOOKUP(C30,'MEG Def'!$A$42:$B$45,2),"")</f>
        <v/>
      </c>
      <c r="C30" s="430"/>
      <c r="D30" s="594"/>
      <c r="E30" s="611"/>
      <c r="F30" s="611"/>
      <c r="G30" s="611"/>
      <c r="H30" s="611"/>
      <c r="I30" s="611"/>
      <c r="J30" s="611"/>
      <c r="K30" s="611"/>
      <c r="L30" s="611"/>
      <c r="M30" s="611"/>
      <c r="N30" s="611"/>
      <c r="O30" s="611"/>
      <c r="P30" s="611"/>
      <c r="Q30" s="611"/>
      <c r="R30" s="611"/>
      <c r="S30" s="611"/>
      <c r="T30" s="611"/>
      <c r="U30" s="594"/>
      <c r="V30" s="612"/>
      <c r="W30" s="612"/>
      <c r="X30" s="612"/>
      <c r="Y30" s="612"/>
      <c r="Z30" s="595"/>
      <c r="AA30" s="611"/>
      <c r="AB30" s="585"/>
      <c r="AC30" s="585"/>
      <c r="AD30" s="611"/>
      <c r="AE30" s="611"/>
      <c r="AF30" s="611"/>
      <c r="AG30" s="595"/>
    </row>
    <row r="31" spans="2:33" ht="13" hidden="1" x14ac:dyDescent="0.3">
      <c r="B31" s="545"/>
      <c r="C31" s="531"/>
      <c r="D31" s="590"/>
      <c r="E31" s="591"/>
      <c r="F31" s="591"/>
      <c r="G31" s="591"/>
      <c r="H31" s="591"/>
      <c r="I31" s="585"/>
      <c r="J31" s="585"/>
      <c r="K31" s="585"/>
      <c r="L31" s="585"/>
      <c r="M31" s="585"/>
      <c r="N31" s="585"/>
      <c r="O31" s="585"/>
      <c r="P31" s="585"/>
      <c r="Q31" s="585"/>
      <c r="R31" s="585"/>
      <c r="S31" s="585"/>
      <c r="T31" s="585"/>
      <c r="U31" s="586"/>
      <c r="V31" s="587"/>
      <c r="W31" s="587"/>
      <c r="X31" s="587"/>
      <c r="Y31" s="587"/>
      <c r="Z31" s="588"/>
      <c r="AA31" s="585"/>
      <c r="AB31" s="585"/>
      <c r="AC31" s="585"/>
      <c r="AD31" s="585"/>
      <c r="AE31" s="585"/>
      <c r="AF31" s="585"/>
      <c r="AG31" s="588"/>
    </row>
    <row r="32" spans="2:33" ht="13" hidden="1" x14ac:dyDescent="0.3">
      <c r="B32" s="548" t="s">
        <v>80</v>
      </c>
      <c r="C32" s="531"/>
      <c r="D32" s="590"/>
      <c r="E32" s="591"/>
      <c r="F32" s="591"/>
      <c r="G32" s="591"/>
      <c r="H32" s="591"/>
      <c r="I32" s="585"/>
      <c r="J32" s="585"/>
      <c r="K32" s="585"/>
      <c r="L32" s="585"/>
      <c r="M32" s="585"/>
      <c r="N32" s="585"/>
      <c r="O32" s="585"/>
      <c r="P32" s="585"/>
      <c r="Q32" s="585"/>
      <c r="R32" s="585"/>
      <c r="S32" s="585"/>
      <c r="T32" s="585"/>
      <c r="U32" s="586"/>
      <c r="V32" s="587"/>
      <c r="W32" s="587"/>
      <c r="X32" s="587"/>
      <c r="Y32" s="587"/>
      <c r="Z32" s="588"/>
      <c r="AA32" s="585"/>
      <c r="AB32" s="585"/>
      <c r="AC32" s="585"/>
      <c r="AD32" s="585"/>
      <c r="AE32" s="585"/>
      <c r="AF32" s="585"/>
      <c r="AG32" s="588"/>
    </row>
    <row r="33" spans="2:33" hidden="1" x14ac:dyDescent="0.25">
      <c r="B33" s="589" t="str">
        <f>IFERROR(VLOOKUP(C33,'MEG Def'!$A$52:$B$55,2),"")</f>
        <v/>
      </c>
      <c r="C33" s="430"/>
      <c r="D33" s="594"/>
      <c r="E33" s="611"/>
      <c r="F33" s="611"/>
      <c r="G33" s="611"/>
      <c r="H33" s="611"/>
      <c r="I33" s="611"/>
      <c r="J33" s="611"/>
      <c r="K33" s="611"/>
      <c r="L33" s="611"/>
      <c r="M33" s="611"/>
      <c r="N33" s="611"/>
      <c r="O33" s="611"/>
      <c r="P33" s="611"/>
      <c r="Q33" s="611"/>
      <c r="R33" s="611"/>
      <c r="S33" s="611"/>
      <c r="T33" s="611"/>
      <c r="U33" s="594"/>
      <c r="V33" s="612"/>
      <c r="W33" s="612"/>
      <c r="X33" s="612"/>
      <c r="Y33" s="612"/>
      <c r="Z33" s="595"/>
      <c r="AA33" s="611"/>
      <c r="AB33" s="585"/>
      <c r="AC33" s="585"/>
      <c r="AD33" s="611"/>
      <c r="AE33" s="611"/>
      <c r="AF33" s="611"/>
      <c r="AG33" s="595"/>
    </row>
    <row r="34" spans="2:33" hidden="1" x14ac:dyDescent="0.25">
      <c r="B34" s="589" t="str">
        <f>IFERROR(VLOOKUP(C34,'MEG Def'!$A$52:$B$55,2),"")</f>
        <v/>
      </c>
      <c r="C34" s="430"/>
      <c r="D34" s="594"/>
      <c r="E34" s="611"/>
      <c r="F34" s="611"/>
      <c r="G34" s="611"/>
      <c r="H34" s="611"/>
      <c r="I34" s="611"/>
      <c r="J34" s="611"/>
      <c r="K34" s="611"/>
      <c r="L34" s="611"/>
      <c r="M34" s="611"/>
      <c r="N34" s="611"/>
      <c r="O34" s="611"/>
      <c r="P34" s="611"/>
      <c r="Q34" s="611"/>
      <c r="R34" s="611"/>
      <c r="S34" s="611"/>
      <c r="T34" s="611"/>
      <c r="U34" s="594"/>
      <c r="V34" s="612"/>
      <c r="W34" s="612"/>
      <c r="X34" s="612"/>
      <c r="Y34" s="612"/>
      <c r="Z34" s="595"/>
      <c r="AA34" s="611"/>
      <c r="AB34" s="585"/>
      <c r="AC34" s="585"/>
      <c r="AD34" s="611"/>
      <c r="AE34" s="611"/>
      <c r="AF34" s="611"/>
      <c r="AG34" s="595"/>
    </row>
    <row r="35" spans="2:33" hidden="1" x14ac:dyDescent="0.25">
      <c r="B35" s="589" t="str">
        <f>IFERROR(VLOOKUP(C35,'MEG Def'!$A$52:$B$55,2),"")</f>
        <v/>
      </c>
      <c r="C35" s="430"/>
      <c r="D35" s="594"/>
      <c r="E35" s="611"/>
      <c r="F35" s="611"/>
      <c r="G35" s="611"/>
      <c r="H35" s="611"/>
      <c r="I35" s="611"/>
      <c r="J35" s="611"/>
      <c r="K35" s="611"/>
      <c r="L35" s="611"/>
      <c r="M35" s="611"/>
      <c r="N35" s="611"/>
      <c r="O35" s="611"/>
      <c r="P35" s="611"/>
      <c r="Q35" s="611"/>
      <c r="R35" s="611"/>
      <c r="S35" s="611"/>
      <c r="T35" s="611"/>
      <c r="U35" s="594"/>
      <c r="V35" s="612"/>
      <c r="W35" s="612"/>
      <c r="X35" s="612"/>
      <c r="Y35" s="612"/>
      <c r="Z35" s="595"/>
      <c r="AA35" s="611"/>
      <c r="AB35" s="585"/>
      <c r="AC35" s="585"/>
      <c r="AD35" s="611"/>
      <c r="AE35" s="611"/>
      <c r="AF35" s="611"/>
      <c r="AG35" s="595"/>
    </row>
    <row r="36" spans="2:33" ht="13.5" thickBot="1" x14ac:dyDescent="0.35">
      <c r="B36" s="554"/>
      <c r="C36" s="555"/>
      <c r="D36" s="613"/>
      <c r="E36" s="614"/>
      <c r="F36" s="614"/>
      <c r="G36" s="614"/>
      <c r="H36" s="614"/>
      <c r="I36" s="604"/>
      <c r="J36" s="604"/>
      <c r="K36" s="604"/>
      <c r="L36" s="604"/>
      <c r="M36" s="604"/>
      <c r="N36" s="604"/>
      <c r="O36" s="604"/>
      <c r="P36" s="604"/>
      <c r="Q36" s="604"/>
      <c r="R36" s="604"/>
      <c r="S36" s="604"/>
      <c r="T36" s="604"/>
      <c r="U36" s="605"/>
      <c r="V36" s="604"/>
      <c r="W36" s="604"/>
      <c r="X36" s="604"/>
      <c r="Y36" s="604"/>
      <c r="Z36" s="606"/>
      <c r="AA36" s="604"/>
      <c r="AB36" s="604"/>
      <c r="AC36" s="604"/>
      <c r="AD36" s="604"/>
      <c r="AE36" s="604"/>
      <c r="AF36" s="604"/>
      <c r="AG36" s="606"/>
    </row>
  </sheetData>
  <sheetProtection algorithmName="SHA-512" hashValue="I+ojuc7gaEc1Hhxe2OX8IBA/UwHB63zAgYfTnOlMMo1ZpGTr0XrmJiXZ2hqgnre0n0VlC5n+hQmGCM/O5Sz09g==" saltValue="yKUIlWB0SEEwIb07m58emw=="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C50" sqref="C50"/>
    </sheetView>
  </sheetViews>
  <sheetFormatPr defaultColWidth="8.7265625" defaultRowHeight="12.5" x14ac:dyDescent="0.25"/>
  <cols>
    <col min="2" max="2" width="42.81640625" customWidth="1"/>
    <col min="3" max="3" width="4.81640625" style="5" customWidth="1"/>
    <col min="4" max="20" width="15.54296875" hidden="1" customWidth="1"/>
    <col min="21" max="26" width="15.54296875" customWidth="1"/>
    <col min="27"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42"/>
      <c r="AA6" s="38"/>
      <c r="AB6" s="38"/>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20">
        <f>'DY Def'!X$5</f>
        <v>23</v>
      </c>
      <c r="AA7" s="116">
        <f>'DY Def'!Y$5</f>
        <v>24</v>
      </c>
      <c r="AB7" s="116">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6"/>
      <c r="AA8" s="105"/>
      <c r="AB8" s="105"/>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260"/>
      <c r="AA9" s="259"/>
      <c r="AB9" s="259"/>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261">
        <f>SUMIF('MemMon Actual'!$B$14:$B$36,$B10,'MemMon Actual'!Z$14:Z$36)+SUMIF('MemMon Projected'!$B$14:$B$36,$B10,'MemMon Projected'!Z$14:Z$36)</f>
        <v>0</v>
      </c>
      <c r="AA10" s="82">
        <f>SUMIF('MemMon Actual'!$B$14:$B$36,$B10,'MemMon Actual'!AA$14:AA$36)+SUMIF('MemMon Projected'!$B$14:$B$36,$B10,'MemMon Projected'!AA$14:AA$36)</f>
        <v>0</v>
      </c>
      <c r="AB10" s="82">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261">
        <f>SUMIF('MemMon Actual'!$B$14:$B$36,$B11,'MemMon Actual'!Z$14:Z$36)+SUMIF('MemMon Projected'!$B$14:$B$36,$B11,'MemMon Projected'!Z$14:Z$36)</f>
        <v>0</v>
      </c>
      <c r="AA11" s="82">
        <f>SUMIF('MemMon Actual'!$B$14:$B$36,$B11,'MemMon Actual'!AA$14:AA$36)+SUMIF('MemMon Projected'!$B$14:$B$36,$B11,'MemMon Projected'!AA$14:AA$36)</f>
        <v>0</v>
      </c>
      <c r="AB11" s="82">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261">
        <f>SUMIF('MemMon Actual'!$B$14:$B$36,$B12,'MemMon Actual'!Z$14:Z$36)+SUMIF('MemMon Projected'!$B$14:$B$36,$B12,'MemMon Projected'!Z$14:Z$36)</f>
        <v>0</v>
      </c>
      <c r="AA12" s="82">
        <f>SUMIF('MemMon Actual'!$B$14:$B$36,$B12,'MemMon Actual'!AA$14:AA$36)+SUMIF('MemMon Projected'!$B$14:$B$36,$B12,'MemMon Projected'!AA$14:AA$36)</f>
        <v>0</v>
      </c>
      <c r="AB12" s="82">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261">
        <f>SUMIF('MemMon Actual'!$B$14:$B$36,$B13,'MemMon Actual'!Z$14:Z$36)+SUMIF('MemMon Projected'!$B$14:$B$36,$B13,'MemMon Projected'!Z$14:Z$36)</f>
        <v>0</v>
      </c>
      <c r="AA13" s="82">
        <f>SUMIF('MemMon Actual'!$B$14:$B$36,$B13,'MemMon Actual'!AA$14:AA$36)+SUMIF('MemMon Projected'!$B$14:$B$36,$B13,'MemMon Projected'!AA$14:AA$36)</f>
        <v>0</v>
      </c>
      <c r="AB13" s="82">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261">
        <f>SUMIF('MemMon Actual'!$B$14:$B$36,$B14,'MemMon Actual'!Z$14:Z$36)+SUMIF('MemMon Projected'!$B$14:$B$36,$B14,'MemMon Projected'!Z$14:Z$36)</f>
        <v>0</v>
      </c>
      <c r="AA14" s="82">
        <f>SUMIF('MemMon Actual'!$B$14:$B$36,$B14,'MemMon Actual'!AA$14:AA$36)+SUMIF('MemMon Projected'!$B$14:$B$36,$B14,'MemMon Projected'!AA$14:AA$36)</f>
        <v>0</v>
      </c>
      <c r="AB14" s="82">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261">
        <f>SUMIF('MemMon Actual'!$B$14:$B$36,$B15,'MemMon Actual'!Z$14:Z$36)+SUMIF('MemMon Projected'!$B$14:$B$36,$B15,'MemMon Projected'!Z$14:Z$36)</f>
        <v>0</v>
      </c>
      <c r="AA15" s="82">
        <f>SUMIF('MemMon Actual'!$B$14:$B$36,$B15,'MemMon Actual'!AA$14:AA$36)+SUMIF('MemMon Projected'!$B$14:$B$36,$B15,'MemMon Projected'!AA$14:AA$36)</f>
        <v>0</v>
      </c>
      <c r="AB15" s="82">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261">
        <f>SUMIF('MemMon Actual'!$B$14:$B$36,$B16,'MemMon Actual'!Z$14:Z$36)+SUMIF('MemMon Projected'!$B$14:$B$36,$B16,'MemMon Projected'!Z$14:Z$36)</f>
        <v>0</v>
      </c>
      <c r="AA16" s="82">
        <f>SUMIF('MemMon Actual'!$B$14:$B$36,$B16,'MemMon Actual'!AA$14:AA$36)+SUMIF('MemMon Projected'!$B$14:$B$36,$B16,'MemMon Projected'!AA$14:AA$36)</f>
        <v>0</v>
      </c>
      <c r="AB16" s="82">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261">
        <f>SUMIF('MemMon Actual'!$B$14:$B$36,$B17,'MemMon Actual'!Z$14:Z$36)+SUMIF('MemMon Projected'!$B$14:$B$36,$B17,'MemMon Projected'!Z$14:Z$36)</f>
        <v>0</v>
      </c>
      <c r="AA17" s="82">
        <f>SUMIF('MemMon Actual'!$B$14:$B$36,$B17,'MemMon Actual'!AA$14:AA$36)+SUMIF('MemMon Projected'!$B$14:$B$36,$B17,'MemMon Projected'!AA$14:AA$36)</f>
        <v>0</v>
      </c>
      <c r="AB17" s="82">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261">
        <f>SUMIF('MemMon Actual'!$B$14:$B$36,$B18,'MemMon Actual'!Z$14:Z$36)+SUMIF('MemMon Projected'!$B$14:$B$36,$B18,'MemMon Projected'!Z$14:Z$36)</f>
        <v>0</v>
      </c>
      <c r="AA18" s="82">
        <f>SUMIF('MemMon Actual'!$B$14:$B$36,$B18,'MemMon Actual'!AA$14:AA$36)+SUMIF('MemMon Projected'!$B$14:$B$36,$B18,'MemMon Projected'!AA$14:AA$36)</f>
        <v>0</v>
      </c>
      <c r="AB18" s="82">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261">
        <f>SUMIF('MemMon Actual'!$B$14:$B$36,$B19,'MemMon Actual'!Z$14:Z$36)+SUMIF('MemMon Projected'!$B$14:$B$36,$B19,'MemMon Projected'!Z$14:Z$36)</f>
        <v>0</v>
      </c>
      <c r="AA19" s="82">
        <f>SUMIF('MemMon Actual'!$B$14:$B$36,$B19,'MemMon Actual'!AA$14:AA$36)+SUMIF('MemMon Projected'!$B$14:$B$36,$B19,'MemMon Projected'!AA$14:AA$36)</f>
        <v>0</v>
      </c>
      <c r="AB19" s="82">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261">
        <f>SUMIF('MemMon Actual'!$B$14:$B$36,$B20,'MemMon Actual'!Z$14:Z$36)+SUMIF('MemMon Projected'!$B$14:$B$36,$B20,'MemMon Projected'!Z$14:Z$36)</f>
        <v>0</v>
      </c>
      <c r="AA20" s="82">
        <f>SUMIF('MemMon Actual'!$B$14:$B$36,$B20,'MemMon Actual'!AA$14:AA$36)+SUMIF('MemMon Projected'!$B$14:$B$36,$B20,'MemMon Projected'!AA$14:AA$36)</f>
        <v>0</v>
      </c>
      <c r="AB20" s="82">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261">
        <f>SUMIF('MemMon Actual'!$B$14:$B$36,$B21,'MemMon Actual'!Z$14:Z$36)+SUMIF('MemMon Projected'!$B$14:$B$36,$B21,'MemMon Projected'!Z$14:Z$36)</f>
        <v>0</v>
      </c>
      <c r="AA21" s="82">
        <f>SUMIF('MemMon Actual'!$B$14:$B$36,$B21,'MemMon Actual'!AA$14:AA$36)+SUMIF('MemMon Projected'!$B$14:$B$36,$B21,'MemMon Projected'!AA$14:AA$36)</f>
        <v>0</v>
      </c>
      <c r="AB21" s="82">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261">
        <f>SUMIF('MemMon Actual'!$B$14:$B$36,$B22,'MemMon Actual'!Z$14:Z$36)+SUMIF('MemMon Projected'!$B$14:$B$36,$B22,'MemMon Projected'!Z$14:Z$36)</f>
        <v>0</v>
      </c>
      <c r="AA22" s="82">
        <f>SUMIF('MemMon Actual'!$B$14:$B$36,$B22,'MemMon Actual'!AA$14:AA$36)+SUMIF('MemMon Projected'!$B$14:$B$36,$B22,'MemMon Projected'!AA$14:AA$36)</f>
        <v>0</v>
      </c>
      <c r="AB22" s="82">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261">
        <f>SUMIF('MemMon Actual'!$B$14:$B$36,$B23,'MemMon Actual'!Z$14:Z$36)+SUMIF('MemMon Projected'!$B$14:$B$36,$B23,'MemMon Projected'!Z$14:Z$36)</f>
        <v>0</v>
      </c>
      <c r="AA23" s="82">
        <f>SUMIF('MemMon Actual'!$B$14:$B$36,$B23,'MemMon Actual'!AA$14:AA$36)+SUMIF('MemMon Projected'!$B$14:$B$36,$B23,'MemMon Projected'!AA$14:AA$36)</f>
        <v>0</v>
      </c>
      <c r="AB23" s="82">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261">
        <f>SUMIF('MemMon Actual'!$B$14:$B$36,$B24,'MemMon Actual'!Z$14:Z$36)+SUMIF('MemMon Projected'!$B$14:$B$36,$B24,'MemMon Projected'!Z$14:Z$36)</f>
        <v>398703</v>
      </c>
      <c r="AA24" s="82">
        <f>SUMIF('MemMon Actual'!$B$14:$B$36,$B24,'MemMon Actual'!AA$14:AA$36)+SUMIF('MemMon Projected'!$B$14:$B$36,$B24,'MemMon Projected'!AA$14:AA$36)</f>
        <v>0</v>
      </c>
      <c r="AB24" s="82">
        <f>SUMIF('MemMon Actual'!$B$14:$B$36,$B24,'MemMon Actual'!AB$14:AB$36)+SUMIF('MemMon Projected'!$B$14:$B$36,$B24,'MemMon Projected'!AB$14:AB$36)</f>
        <v>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261">
        <f>SUMIF('MemMon Actual'!$B$14:$B$36,$B25,'MemMon Actual'!Z$14:Z$36)+SUMIF('MemMon Projected'!$B$14:$B$36,$B25,'MemMon Projected'!Z$14:Z$36)</f>
        <v>0</v>
      </c>
      <c r="AA25" s="82">
        <f>SUMIF('MemMon Actual'!$B$14:$B$36,$B25,'MemMon Actual'!AA$14:AA$36)+SUMIF('MemMon Projected'!$B$14:$B$36,$B25,'MemMon Projected'!AA$14:AA$36)</f>
        <v>0</v>
      </c>
      <c r="AB25" s="82">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261">
        <f>SUMIF('MemMon Actual'!$B$14:$B$36,$B26,'MemMon Actual'!Z$14:Z$36)+SUMIF('MemMon Projected'!$B$14:$B$36,$B26,'MemMon Projected'!Z$14:Z$36)</f>
        <v>0</v>
      </c>
      <c r="AA26" s="82">
        <f>SUMIF('MemMon Actual'!$B$14:$B$36,$B26,'MemMon Actual'!AA$14:AA$36)+SUMIF('MemMon Projected'!$B$14:$B$36,$B26,'MemMon Projected'!AA$14:AA$36)</f>
        <v>0</v>
      </c>
      <c r="AB26" s="82">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261">
        <f>SUMIF('MemMon Actual'!$B$14:$B$36,$B27,'MemMon Actual'!Z$14:Z$36)+SUMIF('MemMon Projected'!$B$14:$B$36,$B27,'MemMon Projected'!Z$14:Z$36)</f>
        <v>0</v>
      </c>
      <c r="AA27" s="82">
        <f>SUMIF('MemMon Actual'!$B$14:$B$36,$B27,'MemMon Actual'!AA$14:AA$36)+SUMIF('MemMon Projected'!$B$14:$B$36,$B27,'MemMon Projected'!AA$14:AA$36)</f>
        <v>0</v>
      </c>
      <c r="AB27" s="82">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261">
        <f>SUMIF('MemMon Actual'!$B$14:$B$36,$B28,'MemMon Actual'!Z$14:Z$36)+SUMIF('MemMon Projected'!$B$14:$B$36,$B28,'MemMon Projected'!Z$14:Z$36)</f>
        <v>0</v>
      </c>
      <c r="AA28" s="82">
        <f>SUMIF('MemMon Actual'!$B$14:$B$36,$B28,'MemMon Actual'!AA$14:AA$36)+SUMIF('MemMon Projected'!$B$14:$B$36,$B28,'MemMon Projected'!AA$14:AA$36)</f>
        <v>0</v>
      </c>
      <c r="AB28" s="82">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261">
        <f>SUMIF('MemMon Actual'!$B$14:$B$36,$B29,'MemMon Actual'!Z$14:Z$36)+SUMIF('MemMon Projected'!$B$14:$B$36,$B29,'MemMon Projected'!Z$14:Z$36)</f>
        <v>0</v>
      </c>
      <c r="AA29" s="82">
        <f>SUMIF('MemMon Actual'!$B$14:$B$36,$B29,'MemMon Actual'!AA$14:AA$36)+SUMIF('MemMon Projected'!$B$14:$B$36,$B29,'MemMon Projected'!AA$14:AA$36)</f>
        <v>0</v>
      </c>
      <c r="AB29" s="82">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261">
        <f>SUMIF('MemMon Actual'!$B$14:$B$36,$B30,'MemMon Actual'!Z$14:Z$36)+SUMIF('MemMon Projected'!$B$14:$B$36,$B30,'MemMon Projected'!Z$14:Z$36)</f>
        <v>0</v>
      </c>
      <c r="AA30" s="82">
        <f>SUMIF('MemMon Actual'!$B$14:$B$36,$B30,'MemMon Actual'!AA$14:AA$36)+SUMIF('MemMon Projected'!$B$14:$B$36,$B30,'MemMon Projected'!AA$14:AA$36)</f>
        <v>0</v>
      </c>
      <c r="AB30" s="82">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261">
        <f>SUMIF('MemMon Actual'!$B$14:$B$36,$B31,'MemMon Actual'!Z$14:Z$36)+SUMIF('MemMon Projected'!$B$14:$B$36,$B31,'MemMon Projected'!Z$14:Z$36)</f>
        <v>0</v>
      </c>
      <c r="AA31" s="82">
        <f>SUMIF('MemMon Actual'!$B$14:$B$36,$B31,'MemMon Actual'!AA$14:AA$36)+SUMIF('MemMon Projected'!$B$14:$B$36,$B31,'MemMon Projected'!AA$14:AA$36)</f>
        <v>0</v>
      </c>
      <c r="AB31" s="82">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2"/>
      <c r="AA32" s="51"/>
      <c r="AB32" s="51"/>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5G4z/AmTO/FARYQaZznZKILVDNUUzIVmNQ6tQaZ9WLH9lotXTgjotS8CXFu5Wr+9fmwNhE82VPX/oN2Xv/XJ4Q==" saltValue="9txaOV/IMXkmV7dVEf/s+Q=="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topLeftCell="B1" zoomScaleNormal="100" workbookViewId="0">
      <pane ySplit="9" topLeftCell="A10" activePane="bottomLeft" state="frozen"/>
      <selection pane="bottomLeft" activeCell="AK159" sqref="AK159"/>
    </sheetView>
  </sheetViews>
  <sheetFormatPr defaultColWidth="8.7265625" defaultRowHeight="12.5" x14ac:dyDescent="0.25"/>
  <cols>
    <col min="1" max="1" width="8.7265625" style="413"/>
    <col min="2" max="2" width="57" style="413" bestFit="1" customWidth="1"/>
    <col min="3" max="3" width="8" style="610" customWidth="1"/>
    <col min="4" max="4" width="20.1796875" style="413" customWidth="1"/>
    <col min="5" max="21" width="20.54296875" style="413" hidden="1" customWidth="1"/>
    <col min="22" max="27" width="20.54296875" style="413" customWidth="1"/>
    <col min="28" max="34" width="20.54296875" style="413" hidden="1" customWidth="1"/>
    <col min="35" max="35" width="20.54296875" style="413" customWidth="1"/>
    <col min="36" max="16384" width="8.7265625" style="413"/>
  </cols>
  <sheetData>
    <row r="1" spans="1:35" ht="26.15" customHeight="1" x14ac:dyDescent="0.4">
      <c r="B1" s="615" t="s">
        <v>2</v>
      </c>
      <c r="D1" s="482" t="s">
        <v>163</v>
      </c>
    </row>
    <row r="2" spans="1:35" ht="15.5" x14ac:dyDescent="0.25">
      <c r="A2" s="411"/>
      <c r="C2" s="616"/>
      <c r="D2" s="617" t="s">
        <v>164</v>
      </c>
    </row>
    <row r="3" spans="1:35" ht="29.5" customHeight="1" thickBot="1" x14ac:dyDescent="0.3">
      <c r="A3" s="460"/>
      <c r="B3" s="460"/>
      <c r="C3" s="362"/>
      <c r="D3" s="806" t="s">
        <v>165</v>
      </c>
      <c r="E3" s="460"/>
      <c r="F3" s="460"/>
      <c r="G3" s="460"/>
      <c r="H3" s="460"/>
      <c r="I3" s="460"/>
      <c r="J3" s="460"/>
      <c r="K3" s="460"/>
      <c r="L3" s="460"/>
      <c r="M3" s="460"/>
      <c r="N3" s="460"/>
      <c r="O3" s="460"/>
      <c r="P3" s="460"/>
      <c r="Q3" s="460"/>
      <c r="R3" s="460"/>
      <c r="S3" s="460"/>
      <c r="T3" s="460"/>
      <c r="U3" s="460"/>
      <c r="V3" s="460"/>
    </row>
    <row r="4" spans="1:35" ht="14.5" thickBot="1" x14ac:dyDescent="0.35">
      <c r="A4" s="460"/>
      <c r="B4" s="807" t="s">
        <v>154</v>
      </c>
      <c r="C4" s="808">
        <v>18</v>
      </c>
      <c r="D4" s="460"/>
      <c r="E4" s="460"/>
      <c r="F4" s="460"/>
      <c r="G4" s="462"/>
      <c r="H4" s="462"/>
      <c r="I4" s="462"/>
      <c r="J4" s="462"/>
      <c r="K4" s="460"/>
      <c r="L4" s="460"/>
      <c r="M4" s="460"/>
      <c r="N4" s="460"/>
      <c r="O4" s="460"/>
      <c r="P4" s="460"/>
      <c r="Q4" s="460"/>
      <c r="R4" s="460"/>
      <c r="S4" s="460"/>
      <c r="T4" s="460"/>
      <c r="U4" s="460"/>
      <c r="V4" s="460"/>
    </row>
    <row r="5" spans="1:35" ht="14.5" thickBot="1" x14ac:dyDescent="0.35">
      <c r="A5" s="460"/>
      <c r="B5" s="809" t="s">
        <v>155</v>
      </c>
      <c r="C5" s="808">
        <v>23</v>
      </c>
      <c r="D5" s="460"/>
      <c r="E5" s="460"/>
      <c r="F5" s="460"/>
      <c r="G5" s="462"/>
      <c r="H5" s="462"/>
      <c r="I5" s="462"/>
      <c r="J5" s="462"/>
      <c r="K5" s="460"/>
      <c r="L5" s="460"/>
      <c r="M5" s="460"/>
      <c r="N5" s="460"/>
      <c r="O5" s="460"/>
      <c r="P5" s="460"/>
      <c r="Q5" s="460"/>
      <c r="R5" s="460"/>
      <c r="S5" s="460"/>
      <c r="T5" s="460"/>
      <c r="U5" s="460"/>
      <c r="V5" s="460"/>
    </row>
    <row r="6" spans="1:35" ht="14" x14ac:dyDescent="0.3">
      <c r="A6" s="460"/>
      <c r="B6" s="460"/>
      <c r="C6" s="460"/>
      <c r="D6" s="460"/>
      <c r="E6" s="460"/>
      <c r="F6" s="460"/>
      <c r="G6" s="462"/>
      <c r="H6" s="462"/>
      <c r="I6" s="462"/>
      <c r="J6" s="462"/>
      <c r="K6" s="460"/>
      <c r="L6" s="460"/>
      <c r="M6" s="460"/>
      <c r="N6" s="460"/>
      <c r="O6" s="460"/>
      <c r="P6" s="460"/>
      <c r="Q6" s="460"/>
      <c r="R6" s="460"/>
      <c r="S6" s="460"/>
      <c r="T6" s="460"/>
      <c r="U6" s="460"/>
      <c r="V6" s="460"/>
    </row>
    <row r="7" spans="1:35" ht="14.5" thickBot="1" x14ac:dyDescent="0.35">
      <c r="A7" s="460"/>
      <c r="B7" s="810"/>
      <c r="C7" s="811"/>
      <c r="D7" s="460"/>
      <c r="E7" s="462"/>
      <c r="F7" s="462"/>
      <c r="G7" s="462"/>
      <c r="H7" s="462"/>
      <c r="I7" s="462"/>
      <c r="J7" s="462"/>
      <c r="K7" s="460"/>
      <c r="L7" s="460"/>
      <c r="M7" s="460"/>
      <c r="N7" s="460"/>
      <c r="O7" s="460"/>
      <c r="P7" s="460"/>
      <c r="Q7" s="460"/>
      <c r="R7" s="460"/>
      <c r="S7" s="460"/>
      <c r="T7" s="460"/>
      <c r="U7" s="460"/>
      <c r="V7" s="460"/>
    </row>
    <row r="8" spans="1:35" ht="20.149999999999999" customHeight="1" thickBot="1" x14ac:dyDescent="0.3">
      <c r="A8" s="460"/>
      <c r="B8" s="812" t="s">
        <v>52</v>
      </c>
      <c r="C8" s="362"/>
      <c r="D8" s="460"/>
      <c r="E8" s="813"/>
      <c r="F8" s="460"/>
      <c r="G8" s="814">
        <f>IF($B$8="Actuals only",SUMIF('MemMon Actual'!$B$33:$B$35,'Summary TC'!$B5,'MemMon Actual'!F$33:F$35),0)+IF($B$8="Actuals + Projected",SUMIF('MemMon Total'!$B$33:$B$35,'Summary TC'!$B5,'MemMon Total'!F$33:F$35),0)</f>
        <v>0</v>
      </c>
      <c r="H8" s="460"/>
      <c r="I8" s="460"/>
      <c r="J8" s="460"/>
      <c r="K8" s="460"/>
      <c r="L8" s="460"/>
      <c r="M8" s="460"/>
      <c r="N8" s="460"/>
      <c r="O8" s="460"/>
      <c r="P8" s="460"/>
      <c r="Q8" s="460"/>
      <c r="R8" s="460"/>
      <c r="S8" s="460"/>
      <c r="T8" s="460"/>
      <c r="U8" s="460"/>
      <c r="V8" s="460"/>
    </row>
    <row r="9" spans="1:35" x14ac:dyDescent="0.25">
      <c r="A9" s="460"/>
      <c r="B9" s="460"/>
      <c r="C9" s="815"/>
      <c r="D9" s="460"/>
      <c r="E9" s="460"/>
      <c r="F9" s="460"/>
      <c r="G9" s="460"/>
      <c r="H9" s="460"/>
      <c r="I9" s="460"/>
      <c r="J9" s="460"/>
      <c r="K9" s="460"/>
      <c r="L9" s="460"/>
      <c r="M9" s="460"/>
      <c r="N9" s="460"/>
      <c r="O9" s="460"/>
      <c r="P9" s="460"/>
      <c r="Q9" s="460"/>
      <c r="R9" s="460"/>
      <c r="S9" s="460"/>
      <c r="T9" s="460"/>
      <c r="U9" s="460"/>
      <c r="V9" s="460"/>
    </row>
    <row r="10" spans="1:35" ht="13.5" hidden="1" thickBot="1" x14ac:dyDescent="0.35">
      <c r="B10" s="440" t="s">
        <v>3</v>
      </c>
      <c r="C10" s="620"/>
      <c r="D10" s="440"/>
    </row>
    <row r="11" spans="1:35" ht="13" hidden="1" x14ac:dyDescent="0.3">
      <c r="B11" s="527"/>
      <c r="C11" s="563"/>
      <c r="D11" s="500"/>
      <c r="E11" s="529" t="s">
        <v>0</v>
      </c>
      <c r="F11" s="428"/>
      <c r="G11" s="503"/>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621" t="s">
        <v>20</v>
      </c>
    </row>
    <row r="12" spans="1:35" ht="13.5" hidden="1" thickBot="1" x14ac:dyDescent="0.35">
      <c r="B12" s="622"/>
      <c r="C12" s="623"/>
      <c r="D12" s="624"/>
      <c r="E12" s="577">
        <f>'DY Def'!B$5</f>
        <v>1</v>
      </c>
      <c r="F12" s="561">
        <f>'DY Def'!C$5</f>
        <v>2</v>
      </c>
      <c r="G12" s="561">
        <f>'DY Def'!D$5</f>
        <v>3</v>
      </c>
      <c r="H12" s="561">
        <f>'DY Def'!E$5</f>
        <v>4</v>
      </c>
      <c r="I12" s="561">
        <f>'DY Def'!F$5</f>
        <v>5</v>
      </c>
      <c r="J12" s="561">
        <f>'DY Def'!G$5</f>
        <v>6</v>
      </c>
      <c r="K12" s="561">
        <f>'DY Def'!H$5</f>
        <v>7</v>
      </c>
      <c r="L12" s="561">
        <f>'DY Def'!I$5</f>
        <v>8</v>
      </c>
      <c r="M12" s="561">
        <f>'DY Def'!J$5</f>
        <v>9</v>
      </c>
      <c r="N12" s="561">
        <f>'DY Def'!K$5</f>
        <v>10</v>
      </c>
      <c r="O12" s="561">
        <f>'DY Def'!L$5</f>
        <v>11</v>
      </c>
      <c r="P12" s="561">
        <f>'DY Def'!M$5</f>
        <v>12</v>
      </c>
      <c r="Q12" s="561">
        <f>'DY Def'!N$5</f>
        <v>13</v>
      </c>
      <c r="R12" s="561">
        <f>'DY Def'!O$5</f>
        <v>14</v>
      </c>
      <c r="S12" s="561">
        <f>'DY Def'!P$5</f>
        <v>15</v>
      </c>
      <c r="T12" s="561">
        <f>'DY Def'!Q$5</f>
        <v>16</v>
      </c>
      <c r="U12" s="561">
        <f>'DY Def'!R$5</f>
        <v>17</v>
      </c>
      <c r="V12" s="561">
        <f>'DY Def'!S$5</f>
        <v>18</v>
      </c>
      <c r="W12" s="561">
        <f>'DY Def'!T$5</f>
        <v>19</v>
      </c>
      <c r="X12" s="561">
        <f>'DY Def'!U$5</f>
        <v>20</v>
      </c>
      <c r="Y12" s="561">
        <f>'DY Def'!V$5</f>
        <v>21</v>
      </c>
      <c r="Z12" s="561">
        <f>'DY Def'!W$5</f>
        <v>22</v>
      </c>
      <c r="AA12" s="561">
        <f>'DY Def'!X$5</f>
        <v>23</v>
      </c>
      <c r="AB12" s="561">
        <f>'DY Def'!Y$5</f>
        <v>24</v>
      </c>
      <c r="AC12" s="561">
        <f>'DY Def'!Z$5</f>
        <v>25</v>
      </c>
      <c r="AD12" s="561">
        <f>'DY Def'!AA$5</f>
        <v>26</v>
      </c>
      <c r="AE12" s="561">
        <f>'DY Def'!AB$5</f>
        <v>27</v>
      </c>
      <c r="AF12" s="561">
        <f>'DY Def'!AC$5</f>
        <v>28</v>
      </c>
      <c r="AG12" s="561">
        <f>'DY Def'!AD$5</f>
        <v>29</v>
      </c>
      <c r="AH12" s="561">
        <f>'DY Def'!AE$5</f>
        <v>30</v>
      </c>
      <c r="AI12" s="625"/>
    </row>
    <row r="13" spans="1:35" ht="13" hidden="1" x14ac:dyDescent="0.3">
      <c r="B13" s="530"/>
      <c r="C13" s="626"/>
      <c r="D13" s="504"/>
      <c r="E13" s="627"/>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9"/>
      <c r="AI13" s="630"/>
    </row>
    <row r="14" spans="1:35" ht="13" hidden="1" x14ac:dyDescent="0.3">
      <c r="B14" s="548" t="s">
        <v>87</v>
      </c>
      <c r="C14" s="631"/>
      <c r="D14" s="514"/>
      <c r="E14" s="632"/>
      <c r="F14" s="633"/>
      <c r="G14" s="633"/>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4"/>
      <c r="AI14" s="635"/>
    </row>
    <row r="15" spans="1:35" ht="13" hidden="1" x14ac:dyDescent="0.3">
      <c r="B15" s="589" t="str">
        <f>IFERROR(VLOOKUP(C15,'MEG Def'!$A$7:$B$12,2),"")</f>
        <v/>
      </c>
      <c r="C15" s="636"/>
      <c r="D15" s="637" t="s">
        <v>20</v>
      </c>
      <c r="E15" s="638">
        <f>E16*E17</f>
        <v>0</v>
      </c>
      <c r="F15" s="639">
        <f>F16*F17</f>
        <v>0</v>
      </c>
      <c r="G15" s="639">
        <f>G16*G17</f>
        <v>0</v>
      </c>
      <c r="H15" s="639">
        <f>H16*H17</f>
        <v>0</v>
      </c>
      <c r="I15" s="639">
        <f>I16*I17</f>
        <v>0</v>
      </c>
      <c r="J15" s="639">
        <f t="shared" ref="J15:AC15" si="0">J16*J17</f>
        <v>0</v>
      </c>
      <c r="K15" s="639">
        <f t="shared" si="0"/>
        <v>0</v>
      </c>
      <c r="L15" s="639">
        <f t="shared" si="0"/>
        <v>0</v>
      </c>
      <c r="M15" s="639">
        <f t="shared" si="0"/>
        <v>0</v>
      </c>
      <c r="N15" s="639">
        <f t="shared" si="0"/>
        <v>0</v>
      </c>
      <c r="O15" s="639">
        <f t="shared" si="0"/>
        <v>0</v>
      </c>
      <c r="P15" s="639">
        <f t="shared" si="0"/>
        <v>0</v>
      </c>
      <c r="Q15" s="639">
        <f t="shared" si="0"/>
        <v>0</v>
      </c>
      <c r="R15" s="639">
        <f t="shared" si="0"/>
        <v>0</v>
      </c>
      <c r="S15" s="639">
        <f t="shared" si="0"/>
        <v>0</v>
      </c>
      <c r="T15" s="639">
        <f t="shared" si="0"/>
        <v>0</v>
      </c>
      <c r="U15" s="639">
        <f t="shared" si="0"/>
        <v>0</v>
      </c>
      <c r="V15" s="639">
        <f t="shared" si="0"/>
        <v>0</v>
      </c>
      <c r="W15" s="639">
        <f t="shared" si="0"/>
        <v>0</v>
      </c>
      <c r="X15" s="639">
        <f t="shared" si="0"/>
        <v>0</v>
      </c>
      <c r="Y15" s="639">
        <f t="shared" si="0"/>
        <v>0</v>
      </c>
      <c r="Z15" s="639">
        <f t="shared" si="0"/>
        <v>0</v>
      </c>
      <c r="AA15" s="639">
        <f t="shared" si="0"/>
        <v>0</v>
      </c>
      <c r="AB15" s="639">
        <f t="shared" si="0"/>
        <v>0</v>
      </c>
      <c r="AC15" s="639">
        <f t="shared" si="0"/>
        <v>0</v>
      </c>
      <c r="AD15" s="639">
        <f t="shared" ref="AD15:AH15" si="1">AD16*AD17</f>
        <v>0</v>
      </c>
      <c r="AE15" s="639">
        <f t="shared" si="1"/>
        <v>0</v>
      </c>
      <c r="AF15" s="639">
        <f t="shared" si="1"/>
        <v>0</v>
      </c>
      <c r="AG15" s="639">
        <f t="shared" si="1"/>
        <v>0</v>
      </c>
      <c r="AH15" s="640">
        <f t="shared" si="1"/>
        <v>0</v>
      </c>
      <c r="AI15" s="641"/>
    </row>
    <row r="16" spans="1:35" s="642" customFormat="1" ht="13" hidden="1" x14ac:dyDescent="0.3">
      <c r="B16" s="643"/>
      <c r="C16" s="644"/>
      <c r="D16" s="645" t="s">
        <v>21</v>
      </c>
      <c r="E16" s="646">
        <f>SUMIF('WOW PMPM &amp; Agg'!$B$10:$B$36,'Summary TC'!$B15,'WOW PMPM &amp; Agg'!D$10:D$36)</f>
        <v>0</v>
      </c>
      <c r="F16" s="647">
        <f>SUMIF('WOW PMPM &amp; Agg'!$B$10:$B$36,'Summary TC'!$B15,'WOW PMPM &amp; Agg'!E$10:E$36)</f>
        <v>0</v>
      </c>
      <c r="G16" s="647">
        <f>SUMIF('WOW PMPM &amp; Agg'!$B$10:$B$36,'Summary TC'!$B15,'WOW PMPM &amp; Agg'!F$10:F$36)</f>
        <v>0</v>
      </c>
      <c r="H16" s="647">
        <f>SUMIF('WOW PMPM &amp; Agg'!$B$10:$B$36,'Summary TC'!$B15,'WOW PMPM &amp; Agg'!G$10:G$36)</f>
        <v>0</v>
      </c>
      <c r="I16" s="647">
        <f>SUMIF('WOW PMPM &amp; Agg'!$B$10:$B$36,'Summary TC'!$B15,'WOW PMPM &amp; Agg'!H$10:H$36)</f>
        <v>0</v>
      </c>
      <c r="J16" s="647">
        <f>SUMIF('WOW PMPM &amp; Agg'!$B$10:$B$36,'Summary TC'!$B15,'WOW PMPM &amp; Agg'!I$10:I$36)</f>
        <v>0</v>
      </c>
      <c r="K16" s="647">
        <f>SUMIF('WOW PMPM &amp; Agg'!$B$10:$B$36,'Summary TC'!$B15,'WOW PMPM &amp; Agg'!J$10:J$36)</f>
        <v>0</v>
      </c>
      <c r="L16" s="647">
        <f>SUMIF('WOW PMPM &amp; Agg'!$B$10:$B$36,'Summary TC'!$B15,'WOW PMPM &amp; Agg'!K$10:K$36)</f>
        <v>0</v>
      </c>
      <c r="M16" s="647">
        <f>SUMIF('WOW PMPM &amp; Agg'!$B$10:$B$36,'Summary TC'!$B15,'WOW PMPM &amp; Agg'!L$10:L$36)</f>
        <v>0</v>
      </c>
      <c r="N16" s="647">
        <f>SUMIF('WOW PMPM &amp; Agg'!$B$10:$B$36,'Summary TC'!$B15,'WOW PMPM &amp; Agg'!M$10:M$36)</f>
        <v>0</v>
      </c>
      <c r="O16" s="647">
        <f>SUMIF('WOW PMPM &amp; Agg'!$B$10:$B$36,'Summary TC'!$B15,'WOW PMPM &amp; Agg'!N$10:N$36)</f>
        <v>0</v>
      </c>
      <c r="P16" s="647">
        <f>SUMIF('WOW PMPM &amp; Agg'!$B$10:$B$36,'Summary TC'!$B15,'WOW PMPM &amp; Agg'!O$10:O$36)</f>
        <v>0</v>
      </c>
      <c r="Q16" s="647">
        <f>SUMIF('WOW PMPM &amp; Agg'!$B$10:$B$36,'Summary TC'!$B15,'WOW PMPM &amp; Agg'!P$10:P$36)</f>
        <v>0</v>
      </c>
      <c r="R16" s="647">
        <f>SUMIF('WOW PMPM &amp; Agg'!$B$10:$B$36,'Summary TC'!$B15,'WOW PMPM &amp; Agg'!Q$10:Q$36)</f>
        <v>0</v>
      </c>
      <c r="S16" s="647">
        <f>SUMIF('WOW PMPM &amp; Agg'!$B$10:$B$36,'Summary TC'!$B15,'WOW PMPM &amp; Agg'!R$10:R$36)</f>
        <v>0</v>
      </c>
      <c r="T16" s="647">
        <f>SUMIF('WOW PMPM &amp; Agg'!$B$10:$B$36,'Summary TC'!$B15,'WOW PMPM &amp; Agg'!S$10:S$36)</f>
        <v>0</v>
      </c>
      <c r="U16" s="647">
        <f>SUMIF('WOW PMPM &amp; Agg'!$B$10:$B$36,'Summary TC'!$B15,'WOW PMPM &amp; Agg'!T$10:T$36)</f>
        <v>0</v>
      </c>
      <c r="V16" s="647">
        <f>SUMIF('WOW PMPM &amp; Agg'!$B$10:$B$36,'Summary TC'!$B15,'WOW PMPM &amp; Agg'!U$10:U$36)</f>
        <v>0</v>
      </c>
      <c r="W16" s="647">
        <f>SUMIF('WOW PMPM &amp; Agg'!$B$10:$B$36,'Summary TC'!$B15,'WOW PMPM &amp; Agg'!V$10:V$36)</f>
        <v>0</v>
      </c>
      <c r="X16" s="647">
        <f>SUMIF('WOW PMPM &amp; Agg'!$B$10:$B$36,'Summary TC'!$B15,'WOW PMPM &amp; Agg'!W$10:W$36)</f>
        <v>0</v>
      </c>
      <c r="Y16" s="647">
        <f>SUMIF('WOW PMPM &amp; Agg'!$B$10:$B$36,'Summary TC'!$B15,'WOW PMPM &amp; Agg'!X$10:X$36)</f>
        <v>0</v>
      </c>
      <c r="Z16" s="647">
        <f>SUMIF('WOW PMPM &amp; Agg'!$B$10:$B$36,'Summary TC'!$B15,'WOW PMPM &amp; Agg'!Y$10:Y$36)</f>
        <v>0</v>
      </c>
      <c r="AA16" s="647">
        <f>SUMIF('WOW PMPM &amp; Agg'!$B$10:$B$36,'Summary TC'!$B15,'WOW PMPM &amp; Agg'!Z$10:Z$36)</f>
        <v>0</v>
      </c>
      <c r="AB16" s="647">
        <f>SUMIF('WOW PMPM &amp; Agg'!$B$10:$B$36,'Summary TC'!$B15,'WOW PMPM &amp; Agg'!AA$10:AA$36)</f>
        <v>0</v>
      </c>
      <c r="AC16" s="647">
        <f>SUMIF('WOW PMPM &amp; Agg'!$B$10:$B$36,'Summary TC'!$B15,'WOW PMPM &amp; Agg'!AB$10:AB$36)</f>
        <v>0</v>
      </c>
      <c r="AD16" s="647">
        <f>SUMIF('WOW PMPM &amp; Agg'!$B$10:$B$36,'Summary TC'!$B15,'WOW PMPM &amp; Agg'!AC$10:AC$36)</f>
        <v>0</v>
      </c>
      <c r="AE16" s="647">
        <f>SUMIF('WOW PMPM &amp; Agg'!$B$10:$B$36,'Summary TC'!$B15,'WOW PMPM &amp; Agg'!AD$10:AD$36)</f>
        <v>0</v>
      </c>
      <c r="AF16" s="647">
        <f>SUMIF('WOW PMPM &amp; Agg'!$B$10:$B$36,'Summary TC'!$B15,'WOW PMPM &amp; Agg'!AE$10:AE$36)</f>
        <v>0</v>
      </c>
      <c r="AG16" s="647">
        <f>SUMIF('WOW PMPM &amp; Agg'!$B$10:$B$36,'Summary TC'!$B15,'WOW PMPM &amp; Agg'!AF$10:AF$36)</f>
        <v>0</v>
      </c>
      <c r="AH16" s="648">
        <f>SUMIF('WOW PMPM &amp; Agg'!$B$10:$B$36,'Summary TC'!$B15,'WOW PMPM &amp; Agg'!AG$10:AG$36)</f>
        <v>0</v>
      </c>
      <c r="AI16" s="649"/>
    </row>
    <row r="17" spans="2:35" s="655" customFormat="1" ht="13" hidden="1" x14ac:dyDescent="0.3">
      <c r="B17" s="650"/>
      <c r="C17" s="636"/>
      <c r="D17" s="651" t="s">
        <v>22</v>
      </c>
      <c r="E17" s="652">
        <f>IF($B$8="Actuals only",SUMIF('MemMon Actual'!$B$14:$B$36,'Summary TC'!$B15,'MemMon Actual'!D$14:D$36),0)+IF($B$8="Actuals + Projected",SUMIF('MemMon Total'!$B$10:$B$32,'Summary TC'!$B15,'MemMon Total'!D$10:D$32),0)</f>
        <v>0</v>
      </c>
      <c r="F17" s="619">
        <f>IF($B$8="Actuals only",SUMIF('MemMon Actual'!$B$14:$B$36,'Summary TC'!$B15,'MemMon Actual'!E$14:E$36),0)+IF($B$8="Actuals + Projected",SUMIF('MemMon Total'!$B$10:$B$32,'Summary TC'!$B15,'MemMon Total'!E$10:E$32),0)</f>
        <v>0</v>
      </c>
      <c r="G17" s="619">
        <f>IF($B$8="Actuals only",SUMIF('MemMon Actual'!$B$14:$B$36,'Summary TC'!$B15,'MemMon Actual'!F$14:F$36),0)+IF($B$8="Actuals + Projected",SUMIF('MemMon Total'!$B$10:$B$32,'Summary TC'!$B15,'MemMon Total'!F$10:F$32),0)</f>
        <v>0</v>
      </c>
      <c r="H17" s="619">
        <f>IF($B$8="Actuals only",SUMIF('MemMon Actual'!$B$14:$B$36,'Summary TC'!$B15,'MemMon Actual'!G$14:G$36),0)+IF($B$8="Actuals + Projected",SUMIF('MemMon Total'!$B$10:$B$32,'Summary TC'!$B15,'MemMon Total'!G$10:G$32),0)</f>
        <v>0</v>
      </c>
      <c r="I17" s="619">
        <f>IF($B$8="Actuals only",SUMIF('MemMon Actual'!$B$14:$B$36,'Summary TC'!$B15,'MemMon Actual'!H$14:H$36),0)+IF($B$8="Actuals + Projected",SUMIF('MemMon Total'!$B$10:$B$32,'Summary TC'!$B15,'MemMon Total'!H$10:H$32),0)</f>
        <v>0</v>
      </c>
      <c r="J17" s="619">
        <f>IF($B$8="Actuals only",SUMIF('MemMon Actual'!$B$14:$B$36,'Summary TC'!$B15,'MemMon Actual'!I$14:I$36),0)+IF($B$8="Actuals + Projected",SUMIF('MemMon Total'!$B$10:$B$32,'Summary TC'!$B15,'MemMon Total'!I$10:I$32),0)</f>
        <v>0</v>
      </c>
      <c r="K17" s="619">
        <f>IF($B$8="Actuals only",SUMIF('MemMon Actual'!$B$14:$B$36,'Summary TC'!$B15,'MemMon Actual'!J$14:J$36),0)+IF($B$8="Actuals + Projected",SUMIF('MemMon Total'!$B$10:$B$32,'Summary TC'!$B15,'MemMon Total'!J$10:J$32),0)</f>
        <v>0</v>
      </c>
      <c r="L17" s="619">
        <f>IF($B$8="Actuals only",SUMIF('MemMon Actual'!$B$14:$B$36,'Summary TC'!$B15,'MemMon Actual'!K$14:K$36),0)+IF($B$8="Actuals + Projected",SUMIF('MemMon Total'!$B$10:$B$32,'Summary TC'!$B15,'MemMon Total'!K$10:K$32),0)</f>
        <v>0</v>
      </c>
      <c r="M17" s="619">
        <f>IF($B$8="Actuals only",SUMIF('MemMon Actual'!$B$14:$B$36,'Summary TC'!$B15,'MemMon Actual'!L$14:L$36),0)+IF($B$8="Actuals + Projected",SUMIF('MemMon Total'!$B$10:$B$32,'Summary TC'!$B15,'MemMon Total'!L$10:L$32),0)</f>
        <v>0</v>
      </c>
      <c r="N17" s="619">
        <f>IF($B$8="Actuals only",SUMIF('MemMon Actual'!$B$14:$B$36,'Summary TC'!$B15,'MemMon Actual'!M$14:M$36),0)+IF($B$8="Actuals + Projected",SUMIF('MemMon Total'!$B$10:$B$32,'Summary TC'!$B15,'MemMon Total'!M$10:M$32),0)</f>
        <v>0</v>
      </c>
      <c r="O17" s="619">
        <f>IF($B$8="Actuals only",SUMIF('MemMon Actual'!$B$14:$B$36,'Summary TC'!$B15,'MemMon Actual'!N$14:N$36),0)+IF($B$8="Actuals + Projected",SUMIF('MemMon Total'!$B$10:$B$32,'Summary TC'!$B15,'MemMon Total'!N$10:N$32),0)</f>
        <v>0</v>
      </c>
      <c r="P17" s="619">
        <f>IF($B$8="Actuals only",SUMIF('MemMon Actual'!$B$14:$B$36,'Summary TC'!$B15,'MemMon Actual'!O$14:O$36),0)+IF($B$8="Actuals + Projected",SUMIF('MemMon Total'!$B$10:$B$32,'Summary TC'!$B15,'MemMon Total'!O$10:O$32),0)</f>
        <v>0</v>
      </c>
      <c r="Q17" s="619">
        <f>IF($B$8="Actuals only",SUMIF('MemMon Actual'!$B$14:$B$36,'Summary TC'!$B15,'MemMon Actual'!P$14:P$36),0)+IF($B$8="Actuals + Projected",SUMIF('MemMon Total'!$B$10:$B$32,'Summary TC'!$B15,'MemMon Total'!P$10:P$32),0)</f>
        <v>0</v>
      </c>
      <c r="R17" s="619">
        <f>IF($B$8="Actuals only",SUMIF('MemMon Actual'!$B$14:$B$36,'Summary TC'!$B15,'MemMon Actual'!Q$14:Q$36),0)+IF($B$8="Actuals + Projected",SUMIF('MemMon Total'!$B$10:$B$32,'Summary TC'!$B15,'MemMon Total'!Q$10:Q$32),0)</f>
        <v>0</v>
      </c>
      <c r="S17" s="619">
        <f>IF($B$8="Actuals only",SUMIF('MemMon Actual'!$B$14:$B$36,'Summary TC'!$B15,'MemMon Actual'!R$14:R$36),0)+IF($B$8="Actuals + Projected",SUMIF('MemMon Total'!$B$10:$B$32,'Summary TC'!$B15,'MemMon Total'!R$10:R$32),0)</f>
        <v>0</v>
      </c>
      <c r="T17" s="619">
        <f>IF($B$8="Actuals only",SUMIF('MemMon Actual'!$B$14:$B$36,'Summary TC'!$B15,'MemMon Actual'!S$14:S$36),0)+IF($B$8="Actuals + Projected",SUMIF('MemMon Total'!$B$10:$B$32,'Summary TC'!$B15,'MemMon Total'!S$10:S$32),0)</f>
        <v>0</v>
      </c>
      <c r="U17" s="619">
        <f>IF($B$8="Actuals only",SUMIF('MemMon Actual'!$B$14:$B$36,'Summary TC'!$B15,'MemMon Actual'!T$14:T$36),0)+IF($B$8="Actuals + Projected",SUMIF('MemMon Total'!$B$10:$B$32,'Summary TC'!$B15,'MemMon Total'!T$10:T$32),0)</f>
        <v>0</v>
      </c>
      <c r="V17" s="619">
        <f>IF($B$8="Actuals only",SUMIF('MemMon Actual'!$B$14:$B$36,'Summary TC'!$B15,'MemMon Actual'!U$14:U$36),0)+IF($B$8="Actuals + Projected",SUMIF('MemMon Total'!$B$10:$B$32,'Summary TC'!$B15,'MemMon Total'!U$10:U$32),0)</f>
        <v>0</v>
      </c>
      <c r="W17" s="619">
        <f>IF($B$8="Actuals only",SUMIF('MemMon Actual'!$B$14:$B$36,'Summary TC'!$B15,'MemMon Actual'!V$14:V$36),0)+IF($B$8="Actuals + Projected",SUMIF('MemMon Total'!$B$10:$B$32,'Summary TC'!$B15,'MemMon Total'!V$10:V$32),0)</f>
        <v>0</v>
      </c>
      <c r="X17" s="619">
        <f>IF($B$8="Actuals only",SUMIF('MemMon Actual'!$B$14:$B$36,'Summary TC'!$B15,'MemMon Actual'!W$14:W$36),0)+IF($B$8="Actuals + Projected",SUMIF('MemMon Total'!$B$10:$B$32,'Summary TC'!$B15,'MemMon Total'!W$10:W$32),0)</f>
        <v>0</v>
      </c>
      <c r="Y17" s="619">
        <f>IF($B$8="Actuals only",SUMIF('MemMon Actual'!$B$14:$B$36,'Summary TC'!$B15,'MemMon Actual'!X$14:X$36),0)+IF($B$8="Actuals + Projected",SUMIF('MemMon Total'!$B$10:$B$32,'Summary TC'!$B15,'MemMon Total'!X$10:X$32),0)</f>
        <v>0</v>
      </c>
      <c r="Z17" s="619">
        <f>IF($B$8="Actuals only",SUMIF('MemMon Actual'!$B$14:$B$36,'Summary TC'!$B15,'MemMon Actual'!Y$14:Y$36),0)+IF($B$8="Actuals + Projected",SUMIF('MemMon Total'!$B$10:$B$32,'Summary TC'!$B15,'MemMon Total'!Y$10:Y$32),0)</f>
        <v>0</v>
      </c>
      <c r="AA17" s="619">
        <f>IF($B$8="Actuals only",SUMIF('MemMon Actual'!$B$14:$B$36,'Summary TC'!$B15,'MemMon Actual'!Z$14:Z$36),0)+IF($B$8="Actuals + Projected",SUMIF('MemMon Total'!$B$10:$B$32,'Summary TC'!$B15,'MemMon Total'!Z$10:Z$32),0)</f>
        <v>0</v>
      </c>
      <c r="AB17" s="619">
        <f>IF($B$8="Actuals only",SUMIF('MemMon Actual'!$B$14:$B$36,'Summary TC'!$B15,'MemMon Actual'!AA$14:AA$36),0)+IF($B$8="Actuals + Projected",SUMIF('MemMon Total'!$B$10:$B$32,'Summary TC'!$B15,'MemMon Total'!AA$10:AA$32),0)</f>
        <v>0</v>
      </c>
      <c r="AC17" s="619">
        <f>IF($B$8="Actuals only",SUMIF('MemMon Actual'!$B$14:$B$36,'Summary TC'!$B15,'MemMon Actual'!AB$14:AB$36),0)+IF($B$8="Actuals + Projected",SUMIF('MemMon Total'!$B$10:$B$32,'Summary TC'!$B15,'MemMon Total'!AB$10:AB$32),0)</f>
        <v>0</v>
      </c>
      <c r="AD17" s="619">
        <f>IF($B$8="Actuals only",SUMIF('MemMon Actual'!$B$14:$B$36,'Summary TC'!$B15,'MemMon Actual'!AC$14:AC$36),0)+IF($B$8="Actuals + Projected",SUMIF('MemMon Total'!$B$10:$B$32,'Summary TC'!$B15,'MemMon Total'!AC$10:AC$32),0)</f>
        <v>0</v>
      </c>
      <c r="AE17" s="619">
        <f>IF($B$8="Actuals only",SUMIF('MemMon Actual'!$B$14:$B$36,'Summary TC'!$B15,'MemMon Actual'!AD$14:AD$36),0)+IF($B$8="Actuals + Projected",SUMIF('MemMon Total'!$B$10:$B$32,'Summary TC'!$B15,'MemMon Total'!AD$10:AD$32),0)</f>
        <v>0</v>
      </c>
      <c r="AF17" s="619">
        <f>IF($B$8="Actuals only",SUMIF('MemMon Actual'!$B$14:$B$36,'Summary TC'!$B15,'MemMon Actual'!AE$14:AE$36),0)+IF($B$8="Actuals + Projected",SUMIF('MemMon Total'!$B$10:$B$32,'Summary TC'!$B15,'MemMon Total'!AE$10:AE$32),0)</f>
        <v>0</v>
      </c>
      <c r="AG17" s="619">
        <f>IF($B$8="Actuals only",SUMIF('MemMon Actual'!$B$14:$B$36,'Summary TC'!$B15,'MemMon Actual'!AF$14:AF$36),0)+IF($B$8="Actuals + Projected",SUMIF('MemMon Total'!$B$10:$B$32,'Summary TC'!$B15,'MemMon Total'!AF$10:AF$32),0)</f>
        <v>0</v>
      </c>
      <c r="AH17" s="653">
        <f>IF($B$8="Actuals only",SUMIF('MemMon Actual'!$B$14:$B$36,'Summary TC'!$B15,'MemMon Actual'!AG$14:AG$36),0)+IF($B$8="Actuals + Projected",SUMIF('MemMon Total'!$B$10:$B$32,'Summary TC'!$B15,'MemMon Total'!AG$10:AG$32),0)</f>
        <v>0</v>
      </c>
      <c r="AI17" s="654"/>
    </row>
    <row r="18" spans="2:35" ht="13" hidden="1" x14ac:dyDescent="0.3">
      <c r="B18" s="589"/>
      <c r="C18" s="636"/>
      <c r="D18" s="637"/>
      <c r="E18" s="656"/>
      <c r="F18" s="546"/>
      <c r="G18" s="546"/>
      <c r="H18" s="546"/>
      <c r="I18" s="546"/>
      <c r="J18" s="546"/>
      <c r="K18" s="546"/>
      <c r="L18" s="546"/>
      <c r="M18" s="546"/>
      <c r="N18" s="546"/>
      <c r="O18" s="546"/>
      <c r="P18" s="546"/>
      <c r="Q18" s="546"/>
      <c r="R18" s="546"/>
      <c r="S18" s="546"/>
      <c r="T18" s="546"/>
      <c r="U18" s="546"/>
      <c r="V18" s="546"/>
      <c r="W18" s="546"/>
      <c r="X18" s="546"/>
      <c r="Y18" s="546"/>
      <c r="Z18" s="546"/>
      <c r="AA18" s="546"/>
      <c r="AB18" s="546"/>
      <c r="AC18" s="546"/>
      <c r="AD18" s="546"/>
      <c r="AE18" s="546"/>
      <c r="AF18" s="546"/>
      <c r="AG18" s="546"/>
      <c r="AH18" s="657"/>
      <c r="AI18" s="641"/>
    </row>
    <row r="19" spans="2:35" ht="13" hidden="1" x14ac:dyDescent="0.3">
      <c r="B19" s="589" t="str">
        <f>IFERROR(VLOOKUP(C19,'MEG Def'!$A$7:$B$12,2),"")</f>
        <v/>
      </c>
      <c r="C19" s="636"/>
      <c r="D19" s="637" t="s">
        <v>20</v>
      </c>
      <c r="E19" s="638">
        <f>E20*E21</f>
        <v>0</v>
      </c>
      <c r="F19" s="639">
        <f>F20*F21</f>
        <v>0</v>
      </c>
      <c r="G19" s="639">
        <f>G20*G21</f>
        <v>0</v>
      </c>
      <c r="H19" s="639">
        <f>H20*H21</f>
        <v>0</v>
      </c>
      <c r="I19" s="639">
        <f>I20*I21</f>
        <v>0</v>
      </c>
      <c r="J19" s="639">
        <f t="shared" ref="J19:AC19" si="2">J20*J21</f>
        <v>0</v>
      </c>
      <c r="K19" s="639">
        <f t="shared" si="2"/>
        <v>0</v>
      </c>
      <c r="L19" s="639">
        <f t="shared" si="2"/>
        <v>0</v>
      </c>
      <c r="M19" s="639">
        <f t="shared" si="2"/>
        <v>0</v>
      </c>
      <c r="N19" s="639">
        <f t="shared" si="2"/>
        <v>0</v>
      </c>
      <c r="O19" s="639">
        <f t="shared" si="2"/>
        <v>0</v>
      </c>
      <c r="P19" s="639">
        <f t="shared" si="2"/>
        <v>0</v>
      </c>
      <c r="Q19" s="639">
        <f t="shared" si="2"/>
        <v>0</v>
      </c>
      <c r="R19" s="639">
        <f t="shared" si="2"/>
        <v>0</v>
      </c>
      <c r="S19" s="639">
        <f t="shared" si="2"/>
        <v>0</v>
      </c>
      <c r="T19" s="639">
        <f t="shared" si="2"/>
        <v>0</v>
      </c>
      <c r="U19" s="639">
        <f t="shared" si="2"/>
        <v>0</v>
      </c>
      <c r="V19" s="639">
        <f t="shared" si="2"/>
        <v>0</v>
      </c>
      <c r="W19" s="639">
        <f t="shared" si="2"/>
        <v>0</v>
      </c>
      <c r="X19" s="639">
        <f t="shared" si="2"/>
        <v>0</v>
      </c>
      <c r="Y19" s="639">
        <f t="shared" si="2"/>
        <v>0</v>
      </c>
      <c r="Z19" s="639">
        <f t="shared" si="2"/>
        <v>0</v>
      </c>
      <c r="AA19" s="639">
        <f t="shared" si="2"/>
        <v>0</v>
      </c>
      <c r="AB19" s="639">
        <f t="shared" si="2"/>
        <v>0</v>
      </c>
      <c r="AC19" s="639">
        <f t="shared" si="2"/>
        <v>0</v>
      </c>
      <c r="AD19" s="639">
        <f t="shared" ref="AD19:AH19" si="3">AD20*AD21</f>
        <v>0</v>
      </c>
      <c r="AE19" s="639">
        <f t="shared" si="3"/>
        <v>0</v>
      </c>
      <c r="AF19" s="639">
        <f t="shared" si="3"/>
        <v>0</v>
      </c>
      <c r="AG19" s="639">
        <f t="shared" si="3"/>
        <v>0</v>
      </c>
      <c r="AH19" s="640">
        <f t="shared" si="3"/>
        <v>0</v>
      </c>
      <c r="AI19" s="641"/>
    </row>
    <row r="20" spans="2:35" s="642" customFormat="1" ht="13" hidden="1" x14ac:dyDescent="0.3">
      <c r="B20" s="643"/>
      <c r="C20" s="644"/>
      <c r="D20" s="645" t="s">
        <v>21</v>
      </c>
      <c r="E20" s="646">
        <f>SUMIF('WOW PMPM &amp; Agg'!$B$10:$B$36,'Summary TC'!$B19,'WOW PMPM &amp; Agg'!D$10:D$36)</f>
        <v>0</v>
      </c>
      <c r="F20" s="647">
        <f>SUMIF('WOW PMPM &amp; Agg'!$B$10:$B$36,'Summary TC'!$B19,'WOW PMPM &amp; Agg'!E$10:E$36)</f>
        <v>0</v>
      </c>
      <c r="G20" s="647">
        <f>SUMIF('WOW PMPM &amp; Agg'!$B$10:$B$36,'Summary TC'!$B19,'WOW PMPM &amp; Agg'!F$10:F$36)</f>
        <v>0</v>
      </c>
      <c r="H20" s="647">
        <f>SUMIF('WOW PMPM &amp; Agg'!$B$10:$B$36,'Summary TC'!$B19,'WOW PMPM &amp; Agg'!G$10:G$36)</f>
        <v>0</v>
      </c>
      <c r="I20" s="647">
        <f>SUMIF('WOW PMPM &amp; Agg'!$B$10:$B$36,'Summary TC'!$B19,'WOW PMPM &amp; Agg'!H$10:H$36)</f>
        <v>0</v>
      </c>
      <c r="J20" s="647">
        <f>SUMIF('WOW PMPM &amp; Agg'!$B$10:$B$36,'Summary TC'!$B19,'WOW PMPM &amp; Agg'!I$10:I$36)</f>
        <v>0</v>
      </c>
      <c r="K20" s="647">
        <f>SUMIF('WOW PMPM &amp; Agg'!$B$10:$B$36,'Summary TC'!$B19,'WOW PMPM &amp; Agg'!J$10:J$36)</f>
        <v>0</v>
      </c>
      <c r="L20" s="647">
        <f>SUMIF('WOW PMPM &amp; Agg'!$B$10:$B$36,'Summary TC'!$B19,'WOW PMPM &amp; Agg'!K$10:K$36)</f>
        <v>0</v>
      </c>
      <c r="M20" s="647">
        <f>SUMIF('WOW PMPM &amp; Agg'!$B$10:$B$36,'Summary TC'!$B19,'WOW PMPM &amp; Agg'!L$10:L$36)</f>
        <v>0</v>
      </c>
      <c r="N20" s="647">
        <f>SUMIF('WOW PMPM &amp; Agg'!$B$10:$B$36,'Summary TC'!$B19,'WOW PMPM &amp; Agg'!M$10:M$36)</f>
        <v>0</v>
      </c>
      <c r="O20" s="647">
        <f>SUMIF('WOW PMPM &amp; Agg'!$B$10:$B$36,'Summary TC'!$B19,'WOW PMPM &amp; Agg'!N$10:N$36)</f>
        <v>0</v>
      </c>
      <c r="P20" s="647">
        <f>SUMIF('WOW PMPM &amp; Agg'!$B$10:$B$36,'Summary TC'!$B19,'WOW PMPM &amp; Agg'!O$10:O$36)</f>
        <v>0</v>
      </c>
      <c r="Q20" s="647">
        <f>SUMIF('WOW PMPM &amp; Agg'!$B$10:$B$36,'Summary TC'!$B19,'WOW PMPM &amp; Agg'!P$10:P$36)</f>
        <v>0</v>
      </c>
      <c r="R20" s="647">
        <f>SUMIF('WOW PMPM &amp; Agg'!$B$10:$B$36,'Summary TC'!$B19,'WOW PMPM &amp; Agg'!Q$10:Q$36)</f>
        <v>0</v>
      </c>
      <c r="S20" s="647">
        <f>SUMIF('WOW PMPM &amp; Agg'!$B$10:$B$36,'Summary TC'!$B19,'WOW PMPM &amp; Agg'!R$10:R$36)</f>
        <v>0</v>
      </c>
      <c r="T20" s="647">
        <f>SUMIF('WOW PMPM &amp; Agg'!$B$10:$B$36,'Summary TC'!$B19,'WOW PMPM &amp; Agg'!S$10:S$36)</f>
        <v>0</v>
      </c>
      <c r="U20" s="647">
        <f>SUMIF('WOW PMPM &amp; Agg'!$B$10:$B$36,'Summary TC'!$B19,'WOW PMPM &amp; Agg'!T$10:T$36)</f>
        <v>0</v>
      </c>
      <c r="V20" s="647">
        <f>SUMIF('WOW PMPM &amp; Agg'!$B$10:$B$36,'Summary TC'!$B19,'WOW PMPM &amp; Agg'!U$10:U$36)</f>
        <v>0</v>
      </c>
      <c r="W20" s="647">
        <f>SUMIF('WOW PMPM &amp; Agg'!$B$10:$B$36,'Summary TC'!$B19,'WOW PMPM &amp; Agg'!V$10:V$36)</f>
        <v>0</v>
      </c>
      <c r="X20" s="647">
        <f>SUMIF('WOW PMPM &amp; Agg'!$B$10:$B$36,'Summary TC'!$B19,'WOW PMPM &amp; Agg'!W$10:W$36)</f>
        <v>0</v>
      </c>
      <c r="Y20" s="647">
        <f>SUMIF('WOW PMPM &amp; Agg'!$B$10:$B$36,'Summary TC'!$B19,'WOW PMPM &amp; Agg'!X$10:X$36)</f>
        <v>0</v>
      </c>
      <c r="Z20" s="647">
        <f>SUMIF('WOW PMPM &amp; Agg'!$B$10:$B$36,'Summary TC'!$B19,'WOW PMPM &amp; Agg'!Y$10:Y$36)</f>
        <v>0</v>
      </c>
      <c r="AA20" s="647">
        <f>SUMIF('WOW PMPM &amp; Agg'!$B$10:$B$36,'Summary TC'!$B19,'WOW PMPM &amp; Agg'!Z$10:Z$36)</f>
        <v>0</v>
      </c>
      <c r="AB20" s="647">
        <f>SUMIF('WOW PMPM &amp; Agg'!$B$10:$B$36,'Summary TC'!$B19,'WOW PMPM &amp; Agg'!AA$10:AA$36)</f>
        <v>0</v>
      </c>
      <c r="AC20" s="647">
        <f>SUMIF('WOW PMPM &amp; Agg'!$B$10:$B$36,'Summary TC'!$B19,'WOW PMPM &amp; Agg'!AB$10:AB$36)</f>
        <v>0</v>
      </c>
      <c r="AD20" s="647">
        <f>SUMIF('WOW PMPM &amp; Agg'!$B$10:$B$36,'Summary TC'!$B19,'WOW PMPM &amp; Agg'!AC$10:AC$36)</f>
        <v>0</v>
      </c>
      <c r="AE20" s="647">
        <f>SUMIF('WOW PMPM &amp; Agg'!$B$10:$B$36,'Summary TC'!$B19,'WOW PMPM &amp; Agg'!AD$10:AD$36)</f>
        <v>0</v>
      </c>
      <c r="AF20" s="647">
        <f>SUMIF('WOW PMPM &amp; Agg'!$B$10:$B$36,'Summary TC'!$B19,'WOW PMPM &amp; Agg'!AE$10:AE$36)</f>
        <v>0</v>
      </c>
      <c r="AG20" s="647">
        <f>SUMIF('WOW PMPM &amp; Agg'!$B$10:$B$36,'Summary TC'!$B19,'WOW PMPM &amp; Agg'!AF$10:AF$36)</f>
        <v>0</v>
      </c>
      <c r="AH20" s="648">
        <f>SUMIF('WOW PMPM &amp; Agg'!$B$10:$B$36,'Summary TC'!$B19,'WOW PMPM &amp; Agg'!AG$10:AG$36)</f>
        <v>0</v>
      </c>
      <c r="AI20" s="649"/>
    </row>
    <row r="21" spans="2:35" s="585" customFormat="1" ht="13" hidden="1" x14ac:dyDescent="0.3">
      <c r="B21" s="658"/>
      <c r="C21" s="636"/>
      <c r="D21" s="577" t="s">
        <v>22</v>
      </c>
      <c r="E21" s="652">
        <f>IF($B$8="Actuals only",SUMIF('MemMon Actual'!$B$14:$B$36,'Summary TC'!$B19,'MemMon Actual'!D$14:D$36),0)+IF($B$8="Actuals + Projected",SUMIF('MemMon Total'!$B$10:$B$32,'Summary TC'!$B19,'MemMon Total'!D$10:D$32),0)</f>
        <v>0</v>
      </c>
      <c r="F21" s="619">
        <f>IF($B$8="Actuals only",SUMIF('MemMon Actual'!$B$14:$B$36,'Summary TC'!$B19,'MemMon Actual'!E$14:E$36),0)+IF($B$8="Actuals + Projected",SUMIF('MemMon Total'!$B$10:$B$32,'Summary TC'!$B19,'MemMon Total'!E$10:E$32),0)</f>
        <v>0</v>
      </c>
      <c r="G21" s="619">
        <f>IF($B$8="Actuals only",SUMIF('MemMon Actual'!$B$14:$B$36,'Summary TC'!$B19,'MemMon Actual'!F$14:F$36),0)+IF($B$8="Actuals + Projected",SUMIF('MemMon Total'!$B$10:$B$32,'Summary TC'!$B19,'MemMon Total'!F$10:F$32),0)</f>
        <v>0</v>
      </c>
      <c r="H21" s="619">
        <f>IF($B$8="Actuals only",SUMIF('MemMon Actual'!$B$14:$B$36,'Summary TC'!$B19,'MemMon Actual'!G$14:G$36),0)+IF($B$8="Actuals + Projected",SUMIF('MemMon Total'!$B$10:$B$32,'Summary TC'!$B19,'MemMon Total'!G$10:G$32),0)</f>
        <v>0</v>
      </c>
      <c r="I21" s="619">
        <f>IF($B$8="Actuals only",SUMIF('MemMon Actual'!$B$14:$B$36,'Summary TC'!$B19,'MemMon Actual'!H$14:H$36),0)+IF($B$8="Actuals + Projected",SUMIF('MemMon Total'!$B$10:$B$32,'Summary TC'!$B19,'MemMon Total'!H$10:H$32),0)</f>
        <v>0</v>
      </c>
      <c r="J21" s="619">
        <f>IF($B$8="Actuals only",SUMIF('MemMon Actual'!$B$14:$B$36,'Summary TC'!$B19,'MemMon Actual'!I$14:I$36),0)+IF($B$8="Actuals + Projected",SUMIF('MemMon Total'!$B$10:$B$32,'Summary TC'!$B19,'MemMon Total'!I$10:I$32),0)</f>
        <v>0</v>
      </c>
      <c r="K21" s="619">
        <f>IF($B$8="Actuals only",SUMIF('MemMon Actual'!$B$14:$B$36,'Summary TC'!$B19,'MemMon Actual'!J$14:J$36),0)+IF($B$8="Actuals + Projected",SUMIF('MemMon Total'!$B$10:$B$32,'Summary TC'!$B19,'MemMon Total'!J$10:J$32),0)</f>
        <v>0</v>
      </c>
      <c r="L21" s="619">
        <f>IF($B$8="Actuals only",SUMIF('MemMon Actual'!$B$14:$B$36,'Summary TC'!$B19,'MemMon Actual'!K$14:K$36),0)+IF($B$8="Actuals + Projected",SUMIF('MemMon Total'!$B$10:$B$32,'Summary TC'!$B19,'MemMon Total'!K$10:K$32),0)</f>
        <v>0</v>
      </c>
      <c r="M21" s="619">
        <f>IF($B$8="Actuals only",SUMIF('MemMon Actual'!$B$14:$B$36,'Summary TC'!$B19,'MemMon Actual'!L$14:L$36),0)+IF($B$8="Actuals + Projected",SUMIF('MemMon Total'!$B$10:$B$32,'Summary TC'!$B19,'MemMon Total'!L$10:L$32),0)</f>
        <v>0</v>
      </c>
      <c r="N21" s="619">
        <f>IF($B$8="Actuals only",SUMIF('MemMon Actual'!$B$14:$B$36,'Summary TC'!$B19,'MemMon Actual'!M$14:M$36),0)+IF($B$8="Actuals + Projected",SUMIF('MemMon Total'!$B$10:$B$32,'Summary TC'!$B19,'MemMon Total'!M$10:M$32),0)</f>
        <v>0</v>
      </c>
      <c r="O21" s="619">
        <f>IF($B$8="Actuals only",SUMIF('MemMon Actual'!$B$14:$B$36,'Summary TC'!$B19,'MemMon Actual'!N$14:N$36),0)+IF($B$8="Actuals + Projected",SUMIF('MemMon Total'!$B$10:$B$32,'Summary TC'!$B19,'MemMon Total'!N$10:N$32),0)</f>
        <v>0</v>
      </c>
      <c r="P21" s="619">
        <f>IF($B$8="Actuals only",SUMIF('MemMon Actual'!$B$14:$B$36,'Summary TC'!$B19,'MemMon Actual'!O$14:O$36),0)+IF($B$8="Actuals + Projected",SUMIF('MemMon Total'!$B$10:$B$32,'Summary TC'!$B19,'MemMon Total'!O$10:O$32),0)</f>
        <v>0</v>
      </c>
      <c r="Q21" s="619">
        <f>IF($B$8="Actuals only",SUMIF('MemMon Actual'!$B$14:$B$36,'Summary TC'!$B19,'MemMon Actual'!P$14:P$36),0)+IF($B$8="Actuals + Projected",SUMIF('MemMon Total'!$B$10:$B$32,'Summary TC'!$B19,'MemMon Total'!P$10:P$32),0)</f>
        <v>0</v>
      </c>
      <c r="R21" s="619">
        <f>IF($B$8="Actuals only",SUMIF('MemMon Actual'!$B$14:$B$36,'Summary TC'!$B19,'MemMon Actual'!Q$14:Q$36),0)+IF($B$8="Actuals + Projected",SUMIF('MemMon Total'!$B$10:$B$32,'Summary TC'!$B19,'MemMon Total'!Q$10:Q$32),0)</f>
        <v>0</v>
      </c>
      <c r="S21" s="619">
        <f>IF($B$8="Actuals only",SUMIF('MemMon Actual'!$B$14:$B$36,'Summary TC'!$B19,'MemMon Actual'!R$14:R$36),0)+IF($B$8="Actuals + Projected",SUMIF('MemMon Total'!$B$10:$B$32,'Summary TC'!$B19,'MemMon Total'!R$10:R$32),0)</f>
        <v>0</v>
      </c>
      <c r="T21" s="619">
        <f>IF($B$8="Actuals only",SUMIF('MemMon Actual'!$B$14:$B$36,'Summary TC'!$B19,'MemMon Actual'!S$14:S$36),0)+IF($B$8="Actuals + Projected",SUMIF('MemMon Total'!$B$10:$B$32,'Summary TC'!$B19,'MemMon Total'!S$10:S$32),0)</f>
        <v>0</v>
      </c>
      <c r="U21" s="619">
        <f>IF($B$8="Actuals only",SUMIF('MemMon Actual'!$B$14:$B$36,'Summary TC'!$B19,'MemMon Actual'!T$14:T$36),0)+IF($B$8="Actuals + Projected",SUMIF('MemMon Total'!$B$10:$B$32,'Summary TC'!$B19,'MemMon Total'!T$10:T$32),0)</f>
        <v>0</v>
      </c>
      <c r="V21" s="619">
        <f>IF($B$8="Actuals only",SUMIF('MemMon Actual'!$B$14:$B$36,'Summary TC'!$B19,'MemMon Actual'!U$14:U$36),0)+IF($B$8="Actuals + Projected",SUMIF('MemMon Total'!$B$10:$B$32,'Summary TC'!$B19,'MemMon Total'!U$10:U$32),0)</f>
        <v>0</v>
      </c>
      <c r="W21" s="619">
        <f>IF($B$8="Actuals only",SUMIF('MemMon Actual'!$B$14:$B$36,'Summary TC'!$B19,'MemMon Actual'!V$14:V$36),0)+IF($B$8="Actuals + Projected",SUMIF('MemMon Total'!$B$10:$B$32,'Summary TC'!$B19,'MemMon Total'!V$10:V$32),0)</f>
        <v>0</v>
      </c>
      <c r="X21" s="619">
        <f>IF($B$8="Actuals only",SUMIF('MemMon Actual'!$B$14:$B$36,'Summary TC'!$B19,'MemMon Actual'!W$14:W$36),0)+IF($B$8="Actuals + Projected",SUMIF('MemMon Total'!$B$10:$B$32,'Summary TC'!$B19,'MemMon Total'!W$10:W$32),0)</f>
        <v>0</v>
      </c>
      <c r="Y21" s="619">
        <f>IF($B$8="Actuals only",SUMIF('MemMon Actual'!$B$14:$B$36,'Summary TC'!$B19,'MemMon Actual'!X$14:X$36),0)+IF($B$8="Actuals + Projected",SUMIF('MemMon Total'!$B$10:$B$32,'Summary TC'!$B19,'MemMon Total'!X$10:X$32),0)</f>
        <v>0</v>
      </c>
      <c r="Z21" s="619">
        <f>IF($B$8="Actuals only",SUMIF('MemMon Actual'!$B$14:$B$36,'Summary TC'!$B19,'MemMon Actual'!Y$14:Y$36),0)+IF($B$8="Actuals + Projected",SUMIF('MemMon Total'!$B$10:$B$32,'Summary TC'!$B19,'MemMon Total'!Y$10:Y$32),0)</f>
        <v>0</v>
      </c>
      <c r="AA21" s="619">
        <f>IF($B$8="Actuals only",SUMIF('MemMon Actual'!$B$14:$B$36,'Summary TC'!$B19,'MemMon Actual'!Z$14:Z$36),0)+IF($B$8="Actuals + Projected",SUMIF('MemMon Total'!$B$10:$B$32,'Summary TC'!$B19,'MemMon Total'!Z$10:Z$32),0)</f>
        <v>0</v>
      </c>
      <c r="AB21" s="619">
        <f>IF($B$8="Actuals only",SUMIF('MemMon Actual'!$B$14:$B$36,'Summary TC'!$B19,'MemMon Actual'!AA$14:AA$36),0)+IF($B$8="Actuals + Projected",SUMIF('MemMon Total'!$B$10:$B$32,'Summary TC'!$B19,'MemMon Total'!AA$10:AA$32),0)</f>
        <v>0</v>
      </c>
      <c r="AC21" s="619">
        <f>IF($B$8="Actuals only",SUMIF('MemMon Actual'!$B$14:$B$36,'Summary TC'!$B19,'MemMon Actual'!AB$14:AB$36),0)+IF($B$8="Actuals + Projected",SUMIF('MemMon Total'!$B$10:$B$32,'Summary TC'!$B19,'MemMon Total'!AB$10:AB$32),0)</f>
        <v>0</v>
      </c>
      <c r="AD21" s="619">
        <f>IF($B$8="Actuals only",SUMIF('MemMon Actual'!$B$14:$B$36,'Summary TC'!$B19,'MemMon Actual'!AC$14:AC$36),0)+IF($B$8="Actuals + Projected",SUMIF('MemMon Total'!$B$10:$B$32,'Summary TC'!$B19,'MemMon Total'!AC$10:AC$32),0)</f>
        <v>0</v>
      </c>
      <c r="AE21" s="619">
        <f>IF($B$8="Actuals only",SUMIF('MemMon Actual'!$B$14:$B$36,'Summary TC'!$B19,'MemMon Actual'!AD$14:AD$36),0)+IF($B$8="Actuals + Projected",SUMIF('MemMon Total'!$B$10:$B$32,'Summary TC'!$B19,'MemMon Total'!AD$10:AD$32),0)</f>
        <v>0</v>
      </c>
      <c r="AF21" s="619">
        <f>IF($B$8="Actuals only",SUMIF('MemMon Actual'!$B$14:$B$36,'Summary TC'!$B19,'MemMon Actual'!AE$14:AE$36),0)+IF($B$8="Actuals + Projected",SUMIF('MemMon Total'!$B$10:$B$32,'Summary TC'!$B19,'MemMon Total'!AE$10:AE$32),0)</f>
        <v>0</v>
      </c>
      <c r="AG21" s="619">
        <f>IF($B$8="Actuals only",SUMIF('MemMon Actual'!$B$14:$B$36,'Summary TC'!$B19,'MemMon Actual'!AF$14:AF$36),0)+IF($B$8="Actuals + Projected",SUMIF('MemMon Total'!$B$10:$B$32,'Summary TC'!$B19,'MemMon Total'!AF$10:AF$32),0)</f>
        <v>0</v>
      </c>
      <c r="AH21" s="653">
        <f>IF($B$8="Actuals only",SUMIF('MemMon Actual'!$B$14:$B$36,'Summary TC'!$B19,'MemMon Actual'!AG$14:AG$36),0)+IF($B$8="Actuals + Projected",SUMIF('MemMon Total'!$B$10:$B$32,'Summary TC'!$B19,'MemMon Total'!AG$10:AG$32),0)</f>
        <v>0</v>
      </c>
      <c r="AI21" s="659"/>
    </row>
    <row r="22" spans="2:35" s="585" customFormat="1" ht="13" hidden="1" x14ac:dyDescent="0.3">
      <c r="B22" s="658"/>
      <c r="C22" s="636"/>
      <c r="D22" s="577"/>
      <c r="E22" s="652"/>
      <c r="F22" s="619"/>
      <c r="G22" s="619"/>
      <c r="H22" s="619"/>
      <c r="I22" s="619"/>
      <c r="J22" s="619"/>
      <c r="K22" s="619"/>
      <c r="L22" s="619"/>
      <c r="M22" s="619"/>
      <c r="N22" s="619"/>
      <c r="O22" s="619"/>
      <c r="P22" s="619"/>
      <c r="Q22" s="619"/>
      <c r="R22" s="619"/>
      <c r="S22" s="619"/>
      <c r="T22" s="619"/>
      <c r="U22" s="619"/>
      <c r="V22" s="619"/>
      <c r="W22" s="619"/>
      <c r="X22" s="619"/>
      <c r="Y22" s="619"/>
      <c r="Z22" s="619"/>
      <c r="AA22" s="619"/>
      <c r="AB22" s="619"/>
      <c r="AC22" s="619"/>
      <c r="AD22" s="619"/>
      <c r="AE22" s="619"/>
      <c r="AF22" s="619"/>
      <c r="AG22" s="619"/>
      <c r="AH22" s="653"/>
      <c r="AI22" s="659"/>
    </row>
    <row r="23" spans="2:35" s="585" customFormat="1" ht="13" hidden="1" x14ac:dyDescent="0.3">
      <c r="B23" s="589" t="str">
        <f>IFERROR(VLOOKUP(C23,'MEG Def'!$A$7:$B$12,2),"")</f>
        <v/>
      </c>
      <c r="C23" s="636"/>
      <c r="D23" s="637" t="s">
        <v>20</v>
      </c>
      <c r="E23" s="638">
        <f>E24*E25</f>
        <v>0</v>
      </c>
      <c r="F23" s="639">
        <f>F24*F25</f>
        <v>0</v>
      </c>
      <c r="G23" s="639">
        <f>G24*G25</f>
        <v>0</v>
      </c>
      <c r="H23" s="639">
        <f>H24*H25</f>
        <v>0</v>
      </c>
      <c r="I23" s="639">
        <f>I24*I25</f>
        <v>0</v>
      </c>
      <c r="J23" s="639">
        <f t="shared" ref="J23:AC23" si="4">J24*J25</f>
        <v>0</v>
      </c>
      <c r="K23" s="639">
        <f t="shared" si="4"/>
        <v>0</v>
      </c>
      <c r="L23" s="639">
        <f t="shared" si="4"/>
        <v>0</v>
      </c>
      <c r="M23" s="639">
        <f t="shared" si="4"/>
        <v>0</v>
      </c>
      <c r="N23" s="639">
        <f t="shared" si="4"/>
        <v>0</v>
      </c>
      <c r="O23" s="639">
        <f t="shared" si="4"/>
        <v>0</v>
      </c>
      <c r="P23" s="639">
        <f t="shared" si="4"/>
        <v>0</v>
      </c>
      <c r="Q23" s="639">
        <f t="shared" si="4"/>
        <v>0</v>
      </c>
      <c r="R23" s="639">
        <f t="shared" si="4"/>
        <v>0</v>
      </c>
      <c r="S23" s="639">
        <f t="shared" si="4"/>
        <v>0</v>
      </c>
      <c r="T23" s="639">
        <f t="shared" si="4"/>
        <v>0</v>
      </c>
      <c r="U23" s="639">
        <f t="shared" si="4"/>
        <v>0</v>
      </c>
      <c r="V23" s="639">
        <f t="shared" si="4"/>
        <v>0</v>
      </c>
      <c r="W23" s="639">
        <f t="shared" si="4"/>
        <v>0</v>
      </c>
      <c r="X23" s="639">
        <f t="shared" si="4"/>
        <v>0</v>
      </c>
      <c r="Y23" s="639">
        <f t="shared" si="4"/>
        <v>0</v>
      </c>
      <c r="Z23" s="639">
        <f t="shared" si="4"/>
        <v>0</v>
      </c>
      <c r="AA23" s="639">
        <f t="shared" si="4"/>
        <v>0</v>
      </c>
      <c r="AB23" s="639">
        <f t="shared" si="4"/>
        <v>0</v>
      </c>
      <c r="AC23" s="639">
        <f t="shared" si="4"/>
        <v>0</v>
      </c>
      <c r="AD23" s="639">
        <f t="shared" ref="AD23:AH23" si="5">AD24*AD25</f>
        <v>0</v>
      </c>
      <c r="AE23" s="639">
        <f t="shared" si="5"/>
        <v>0</v>
      </c>
      <c r="AF23" s="639">
        <f t="shared" si="5"/>
        <v>0</v>
      </c>
      <c r="AG23" s="639">
        <f t="shared" si="5"/>
        <v>0</v>
      </c>
      <c r="AH23" s="640">
        <f t="shared" si="5"/>
        <v>0</v>
      </c>
      <c r="AI23" s="641"/>
    </row>
    <row r="24" spans="2:35" s="642" customFormat="1" ht="13" hidden="1" x14ac:dyDescent="0.3">
      <c r="B24" s="643"/>
      <c r="C24" s="644"/>
      <c r="D24" s="645" t="s">
        <v>21</v>
      </c>
      <c r="E24" s="646">
        <f>SUMIF('WOW PMPM &amp; Agg'!$B$10:$B$36,'Summary TC'!$B23,'WOW PMPM &amp; Agg'!D$10:D$36)</f>
        <v>0</v>
      </c>
      <c r="F24" s="647">
        <f>SUMIF('WOW PMPM &amp; Agg'!$B$10:$B$36,'Summary TC'!$B23,'WOW PMPM &amp; Agg'!E$10:E$36)</f>
        <v>0</v>
      </c>
      <c r="G24" s="647">
        <f>SUMIF('WOW PMPM &amp; Agg'!$B$10:$B$36,'Summary TC'!$B23,'WOW PMPM &amp; Agg'!F$10:F$36)</f>
        <v>0</v>
      </c>
      <c r="H24" s="647">
        <f>SUMIF('WOW PMPM &amp; Agg'!$B$10:$B$36,'Summary TC'!$B23,'WOW PMPM &amp; Agg'!G$10:G$36)</f>
        <v>0</v>
      </c>
      <c r="I24" s="647">
        <f>SUMIF('WOW PMPM &amp; Agg'!$B$10:$B$36,'Summary TC'!$B23,'WOW PMPM &amp; Agg'!H$10:H$36)</f>
        <v>0</v>
      </c>
      <c r="J24" s="647">
        <f>SUMIF('WOW PMPM &amp; Agg'!$B$10:$B$36,'Summary TC'!$B23,'WOW PMPM &amp; Agg'!I$10:I$36)</f>
        <v>0</v>
      </c>
      <c r="K24" s="647">
        <f>SUMIF('WOW PMPM &amp; Agg'!$B$10:$B$36,'Summary TC'!$B23,'WOW PMPM &amp; Agg'!J$10:J$36)</f>
        <v>0</v>
      </c>
      <c r="L24" s="647">
        <f>SUMIF('WOW PMPM &amp; Agg'!$B$10:$B$36,'Summary TC'!$B23,'WOW PMPM &amp; Agg'!K$10:K$36)</f>
        <v>0</v>
      </c>
      <c r="M24" s="647">
        <f>SUMIF('WOW PMPM &amp; Agg'!$B$10:$B$36,'Summary TC'!$B23,'WOW PMPM &amp; Agg'!L$10:L$36)</f>
        <v>0</v>
      </c>
      <c r="N24" s="647">
        <f>SUMIF('WOW PMPM &amp; Agg'!$B$10:$B$36,'Summary TC'!$B23,'WOW PMPM &amp; Agg'!M$10:M$36)</f>
        <v>0</v>
      </c>
      <c r="O24" s="647">
        <f>SUMIF('WOW PMPM &amp; Agg'!$B$10:$B$36,'Summary TC'!$B23,'WOW PMPM &amp; Agg'!N$10:N$36)</f>
        <v>0</v>
      </c>
      <c r="P24" s="647">
        <f>SUMIF('WOW PMPM &amp; Agg'!$B$10:$B$36,'Summary TC'!$B23,'WOW PMPM &amp; Agg'!O$10:O$36)</f>
        <v>0</v>
      </c>
      <c r="Q24" s="647">
        <f>SUMIF('WOW PMPM &amp; Agg'!$B$10:$B$36,'Summary TC'!$B23,'WOW PMPM &amp; Agg'!P$10:P$36)</f>
        <v>0</v>
      </c>
      <c r="R24" s="647">
        <f>SUMIF('WOW PMPM &amp; Agg'!$B$10:$B$36,'Summary TC'!$B23,'WOW PMPM &amp; Agg'!Q$10:Q$36)</f>
        <v>0</v>
      </c>
      <c r="S24" s="647">
        <f>SUMIF('WOW PMPM &amp; Agg'!$B$10:$B$36,'Summary TC'!$B23,'WOW PMPM &amp; Agg'!R$10:R$36)</f>
        <v>0</v>
      </c>
      <c r="T24" s="647">
        <f>SUMIF('WOW PMPM &amp; Agg'!$B$10:$B$36,'Summary TC'!$B23,'WOW PMPM &amp; Agg'!S$10:S$36)</f>
        <v>0</v>
      </c>
      <c r="U24" s="647">
        <f>SUMIF('WOW PMPM &amp; Agg'!$B$10:$B$36,'Summary TC'!$B23,'WOW PMPM &amp; Agg'!T$10:T$36)</f>
        <v>0</v>
      </c>
      <c r="V24" s="647">
        <f>SUMIF('WOW PMPM &amp; Agg'!$B$10:$B$36,'Summary TC'!$B23,'WOW PMPM &amp; Agg'!U$10:U$36)</f>
        <v>0</v>
      </c>
      <c r="W24" s="647">
        <f>SUMIF('WOW PMPM &amp; Agg'!$B$10:$B$36,'Summary TC'!$B23,'WOW PMPM &amp; Agg'!V$10:V$36)</f>
        <v>0</v>
      </c>
      <c r="X24" s="647">
        <f>SUMIF('WOW PMPM &amp; Agg'!$B$10:$B$36,'Summary TC'!$B23,'WOW PMPM &amp; Agg'!W$10:W$36)</f>
        <v>0</v>
      </c>
      <c r="Y24" s="647">
        <f>SUMIF('WOW PMPM &amp; Agg'!$B$10:$B$36,'Summary TC'!$B23,'WOW PMPM &amp; Agg'!X$10:X$36)</f>
        <v>0</v>
      </c>
      <c r="Z24" s="647">
        <f>SUMIF('WOW PMPM &amp; Agg'!$B$10:$B$36,'Summary TC'!$B23,'WOW PMPM &amp; Agg'!Y$10:Y$36)</f>
        <v>0</v>
      </c>
      <c r="AA24" s="647">
        <f>SUMIF('WOW PMPM &amp; Agg'!$B$10:$B$36,'Summary TC'!$B23,'WOW PMPM &amp; Agg'!Z$10:Z$36)</f>
        <v>0</v>
      </c>
      <c r="AB24" s="647">
        <f>SUMIF('WOW PMPM &amp; Agg'!$B$10:$B$36,'Summary TC'!$B23,'WOW PMPM &amp; Agg'!AA$10:AA$36)</f>
        <v>0</v>
      </c>
      <c r="AC24" s="647">
        <f>SUMIF('WOW PMPM &amp; Agg'!$B$10:$B$36,'Summary TC'!$B23,'WOW PMPM &amp; Agg'!AB$10:AB$36)</f>
        <v>0</v>
      </c>
      <c r="AD24" s="647">
        <f>SUMIF('WOW PMPM &amp; Agg'!$B$10:$B$36,'Summary TC'!$B23,'WOW PMPM &amp; Agg'!AC$10:AC$36)</f>
        <v>0</v>
      </c>
      <c r="AE24" s="647">
        <f>SUMIF('WOW PMPM &amp; Agg'!$B$10:$B$36,'Summary TC'!$B23,'WOW PMPM &amp; Agg'!AD$10:AD$36)</f>
        <v>0</v>
      </c>
      <c r="AF24" s="647">
        <f>SUMIF('WOW PMPM &amp; Agg'!$B$10:$B$36,'Summary TC'!$B23,'WOW PMPM &amp; Agg'!AE$10:AE$36)</f>
        <v>0</v>
      </c>
      <c r="AG24" s="647">
        <f>SUMIF('WOW PMPM &amp; Agg'!$B$10:$B$36,'Summary TC'!$B23,'WOW PMPM &amp; Agg'!AF$10:AF$36)</f>
        <v>0</v>
      </c>
      <c r="AH24" s="648">
        <f>SUMIF('WOW PMPM &amp; Agg'!$B$10:$B$36,'Summary TC'!$B23,'WOW PMPM &amp; Agg'!AG$10:AG$36)</f>
        <v>0</v>
      </c>
      <c r="AI24" s="649"/>
    </row>
    <row r="25" spans="2:35" s="585" customFormat="1" ht="13" hidden="1" x14ac:dyDescent="0.3">
      <c r="B25" s="650"/>
      <c r="C25" s="636"/>
      <c r="D25" s="651" t="s">
        <v>22</v>
      </c>
      <c r="E25" s="652">
        <f>IF($B$8="Actuals only",SUMIF('MemMon Actual'!$B$14:$B$36,'Summary TC'!$B23,'MemMon Actual'!D$14:D$36),0)+IF($B$8="Actuals + Projected",SUMIF('MemMon Total'!$B$10:$B$32,'Summary TC'!$B23,'MemMon Total'!D$10:D$32),0)</f>
        <v>0</v>
      </c>
      <c r="F25" s="619">
        <f>IF($B$8="Actuals only",SUMIF('MemMon Actual'!$B$14:$B$36,'Summary TC'!$B23,'MemMon Actual'!E$14:E$36),0)+IF($B$8="Actuals + Projected",SUMIF('MemMon Total'!$B$10:$B$32,'Summary TC'!$B23,'MemMon Total'!E$10:E$32),0)</f>
        <v>0</v>
      </c>
      <c r="G25" s="619">
        <f>IF($B$8="Actuals only",SUMIF('MemMon Actual'!$B$14:$B$36,'Summary TC'!$B23,'MemMon Actual'!F$14:F$36),0)+IF($B$8="Actuals + Projected",SUMIF('MemMon Total'!$B$10:$B$32,'Summary TC'!$B23,'MemMon Total'!F$10:F$32),0)</f>
        <v>0</v>
      </c>
      <c r="H25" s="619">
        <f>IF($B$8="Actuals only",SUMIF('MemMon Actual'!$B$14:$B$36,'Summary TC'!$B23,'MemMon Actual'!G$14:G$36),0)+IF($B$8="Actuals + Projected",SUMIF('MemMon Total'!$B$10:$B$32,'Summary TC'!$B23,'MemMon Total'!G$10:G$32),0)</f>
        <v>0</v>
      </c>
      <c r="I25" s="619">
        <f>IF($B$8="Actuals only",SUMIF('MemMon Actual'!$B$14:$B$36,'Summary TC'!$B23,'MemMon Actual'!H$14:H$36),0)+IF($B$8="Actuals + Projected",SUMIF('MemMon Total'!$B$10:$B$32,'Summary TC'!$B23,'MemMon Total'!H$10:H$32),0)</f>
        <v>0</v>
      </c>
      <c r="J25" s="619">
        <f>IF($B$8="Actuals only",SUMIF('MemMon Actual'!$B$14:$B$36,'Summary TC'!$B23,'MemMon Actual'!I$14:I$36),0)+IF($B$8="Actuals + Projected",SUMIF('MemMon Total'!$B$10:$B$32,'Summary TC'!$B23,'MemMon Total'!I$10:I$32),0)</f>
        <v>0</v>
      </c>
      <c r="K25" s="619">
        <f>IF($B$8="Actuals only",SUMIF('MemMon Actual'!$B$14:$B$36,'Summary TC'!$B23,'MemMon Actual'!J$14:J$36),0)+IF($B$8="Actuals + Projected",SUMIF('MemMon Total'!$B$10:$B$32,'Summary TC'!$B23,'MemMon Total'!J$10:J$32),0)</f>
        <v>0</v>
      </c>
      <c r="L25" s="619">
        <f>IF($B$8="Actuals only",SUMIF('MemMon Actual'!$B$14:$B$36,'Summary TC'!$B23,'MemMon Actual'!K$14:K$36),0)+IF($B$8="Actuals + Projected",SUMIF('MemMon Total'!$B$10:$B$32,'Summary TC'!$B23,'MemMon Total'!K$10:K$32),0)</f>
        <v>0</v>
      </c>
      <c r="M25" s="619">
        <f>IF($B$8="Actuals only",SUMIF('MemMon Actual'!$B$14:$B$36,'Summary TC'!$B23,'MemMon Actual'!L$14:L$36),0)+IF($B$8="Actuals + Projected",SUMIF('MemMon Total'!$B$10:$B$32,'Summary TC'!$B23,'MemMon Total'!L$10:L$32),0)</f>
        <v>0</v>
      </c>
      <c r="N25" s="619">
        <f>IF($B$8="Actuals only",SUMIF('MemMon Actual'!$B$14:$B$36,'Summary TC'!$B23,'MemMon Actual'!M$14:M$36),0)+IF($B$8="Actuals + Projected",SUMIF('MemMon Total'!$B$10:$B$32,'Summary TC'!$B23,'MemMon Total'!M$10:M$32),0)</f>
        <v>0</v>
      </c>
      <c r="O25" s="619">
        <f>IF($B$8="Actuals only",SUMIF('MemMon Actual'!$B$14:$B$36,'Summary TC'!$B23,'MemMon Actual'!N$14:N$36),0)+IF($B$8="Actuals + Projected",SUMIF('MemMon Total'!$B$10:$B$32,'Summary TC'!$B23,'MemMon Total'!N$10:N$32),0)</f>
        <v>0</v>
      </c>
      <c r="P25" s="619">
        <f>IF($B$8="Actuals only",SUMIF('MemMon Actual'!$B$14:$B$36,'Summary TC'!$B23,'MemMon Actual'!O$14:O$36),0)+IF($B$8="Actuals + Projected",SUMIF('MemMon Total'!$B$10:$B$32,'Summary TC'!$B23,'MemMon Total'!O$10:O$32),0)</f>
        <v>0</v>
      </c>
      <c r="Q25" s="619">
        <f>IF($B$8="Actuals only",SUMIF('MemMon Actual'!$B$14:$B$36,'Summary TC'!$B23,'MemMon Actual'!P$14:P$36),0)+IF($B$8="Actuals + Projected",SUMIF('MemMon Total'!$B$10:$B$32,'Summary TC'!$B23,'MemMon Total'!P$10:P$32),0)</f>
        <v>0</v>
      </c>
      <c r="R25" s="619">
        <f>IF($B$8="Actuals only",SUMIF('MemMon Actual'!$B$14:$B$36,'Summary TC'!$B23,'MemMon Actual'!Q$14:Q$36),0)+IF($B$8="Actuals + Projected",SUMIF('MemMon Total'!$B$10:$B$32,'Summary TC'!$B23,'MemMon Total'!Q$10:Q$32),0)</f>
        <v>0</v>
      </c>
      <c r="S25" s="619">
        <f>IF($B$8="Actuals only",SUMIF('MemMon Actual'!$B$14:$B$36,'Summary TC'!$B23,'MemMon Actual'!R$14:R$36),0)+IF($B$8="Actuals + Projected",SUMIF('MemMon Total'!$B$10:$B$32,'Summary TC'!$B23,'MemMon Total'!R$10:R$32),0)</f>
        <v>0</v>
      </c>
      <c r="T25" s="619">
        <f>IF($B$8="Actuals only",SUMIF('MemMon Actual'!$B$14:$B$36,'Summary TC'!$B23,'MemMon Actual'!S$14:S$36),0)+IF($B$8="Actuals + Projected",SUMIF('MemMon Total'!$B$10:$B$32,'Summary TC'!$B23,'MemMon Total'!S$10:S$32),0)</f>
        <v>0</v>
      </c>
      <c r="U25" s="619">
        <f>IF($B$8="Actuals only",SUMIF('MemMon Actual'!$B$14:$B$36,'Summary TC'!$B23,'MemMon Actual'!T$14:T$36),0)+IF($B$8="Actuals + Projected",SUMIF('MemMon Total'!$B$10:$B$32,'Summary TC'!$B23,'MemMon Total'!T$10:T$32),0)</f>
        <v>0</v>
      </c>
      <c r="V25" s="619">
        <f>IF($B$8="Actuals only",SUMIF('MemMon Actual'!$B$14:$B$36,'Summary TC'!$B23,'MemMon Actual'!U$14:U$36),0)+IF($B$8="Actuals + Projected",SUMIF('MemMon Total'!$B$10:$B$32,'Summary TC'!$B23,'MemMon Total'!U$10:U$32),0)</f>
        <v>0</v>
      </c>
      <c r="W25" s="619">
        <f>IF($B$8="Actuals only",SUMIF('MemMon Actual'!$B$14:$B$36,'Summary TC'!$B23,'MemMon Actual'!V$14:V$36),0)+IF($B$8="Actuals + Projected",SUMIF('MemMon Total'!$B$10:$B$32,'Summary TC'!$B23,'MemMon Total'!V$10:V$32),0)</f>
        <v>0</v>
      </c>
      <c r="X25" s="619">
        <f>IF($B$8="Actuals only",SUMIF('MemMon Actual'!$B$14:$B$36,'Summary TC'!$B23,'MemMon Actual'!W$14:W$36),0)+IF($B$8="Actuals + Projected",SUMIF('MemMon Total'!$B$10:$B$32,'Summary TC'!$B23,'MemMon Total'!W$10:W$32),0)</f>
        <v>0</v>
      </c>
      <c r="Y25" s="619">
        <f>IF($B$8="Actuals only",SUMIF('MemMon Actual'!$B$14:$B$36,'Summary TC'!$B23,'MemMon Actual'!X$14:X$36),0)+IF($B$8="Actuals + Projected",SUMIF('MemMon Total'!$B$10:$B$32,'Summary TC'!$B23,'MemMon Total'!X$10:X$32),0)</f>
        <v>0</v>
      </c>
      <c r="Z25" s="619">
        <f>IF($B$8="Actuals only",SUMIF('MemMon Actual'!$B$14:$B$36,'Summary TC'!$B23,'MemMon Actual'!Y$14:Y$36),0)+IF($B$8="Actuals + Projected",SUMIF('MemMon Total'!$B$10:$B$32,'Summary TC'!$B23,'MemMon Total'!Y$10:Y$32),0)</f>
        <v>0</v>
      </c>
      <c r="AA25" s="619">
        <f>IF($B$8="Actuals only",SUMIF('MemMon Actual'!$B$14:$B$36,'Summary TC'!$B23,'MemMon Actual'!Z$14:Z$36),0)+IF($B$8="Actuals + Projected",SUMIF('MemMon Total'!$B$10:$B$32,'Summary TC'!$B23,'MemMon Total'!Z$10:Z$32),0)</f>
        <v>0</v>
      </c>
      <c r="AB25" s="619">
        <f>IF($B$8="Actuals only",SUMIF('MemMon Actual'!$B$14:$B$36,'Summary TC'!$B23,'MemMon Actual'!AA$14:AA$36),0)+IF($B$8="Actuals + Projected",SUMIF('MemMon Total'!$B$10:$B$32,'Summary TC'!$B23,'MemMon Total'!AA$10:AA$32),0)</f>
        <v>0</v>
      </c>
      <c r="AC25" s="619">
        <f>IF($B$8="Actuals only",SUMIF('MemMon Actual'!$B$14:$B$36,'Summary TC'!$B23,'MemMon Actual'!AB$14:AB$36),0)+IF($B$8="Actuals + Projected",SUMIF('MemMon Total'!$B$10:$B$32,'Summary TC'!$B23,'MemMon Total'!AB$10:AB$32),0)</f>
        <v>0</v>
      </c>
      <c r="AD25" s="619">
        <f>IF($B$8="Actuals only",SUMIF('MemMon Actual'!$B$14:$B$36,'Summary TC'!$B23,'MemMon Actual'!AC$14:AC$36),0)+IF($B$8="Actuals + Projected",SUMIF('MemMon Total'!$B$10:$B$32,'Summary TC'!$B23,'MemMon Total'!AC$10:AC$32),0)</f>
        <v>0</v>
      </c>
      <c r="AE25" s="619">
        <f>IF($B$8="Actuals only",SUMIF('MemMon Actual'!$B$14:$B$36,'Summary TC'!$B23,'MemMon Actual'!AD$14:AD$36),0)+IF($B$8="Actuals + Projected",SUMIF('MemMon Total'!$B$10:$B$32,'Summary TC'!$B23,'MemMon Total'!AD$10:AD$32),0)</f>
        <v>0</v>
      </c>
      <c r="AF25" s="619">
        <f>IF($B$8="Actuals only",SUMIF('MemMon Actual'!$B$14:$B$36,'Summary TC'!$B23,'MemMon Actual'!AE$14:AE$36),0)+IF($B$8="Actuals + Projected",SUMIF('MemMon Total'!$B$10:$B$32,'Summary TC'!$B23,'MemMon Total'!AE$10:AE$32),0)</f>
        <v>0</v>
      </c>
      <c r="AG25" s="619">
        <f>IF($B$8="Actuals only",SUMIF('MemMon Actual'!$B$14:$B$36,'Summary TC'!$B23,'MemMon Actual'!AF$14:AF$36),0)+IF($B$8="Actuals + Projected",SUMIF('MemMon Total'!$B$10:$B$32,'Summary TC'!$B23,'MemMon Total'!AF$10:AF$32),0)</f>
        <v>0</v>
      </c>
      <c r="AH25" s="653">
        <f>IF($B$8="Actuals only",SUMIF('MemMon Actual'!$B$14:$B$36,'Summary TC'!$B23,'MemMon Actual'!AG$14:AG$36),0)+IF($B$8="Actuals + Projected",SUMIF('MemMon Total'!$B$10:$B$32,'Summary TC'!$B23,'MemMon Total'!AG$10:AG$32),0)</f>
        <v>0</v>
      </c>
      <c r="AI25" s="654"/>
    </row>
    <row r="26" spans="2:35" s="585" customFormat="1" ht="13" hidden="1" x14ac:dyDescent="0.3">
      <c r="B26" s="589"/>
      <c r="C26" s="636"/>
      <c r="D26" s="637"/>
      <c r="E26" s="65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657"/>
      <c r="AI26" s="641"/>
    </row>
    <row r="27" spans="2:35" s="585" customFormat="1" ht="13" hidden="1" x14ac:dyDescent="0.3">
      <c r="B27" s="589" t="str">
        <f>IFERROR(VLOOKUP(C27,'MEG Def'!$A$7:$B$12,2),"")</f>
        <v/>
      </c>
      <c r="C27" s="636"/>
      <c r="D27" s="637" t="s">
        <v>20</v>
      </c>
      <c r="E27" s="638">
        <f>E28*E29</f>
        <v>0</v>
      </c>
      <c r="F27" s="639">
        <f>F28*F29</f>
        <v>0</v>
      </c>
      <c r="G27" s="639">
        <f>G28*G29</f>
        <v>0</v>
      </c>
      <c r="H27" s="639">
        <f>H28*H29</f>
        <v>0</v>
      </c>
      <c r="I27" s="639">
        <f>I28*I29</f>
        <v>0</v>
      </c>
      <c r="J27" s="639">
        <f t="shared" ref="J27:AC27" si="6">J28*J29</f>
        <v>0</v>
      </c>
      <c r="K27" s="639">
        <f t="shared" si="6"/>
        <v>0</v>
      </c>
      <c r="L27" s="639">
        <f t="shared" si="6"/>
        <v>0</v>
      </c>
      <c r="M27" s="639">
        <f t="shared" si="6"/>
        <v>0</v>
      </c>
      <c r="N27" s="639">
        <f t="shared" si="6"/>
        <v>0</v>
      </c>
      <c r="O27" s="639">
        <f t="shared" si="6"/>
        <v>0</v>
      </c>
      <c r="P27" s="639">
        <f t="shared" si="6"/>
        <v>0</v>
      </c>
      <c r="Q27" s="639">
        <f t="shared" si="6"/>
        <v>0</v>
      </c>
      <c r="R27" s="639">
        <f t="shared" si="6"/>
        <v>0</v>
      </c>
      <c r="S27" s="639">
        <f t="shared" si="6"/>
        <v>0</v>
      </c>
      <c r="T27" s="639">
        <f t="shared" si="6"/>
        <v>0</v>
      </c>
      <c r="U27" s="639">
        <f t="shared" si="6"/>
        <v>0</v>
      </c>
      <c r="V27" s="639">
        <f t="shared" si="6"/>
        <v>0</v>
      </c>
      <c r="W27" s="639">
        <f t="shared" si="6"/>
        <v>0</v>
      </c>
      <c r="X27" s="639">
        <f t="shared" si="6"/>
        <v>0</v>
      </c>
      <c r="Y27" s="639">
        <f t="shared" si="6"/>
        <v>0</v>
      </c>
      <c r="Z27" s="639">
        <f t="shared" si="6"/>
        <v>0</v>
      </c>
      <c r="AA27" s="639">
        <f t="shared" si="6"/>
        <v>0</v>
      </c>
      <c r="AB27" s="639">
        <f t="shared" si="6"/>
        <v>0</v>
      </c>
      <c r="AC27" s="639">
        <f t="shared" si="6"/>
        <v>0</v>
      </c>
      <c r="AD27" s="639">
        <f t="shared" ref="AD27:AH27" si="7">AD28*AD29</f>
        <v>0</v>
      </c>
      <c r="AE27" s="639">
        <f t="shared" si="7"/>
        <v>0</v>
      </c>
      <c r="AF27" s="639">
        <f t="shared" si="7"/>
        <v>0</v>
      </c>
      <c r="AG27" s="639">
        <f t="shared" si="7"/>
        <v>0</v>
      </c>
      <c r="AH27" s="640">
        <f t="shared" si="7"/>
        <v>0</v>
      </c>
      <c r="AI27" s="641"/>
    </row>
    <row r="28" spans="2:35" s="642" customFormat="1" ht="13" hidden="1" x14ac:dyDescent="0.3">
      <c r="B28" s="643"/>
      <c r="C28" s="644"/>
      <c r="D28" s="645" t="s">
        <v>21</v>
      </c>
      <c r="E28" s="646">
        <f>SUMIF('WOW PMPM &amp; Agg'!$B$10:$B$36,'Summary TC'!$B27,'WOW PMPM &amp; Agg'!D$10:D$36)</f>
        <v>0</v>
      </c>
      <c r="F28" s="647">
        <f>SUMIF('WOW PMPM &amp; Agg'!$B$10:$B$36,'Summary TC'!$B27,'WOW PMPM &amp; Agg'!E$10:E$36)</f>
        <v>0</v>
      </c>
      <c r="G28" s="647">
        <f>SUMIF('WOW PMPM &amp; Agg'!$B$10:$B$36,'Summary TC'!$B27,'WOW PMPM &amp; Agg'!F$10:F$36)</f>
        <v>0</v>
      </c>
      <c r="H28" s="647">
        <f>SUMIF('WOW PMPM &amp; Agg'!$B$10:$B$36,'Summary TC'!$B27,'WOW PMPM &amp; Agg'!G$10:G$36)</f>
        <v>0</v>
      </c>
      <c r="I28" s="647">
        <f>SUMIF('WOW PMPM &amp; Agg'!$B$10:$B$36,'Summary TC'!$B27,'WOW PMPM &amp; Agg'!H$10:H$36)</f>
        <v>0</v>
      </c>
      <c r="J28" s="647">
        <f>SUMIF('WOW PMPM &amp; Agg'!$B$10:$B$36,'Summary TC'!$B27,'WOW PMPM &amp; Agg'!I$10:I$36)</f>
        <v>0</v>
      </c>
      <c r="K28" s="647">
        <f>SUMIF('WOW PMPM &amp; Agg'!$B$10:$B$36,'Summary TC'!$B27,'WOW PMPM &amp; Agg'!J$10:J$36)</f>
        <v>0</v>
      </c>
      <c r="L28" s="647">
        <f>SUMIF('WOW PMPM &amp; Agg'!$B$10:$B$36,'Summary TC'!$B27,'WOW PMPM &amp; Agg'!K$10:K$36)</f>
        <v>0</v>
      </c>
      <c r="M28" s="647">
        <f>SUMIF('WOW PMPM &amp; Agg'!$B$10:$B$36,'Summary TC'!$B27,'WOW PMPM &amp; Agg'!L$10:L$36)</f>
        <v>0</v>
      </c>
      <c r="N28" s="647">
        <f>SUMIF('WOW PMPM &amp; Agg'!$B$10:$B$36,'Summary TC'!$B27,'WOW PMPM &amp; Agg'!M$10:M$36)</f>
        <v>0</v>
      </c>
      <c r="O28" s="647">
        <f>SUMIF('WOW PMPM &amp; Agg'!$B$10:$B$36,'Summary TC'!$B27,'WOW PMPM &amp; Agg'!N$10:N$36)</f>
        <v>0</v>
      </c>
      <c r="P28" s="647">
        <f>SUMIF('WOW PMPM &amp; Agg'!$B$10:$B$36,'Summary TC'!$B27,'WOW PMPM &amp; Agg'!O$10:O$36)</f>
        <v>0</v>
      </c>
      <c r="Q28" s="647">
        <f>SUMIF('WOW PMPM &amp; Agg'!$B$10:$B$36,'Summary TC'!$B27,'WOW PMPM &amp; Agg'!P$10:P$36)</f>
        <v>0</v>
      </c>
      <c r="R28" s="647">
        <f>SUMIF('WOW PMPM &amp; Agg'!$B$10:$B$36,'Summary TC'!$B27,'WOW PMPM &amp; Agg'!Q$10:Q$36)</f>
        <v>0</v>
      </c>
      <c r="S28" s="647">
        <f>SUMIF('WOW PMPM &amp; Agg'!$B$10:$B$36,'Summary TC'!$B27,'WOW PMPM &amp; Agg'!R$10:R$36)</f>
        <v>0</v>
      </c>
      <c r="T28" s="647">
        <f>SUMIF('WOW PMPM &amp; Agg'!$B$10:$B$36,'Summary TC'!$B27,'WOW PMPM &amp; Agg'!S$10:S$36)</f>
        <v>0</v>
      </c>
      <c r="U28" s="647">
        <f>SUMIF('WOW PMPM &amp; Agg'!$B$10:$B$36,'Summary TC'!$B27,'WOW PMPM &amp; Agg'!T$10:T$36)</f>
        <v>0</v>
      </c>
      <c r="V28" s="647">
        <f>SUMIF('WOW PMPM &amp; Agg'!$B$10:$B$36,'Summary TC'!$B27,'WOW PMPM &amp; Agg'!U$10:U$36)</f>
        <v>0</v>
      </c>
      <c r="W28" s="647">
        <f>SUMIF('WOW PMPM &amp; Agg'!$B$10:$B$36,'Summary TC'!$B27,'WOW PMPM &amp; Agg'!V$10:V$36)</f>
        <v>0</v>
      </c>
      <c r="X28" s="647">
        <f>SUMIF('WOW PMPM &amp; Agg'!$B$10:$B$36,'Summary TC'!$B27,'WOW PMPM &amp; Agg'!W$10:W$36)</f>
        <v>0</v>
      </c>
      <c r="Y28" s="647">
        <f>SUMIF('WOW PMPM &amp; Agg'!$B$10:$B$36,'Summary TC'!$B27,'WOW PMPM &amp; Agg'!X$10:X$36)</f>
        <v>0</v>
      </c>
      <c r="Z28" s="647">
        <f>SUMIF('WOW PMPM &amp; Agg'!$B$10:$B$36,'Summary TC'!$B27,'WOW PMPM &amp; Agg'!Y$10:Y$36)</f>
        <v>0</v>
      </c>
      <c r="AA28" s="647">
        <f>SUMIF('WOW PMPM &amp; Agg'!$B$10:$B$36,'Summary TC'!$B27,'WOW PMPM &amp; Agg'!Z$10:Z$36)</f>
        <v>0</v>
      </c>
      <c r="AB28" s="647">
        <f>SUMIF('WOW PMPM &amp; Agg'!$B$10:$B$36,'Summary TC'!$B27,'WOW PMPM &amp; Agg'!AA$10:AA$36)</f>
        <v>0</v>
      </c>
      <c r="AC28" s="647">
        <f>SUMIF('WOW PMPM &amp; Agg'!$B$10:$B$36,'Summary TC'!$B27,'WOW PMPM &amp; Agg'!AB$10:AB$36)</f>
        <v>0</v>
      </c>
      <c r="AD28" s="647">
        <f>SUMIF('WOW PMPM &amp; Agg'!$B$10:$B$36,'Summary TC'!$B27,'WOW PMPM &amp; Agg'!AC$10:AC$36)</f>
        <v>0</v>
      </c>
      <c r="AE28" s="647">
        <f>SUMIF('WOW PMPM &amp; Agg'!$B$10:$B$36,'Summary TC'!$B27,'WOW PMPM &amp; Agg'!AD$10:AD$36)</f>
        <v>0</v>
      </c>
      <c r="AF28" s="647">
        <f>SUMIF('WOW PMPM &amp; Agg'!$B$10:$B$36,'Summary TC'!$B27,'WOW PMPM &amp; Agg'!AE$10:AE$36)</f>
        <v>0</v>
      </c>
      <c r="AG28" s="647">
        <f>SUMIF('WOW PMPM &amp; Agg'!$B$10:$B$36,'Summary TC'!$B27,'WOW PMPM &amp; Agg'!AF$10:AF$36)</f>
        <v>0</v>
      </c>
      <c r="AH28" s="648">
        <f>SUMIF('WOW PMPM &amp; Agg'!$B$10:$B$36,'Summary TC'!$B27,'WOW PMPM &amp; Agg'!AG$10:AG$36)</f>
        <v>0</v>
      </c>
      <c r="AI28" s="649"/>
    </row>
    <row r="29" spans="2:35" s="585" customFormat="1" ht="13" hidden="1" x14ac:dyDescent="0.3">
      <c r="B29" s="658"/>
      <c r="D29" s="577" t="s">
        <v>22</v>
      </c>
      <c r="E29" s="652">
        <f>IF($B$8="Actuals only",SUMIF('MemMon Actual'!$B$14:$B$36,'Summary TC'!$B27,'MemMon Actual'!D$14:D$36),0)+IF($B$8="Actuals + Projected",SUMIF('MemMon Total'!$B$10:$B$32,'Summary TC'!$B27,'MemMon Total'!D$10:D$32),0)</f>
        <v>0</v>
      </c>
      <c r="F29" s="619">
        <f>IF($B$8="Actuals only",SUMIF('MemMon Actual'!$B$14:$B$36,'Summary TC'!$B27,'MemMon Actual'!E$14:E$36),0)+IF($B$8="Actuals + Projected",SUMIF('MemMon Total'!$B$10:$B$32,'Summary TC'!$B27,'MemMon Total'!E$10:E$32),0)</f>
        <v>0</v>
      </c>
      <c r="G29" s="619">
        <f>IF($B$8="Actuals only",SUMIF('MemMon Actual'!$B$14:$B$36,'Summary TC'!$B27,'MemMon Actual'!F$14:F$36),0)+IF($B$8="Actuals + Projected",SUMIF('MemMon Total'!$B$10:$B$32,'Summary TC'!$B27,'MemMon Total'!F$10:F$32),0)</f>
        <v>0</v>
      </c>
      <c r="H29" s="619">
        <f>IF($B$8="Actuals only",SUMIF('MemMon Actual'!$B$14:$B$36,'Summary TC'!$B27,'MemMon Actual'!G$14:G$36),0)+IF($B$8="Actuals + Projected",SUMIF('MemMon Total'!$B$10:$B$32,'Summary TC'!$B27,'MemMon Total'!G$10:G$32),0)</f>
        <v>0</v>
      </c>
      <c r="I29" s="619">
        <f>IF($B$8="Actuals only",SUMIF('MemMon Actual'!$B$14:$B$36,'Summary TC'!$B27,'MemMon Actual'!H$14:H$36),0)+IF($B$8="Actuals + Projected",SUMIF('MemMon Total'!$B$10:$B$32,'Summary TC'!$B27,'MemMon Total'!H$10:H$32),0)</f>
        <v>0</v>
      </c>
      <c r="J29" s="619">
        <f>IF($B$8="Actuals only",SUMIF('MemMon Actual'!$B$14:$B$36,'Summary TC'!$B27,'MemMon Actual'!I$14:I$36),0)+IF($B$8="Actuals + Projected",SUMIF('MemMon Total'!$B$10:$B$32,'Summary TC'!$B27,'MemMon Total'!I$10:I$32),0)</f>
        <v>0</v>
      </c>
      <c r="K29" s="619">
        <f>IF($B$8="Actuals only",SUMIF('MemMon Actual'!$B$14:$B$36,'Summary TC'!$B27,'MemMon Actual'!J$14:J$36),0)+IF($B$8="Actuals + Projected",SUMIF('MemMon Total'!$B$10:$B$32,'Summary TC'!$B27,'MemMon Total'!J$10:J$32),0)</f>
        <v>0</v>
      </c>
      <c r="L29" s="619">
        <f>IF($B$8="Actuals only",SUMIF('MemMon Actual'!$B$14:$B$36,'Summary TC'!$B27,'MemMon Actual'!K$14:K$36),0)+IF($B$8="Actuals + Projected",SUMIF('MemMon Total'!$B$10:$B$32,'Summary TC'!$B27,'MemMon Total'!K$10:K$32),0)</f>
        <v>0</v>
      </c>
      <c r="M29" s="619">
        <f>IF($B$8="Actuals only",SUMIF('MemMon Actual'!$B$14:$B$36,'Summary TC'!$B27,'MemMon Actual'!L$14:L$36),0)+IF($B$8="Actuals + Projected",SUMIF('MemMon Total'!$B$10:$B$32,'Summary TC'!$B27,'MemMon Total'!L$10:L$32),0)</f>
        <v>0</v>
      </c>
      <c r="N29" s="619">
        <f>IF($B$8="Actuals only",SUMIF('MemMon Actual'!$B$14:$B$36,'Summary TC'!$B27,'MemMon Actual'!M$14:M$36),0)+IF($B$8="Actuals + Projected",SUMIF('MemMon Total'!$B$10:$B$32,'Summary TC'!$B27,'MemMon Total'!M$10:M$32),0)</f>
        <v>0</v>
      </c>
      <c r="O29" s="619">
        <f>IF($B$8="Actuals only",SUMIF('MemMon Actual'!$B$14:$B$36,'Summary TC'!$B27,'MemMon Actual'!N$14:N$36),0)+IF($B$8="Actuals + Projected",SUMIF('MemMon Total'!$B$10:$B$32,'Summary TC'!$B27,'MemMon Total'!N$10:N$32),0)</f>
        <v>0</v>
      </c>
      <c r="P29" s="619">
        <f>IF($B$8="Actuals only",SUMIF('MemMon Actual'!$B$14:$B$36,'Summary TC'!$B27,'MemMon Actual'!O$14:O$36),0)+IF($B$8="Actuals + Projected",SUMIF('MemMon Total'!$B$10:$B$32,'Summary TC'!$B27,'MemMon Total'!O$10:O$32),0)</f>
        <v>0</v>
      </c>
      <c r="Q29" s="619">
        <f>IF($B$8="Actuals only",SUMIF('MemMon Actual'!$B$14:$B$36,'Summary TC'!$B27,'MemMon Actual'!P$14:P$36),0)+IF($B$8="Actuals + Projected",SUMIF('MemMon Total'!$B$10:$B$32,'Summary TC'!$B27,'MemMon Total'!P$10:P$32),0)</f>
        <v>0</v>
      </c>
      <c r="R29" s="619">
        <f>IF($B$8="Actuals only",SUMIF('MemMon Actual'!$B$14:$B$36,'Summary TC'!$B27,'MemMon Actual'!Q$14:Q$36),0)+IF($B$8="Actuals + Projected",SUMIF('MemMon Total'!$B$10:$B$32,'Summary TC'!$B27,'MemMon Total'!Q$10:Q$32),0)</f>
        <v>0</v>
      </c>
      <c r="S29" s="619">
        <f>IF($B$8="Actuals only",SUMIF('MemMon Actual'!$B$14:$B$36,'Summary TC'!$B27,'MemMon Actual'!R$14:R$36),0)+IF($B$8="Actuals + Projected",SUMIF('MemMon Total'!$B$10:$B$32,'Summary TC'!$B27,'MemMon Total'!R$10:R$32),0)</f>
        <v>0</v>
      </c>
      <c r="T29" s="619">
        <f>IF($B$8="Actuals only",SUMIF('MemMon Actual'!$B$14:$B$36,'Summary TC'!$B27,'MemMon Actual'!S$14:S$36),0)+IF($B$8="Actuals + Projected",SUMIF('MemMon Total'!$B$10:$B$32,'Summary TC'!$B27,'MemMon Total'!S$10:S$32),0)</f>
        <v>0</v>
      </c>
      <c r="U29" s="619">
        <f>IF($B$8="Actuals only",SUMIF('MemMon Actual'!$B$14:$B$36,'Summary TC'!$B27,'MemMon Actual'!T$14:T$36),0)+IF($B$8="Actuals + Projected",SUMIF('MemMon Total'!$B$10:$B$32,'Summary TC'!$B27,'MemMon Total'!T$10:T$32),0)</f>
        <v>0</v>
      </c>
      <c r="V29" s="619">
        <f>IF($B$8="Actuals only",SUMIF('MemMon Actual'!$B$14:$B$36,'Summary TC'!$B27,'MemMon Actual'!U$14:U$36),0)+IF($B$8="Actuals + Projected",SUMIF('MemMon Total'!$B$10:$B$32,'Summary TC'!$B27,'MemMon Total'!U$10:U$32),0)</f>
        <v>0</v>
      </c>
      <c r="W29" s="619">
        <f>IF($B$8="Actuals only",SUMIF('MemMon Actual'!$B$14:$B$36,'Summary TC'!$B27,'MemMon Actual'!V$14:V$36),0)+IF($B$8="Actuals + Projected",SUMIF('MemMon Total'!$B$10:$B$32,'Summary TC'!$B27,'MemMon Total'!V$10:V$32),0)</f>
        <v>0</v>
      </c>
      <c r="X29" s="619">
        <f>IF($B$8="Actuals only",SUMIF('MemMon Actual'!$B$14:$B$36,'Summary TC'!$B27,'MemMon Actual'!W$14:W$36),0)+IF($B$8="Actuals + Projected",SUMIF('MemMon Total'!$B$10:$B$32,'Summary TC'!$B27,'MemMon Total'!W$10:W$32),0)</f>
        <v>0</v>
      </c>
      <c r="Y29" s="619">
        <f>IF($B$8="Actuals only",SUMIF('MemMon Actual'!$B$14:$B$36,'Summary TC'!$B27,'MemMon Actual'!X$14:X$36),0)+IF($B$8="Actuals + Projected",SUMIF('MemMon Total'!$B$10:$B$32,'Summary TC'!$B27,'MemMon Total'!X$10:X$32),0)</f>
        <v>0</v>
      </c>
      <c r="Z29" s="619">
        <f>IF($B$8="Actuals only",SUMIF('MemMon Actual'!$B$14:$B$36,'Summary TC'!$B27,'MemMon Actual'!Y$14:Y$36),0)+IF($B$8="Actuals + Projected",SUMIF('MemMon Total'!$B$10:$B$32,'Summary TC'!$B27,'MemMon Total'!Y$10:Y$32),0)</f>
        <v>0</v>
      </c>
      <c r="AA29" s="619">
        <f>IF($B$8="Actuals only",SUMIF('MemMon Actual'!$B$14:$B$36,'Summary TC'!$B27,'MemMon Actual'!Z$14:Z$36),0)+IF($B$8="Actuals + Projected",SUMIF('MemMon Total'!$B$10:$B$32,'Summary TC'!$B27,'MemMon Total'!Z$10:Z$32),0)</f>
        <v>0</v>
      </c>
      <c r="AB29" s="619">
        <f>IF($B$8="Actuals only",SUMIF('MemMon Actual'!$B$14:$B$36,'Summary TC'!$B27,'MemMon Actual'!AA$14:AA$36),0)+IF($B$8="Actuals + Projected",SUMIF('MemMon Total'!$B$10:$B$32,'Summary TC'!$B27,'MemMon Total'!AA$10:AA$32),0)</f>
        <v>0</v>
      </c>
      <c r="AC29" s="619">
        <f>IF($B$8="Actuals only",SUMIF('MemMon Actual'!$B$14:$B$36,'Summary TC'!$B27,'MemMon Actual'!AB$14:AB$36),0)+IF($B$8="Actuals + Projected",SUMIF('MemMon Total'!$B$10:$B$32,'Summary TC'!$B27,'MemMon Total'!AB$10:AB$32),0)</f>
        <v>0</v>
      </c>
      <c r="AD29" s="619">
        <f>IF($B$8="Actuals only",SUMIF('MemMon Actual'!$B$14:$B$36,'Summary TC'!$B27,'MemMon Actual'!AC$14:AC$36),0)+IF($B$8="Actuals + Projected",SUMIF('MemMon Total'!$B$10:$B$32,'Summary TC'!$B27,'MemMon Total'!AC$10:AC$32),0)</f>
        <v>0</v>
      </c>
      <c r="AE29" s="619">
        <f>IF($B$8="Actuals only",SUMIF('MemMon Actual'!$B$14:$B$36,'Summary TC'!$B27,'MemMon Actual'!AD$14:AD$36),0)+IF($B$8="Actuals + Projected",SUMIF('MemMon Total'!$B$10:$B$32,'Summary TC'!$B27,'MemMon Total'!AD$10:AD$32),0)</f>
        <v>0</v>
      </c>
      <c r="AF29" s="619">
        <f>IF($B$8="Actuals only",SUMIF('MemMon Actual'!$B$14:$B$36,'Summary TC'!$B27,'MemMon Actual'!AE$14:AE$36),0)+IF($B$8="Actuals + Projected",SUMIF('MemMon Total'!$B$10:$B$32,'Summary TC'!$B27,'MemMon Total'!AE$10:AE$32),0)</f>
        <v>0</v>
      </c>
      <c r="AG29" s="619">
        <f>IF($B$8="Actuals only",SUMIF('MemMon Actual'!$B$14:$B$36,'Summary TC'!$B27,'MemMon Actual'!AF$14:AF$36),0)+IF($B$8="Actuals + Projected",SUMIF('MemMon Total'!$B$10:$B$32,'Summary TC'!$B27,'MemMon Total'!AF$10:AF$32),0)</f>
        <v>0</v>
      </c>
      <c r="AH29" s="653">
        <f>IF($B$8="Actuals only",SUMIF('MemMon Actual'!$B$14:$B$36,'Summary TC'!$B27,'MemMon Actual'!AG$14:AG$36),0)+IF($B$8="Actuals + Projected",SUMIF('MemMon Total'!$B$10:$B$32,'Summary TC'!$B27,'MemMon Total'!AG$10:AG$32),0)</f>
        <v>0</v>
      </c>
      <c r="AI29" s="659"/>
    </row>
    <row r="30" spans="2:35" s="585" customFormat="1" ht="13" hidden="1" x14ac:dyDescent="0.3">
      <c r="B30" s="658"/>
      <c r="C30" s="636"/>
      <c r="D30" s="577"/>
      <c r="E30" s="652"/>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53"/>
      <c r="AI30" s="659"/>
    </row>
    <row r="31" spans="2:35" s="585" customFormat="1" ht="13" hidden="1" x14ac:dyDescent="0.3">
      <c r="B31" s="589" t="str">
        <f>IFERROR(VLOOKUP(C31,'MEG Def'!$A$7:$B$12,2),"")</f>
        <v/>
      </c>
      <c r="C31" s="636"/>
      <c r="D31" s="637" t="s">
        <v>20</v>
      </c>
      <c r="E31" s="638">
        <f>E32*E33</f>
        <v>0</v>
      </c>
      <c r="F31" s="639">
        <f>F32*F33</f>
        <v>0</v>
      </c>
      <c r="G31" s="639">
        <f>G32*G33</f>
        <v>0</v>
      </c>
      <c r="H31" s="639">
        <f>H32*H33</f>
        <v>0</v>
      </c>
      <c r="I31" s="639">
        <f>I32*I33</f>
        <v>0</v>
      </c>
      <c r="J31" s="639">
        <f t="shared" ref="J31:AC31" si="8">J32*J33</f>
        <v>0</v>
      </c>
      <c r="K31" s="639">
        <f t="shared" si="8"/>
        <v>0</v>
      </c>
      <c r="L31" s="639">
        <f t="shared" si="8"/>
        <v>0</v>
      </c>
      <c r="M31" s="639">
        <f t="shared" si="8"/>
        <v>0</v>
      </c>
      <c r="N31" s="639">
        <f t="shared" si="8"/>
        <v>0</v>
      </c>
      <c r="O31" s="639">
        <f t="shared" si="8"/>
        <v>0</v>
      </c>
      <c r="P31" s="639">
        <f t="shared" si="8"/>
        <v>0</v>
      </c>
      <c r="Q31" s="639">
        <f t="shared" si="8"/>
        <v>0</v>
      </c>
      <c r="R31" s="639">
        <f t="shared" si="8"/>
        <v>0</v>
      </c>
      <c r="S31" s="639">
        <f t="shared" si="8"/>
        <v>0</v>
      </c>
      <c r="T31" s="639">
        <f t="shared" si="8"/>
        <v>0</v>
      </c>
      <c r="U31" s="639">
        <f t="shared" si="8"/>
        <v>0</v>
      </c>
      <c r="V31" s="639">
        <f t="shared" si="8"/>
        <v>0</v>
      </c>
      <c r="W31" s="639">
        <f t="shared" si="8"/>
        <v>0</v>
      </c>
      <c r="X31" s="639">
        <f t="shared" si="8"/>
        <v>0</v>
      </c>
      <c r="Y31" s="639">
        <f t="shared" si="8"/>
        <v>0</v>
      </c>
      <c r="Z31" s="639">
        <f t="shared" si="8"/>
        <v>0</v>
      </c>
      <c r="AA31" s="639">
        <f t="shared" si="8"/>
        <v>0</v>
      </c>
      <c r="AB31" s="639">
        <f t="shared" si="8"/>
        <v>0</v>
      </c>
      <c r="AC31" s="639">
        <f t="shared" si="8"/>
        <v>0</v>
      </c>
      <c r="AD31" s="639">
        <f t="shared" ref="AD31:AH31" si="9">AD32*AD33</f>
        <v>0</v>
      </c>
      <c r="AE31" s="639">
        <f t="shared" si="9"/>
        <v>0</v>
      </c>
      <c r="AF31" s="639">
        <f t="shared" si="9"/>
        <v>0</v>
      </c>
      <c r="AG31" s="639">
        <f t="shared" si="9"/>
        <v>0</v>
      </c>
      <c r="AH31" s="640">
        <f t="shared" si="9"/>
        <v>0</v>
      </c>
      <c r="AI31" s="641"/>
    </row>
    <row r="32" spans="2:35" s="642" customFormat="1" ht="13" hidden="1" x14ac:dyDescent="0.3">
      <c r="B32" s="643"/>
      <c r="C32" s="644"/>
      <c r="D32" s="645" t="s">
        <v>21</v>
      </c>
      <c r="E32" s="646">
        <f>SUMIF('WOW PMPM &amp; Agg'!$B$10:$B$36,'Summary TC'!$B31,'WOW PMPM &amp; Agg'!D$10:D$36)</f>
        <v>0</v>
      </c>
      <c r="F32" s="647">
        <f>SUMIF('WOW PMPM &amp; Agg'!$B$10:$B$36,'Summary TC'!$B31,'WOW PMPM &amp; Agg'!E$10:E$36)</f>
        <v>0</v>
      </c>
      <c r="G32" s="647">
        <f>SUMIF('WOW PMPM &amp; Agg'!$B$10:$B$36,'Summary TC'!$B31,'WOW PMPM &amp; Agg'!F$10:F$36)</f>
        <v>0</v>
      </c>
      <c r="H32" s="647">
        <f>SUMIF('WOW PMPM &amp; Agg'!$B$10:$B$36,'Summary TC'!$B31,'WOW PMPM &amp; Agg'!G$10:G$36)</f>
        <v>0</v>
      </c>
      <c r="I32" s="647">
        <f>SUMIF('WOW PMPM &amp; Agg'!$B$10:$B$36,'Summary TC'!$B31,'WOW PMPM &amp; Agg'!H$10:H$36)</f>
        <v>0</v>
      </c>
      <c r="J32" s="647">
        <f>SUMIF('WOW PMPM &amp; Agg'!$B$10:$B$36,'Summary TC'!$B31,'WOW PMPM &amp; Agg'!I$10:I$36)</f>
        <v>0</v>
      </c>
      <c r="K32" s="647">
        <f>SUMIF('WOW PMPM &amp; Agg'!$B$10:$B$36,'Summary TC'!$B31,'WOW PMPM &amp; Agg'!J$10:J$36)</f>
        <v>0</v>
      </c>
      <c r="L32" s="647">
        <f>SUMIF('WOW PMPM &amp; Agg'!$B$10:$B$36,'Summary TC'!$B31,'WOW PMPM &amp; Agg'!K$10:K$36)</f>
        <v>0</v>
      </c>
      <c r="M32" s="647">
        <f>SUMIF('WOW PMPM &amp; Agg'!$B$10:$B$36,'Summary TC'!$B31,'WOW PMPM &amp; Agg'!L$10:L$36)</f>
        <v>0</v>
      </c>
      <c r="N32" s="647">
        <f>SUMIF('WOW PMPM &amp; Agg'!$B$10:$B$36,'Summary TC'!$B31,'WOW PMPM &amp; Agg'!M$10:M$36)</f>
        <v>0</v>
      </c>
      <c r="O32" s="647">
        <f>SUMIF('WOW PMPM &amp; Agg'!$B$10:$B$36,'Summary TC'!$B31,'WOW PMPM &amp; Agg'!N$10:N$36)</f>
        <v>0</v>
      </c>
      <c r="P32" s="647">
        <f>SUMIF('WOW PMPM &amp; Agg'!$B$10:$B$36,'Summary TC'!$B31,'WOW PMPM &amp; Agg'!O$10:O$36)</f>
        <v>0</v>
      </c>
      <c r="Q32" s="647">
        <f>SUMIF('WOW PMPM &amp; Agg'!$B$10:$B$36,'Summary TC'!$B31,'WOW PMPM &amp; Agg'!P$10:P$36)</f>
        <v>0</v>
      </c>
      <c r="R32" s="647">
        <f>SUMIF('WOW PMPM &amp; Agg'!$B$10:$B$36,'Summary TC'!$B31,'WOW PMPM &amp; Agg'!Q$10:Q$36)</f>
        <v>0</v>
      </c>
      <c r="S32" s="647">
        <f>SUMIF('WOW PMPM &amp; Agg'!$B$10:$B$36,'Summary TC'!$B31,'WOW PMPM &amp; Agg'!R$10:R$36)</f>
        <v>0</v>
      </c>
      <c r="T32" s="647">
        <f>SUMIF('WOW PMPM &amp; Agg'!$B$10:$B$36,'Summary TC'!$B31,'WOW PMPM &amp; Agg'!S$10:S$36)</f>
        <v>0</v>
      </c>
      <c r="U32" s="647">
        <f>SUMIF('WOW PMPM &amp; Agg'!$B$10:$B$36,'Summary TC'!$B31,'WOW PMPM &amp; Agg'!T$10:T$36)</f>
        <v>0</v>
      </c>
      <c r="V32" s="647">
        <f>SUMIF('WOW PMPM &amp; Agg'!$B$10:$B$36,'Summary TC'!$B31,'WOW PMPM &amp; Agg'!U$10:U$36)</f>
        <v>0</v>
      </c>
      <c r="W32" s="647">
        <f>SUMIF('WOW PMPM &amp; Agg'!$B$10:$B$36,'Summary TC'!$B31,'WOW PMPM &amp; Agg'!V$10:V$36)</f>
        <v>0</v>
      </c>
      <c r="X32" s="647">
        <f>SUMIF('WOW PMPM &amp; Agg'!$B$10:$B$36,'Summary TC'!$B31,'WOW PMPM &amp; Agg'!W$10:W$36)</f>
        <v>0</v>
      </c>
      <c r="Y32" s="647">
        <f>SUMIF('WOW PMPM &amp; Agg'!$B$10:$B$36,'Summary TC'!$B31,'WOW PMPM &amp; Agg'!X$10:X$36)</f>
        <v>0</v>
      </c>
      <c r="Z32" s="647">
        <f>SUMIF('WOW PMPM &amp; Agg'!$B$10:$B$36,'Summary TC'!$B31,'WOW PMPM &amp; Agg'!Y$10:Y$36)</f>
        <v>0</v>
      </c>
      <c r="AA32" s="647">
        <f>SUMIF('WOW PMPM &amp; Agg'!$B$10:$B$36,'Summary TC'!$B31,'WOW PMPM &amp; Agg'!Z$10:Z$36)</f>
        <v>0</v>
      </c>
      <c r="AB32" s="647">
        <f>SUMIF('WOW PMPM &amp; Agg'!$B$10:$B$36,'Summary TC'!$B31,'WOW PMPM &amp; Agg'!AA$10:AA$36)</f>
        <v>0</v>
      </c>
      <c r="AC32" s="647">
        <f>SUMIF('WOW PMPM &amp; Agg'!$B$10:$B$36,'Summary TC'!$B31,'WOW PMPM &amp; Agg'!AB$10:AB$36)</f>
        <v>0</v>
      </c>
      <c r="AD32" s="647">
        <f>SUMIF('WOW PMPM &amp; Agg'!$B$10:$B$36,'Summary TC'!$B31,'WOW PMPM &amp; Agg'!AC$10:AC$36)</f>
        <v>0</v>
      </c>
      <c r="AE32" s="647">
        <f>SUMIF('WOW PMPM &amp; Agg'!$B$10:$B$36,'Summary TC'!$B31,'WOW PMPM &amp; Agg'!AD$10:AD$36)</f>
        <v>0</v>
      </c>
      <c r="AF32" s="647">
        <f>SUMIF('WOW PMPM &amp; Agg'!$B$10:$B$36,'Summary TC'!$B31,'WOW PMPM &amp; Agg'!AE$10:AE$36)</f>
        <v>0</v>
      </c>
      <c r="AG32" s="647">
        <f>SUMIF('WOW PMPM &amp; Agg'!$B$10:$B$36,'Summary TC'!$B31,'WOW PMPM &amp; Agg'!AF$10:AF$36)</f>
        <v>0</v>
      </c>
      <c r="AH32" s="648">
        <f>SUMIF('WOW PMPM &amp; Agg'!$B$10:$B$36,'Summary TC'!$B31,'WOW PMPM &amp; Agg'!AG$10:AG$36)</f>
        <v>0</v>
      </c>
      <c r="AI32" s="649"/>
    </row>
    <row r="33" spans="2:35" s="585" customFormat="1" ht="13" hidden="1" x14ac:dyDescent="0.3">
      <c r="B33" s="650"/>
      <c r="C33" s="636"/>
      <c r="D33" s="651" t="s">
        <v>22</v>
      </c>
      <c r="E33" s="652">
        <f>IF($B$8="Actuals only",SUMIF('MemMon Actual'!$B$14:$B$36,'Summary TC'!$B31,'MemMon Actual'!D$14:D$36),0)+IF($B$8="Actuals + Projected",SUMIF('MemMon Total'!$B$10:$B$32,'Summary TC'!$B31,'MemMon Total'!D$10:D$32),0)</f>
        <v>0</v>
      </c>
      <c r="F33" s="619">
        <f>IF($B$8="Actuals only",SUMIF('MemMon Actual'!$B$14:$B$36,'Summary TC'!$B31,'MemMon Actual'!E$14:E$36),0)+IF($B$8="Actuals + Projected",SUMIF('MemMon Total'!$B$10:$B$32,'Summary TC'!$B31,'MemMon Total'!E$10:E$32),0)</f>
        <v>0</v>
      </c>
      <c r="G33" s="619">
        <f>IF($B$8="Actuals only",SUMIF('MemMon Actual'!$B$14:$B$36,'Summary TC'!$B31,'MemMon Actual'!F$14:F$36),0)+IF($B$8="Actuals + Projected",SUMIF('MemMon Total'!$B$10:$B$32,'Summary TC'!$B31,'MemMon Total'!F$10:F$32),0)</f>
        <v>0</v>
      </c>
      <c r="H33" s="619">
        <f>IF($B$8="Actuals only",SUMIF('MemMon Actual'!$B$14:$B$36,'Summary TC'!$B31,'MemMon Actual'!G$14:G$36),0)+IF($B$8="Actuals + Projected",SUMIF('MemMon Total'!$B$10:$B$32,'Summary TC'!$B31,'MemMon Total'!G$10:G$32),0)</f>
        <v>0</v>
      </c>
      <c r="I33" s="619">
        <f>IF($B$8="Actuals only",SUMIF('MemMon Actual'!$B$14:$B$36,'Summary TC'!$B31,'MemMon Actual'!H$14:H$36),0)+IF($B$8="Actuals + Projected",SUMIF('MemMon Total'!$B$10:$B$32,'Summary TC'!$B31,'MemMon Total'!H$10:H$32),0)</f>
        <v>0</v>
      </c>
      <c r="J33" s="619">
        <f>IF($B$8="Actuals only",SUMIF('MemMon Actual'!$B$14:$B$36,'Summary TC'!$B31,'MemMon Actual'!I$14:I$36),0)+IF($B$8="Actuals + Projected",SUMIF('MemMon Total'!$B$10:$B$32,'Summary TC'!$B31,'MemMon Total'!I$10:I$32),0)</f>
        <v>0</v>
      </c>
      <c r="K33" s="619">
        <f>IF($B$8="Actuals only",SUMIF('MemMon Actual'!$B$14:$B$36,'Summary TC'!$B31,'MemMon Actual'!J$14:J$36),0)+IF($B$8="Actuals + Projected",SUMIF('MemMon Total'!$B$10:$B$32,'Summary TC'!$B31,'MemMon Total'!J$10:J$32),0)</f>
        <v>0</v>
      </c>
      <c r="L33" s="619">
        <f>IF($B$8="Actuals only",SUMIF('MemMon Actual'!$B$14:$B$36,'Summary TC'!$B31,'MemMon Actual'!K$14:K$36),0)+IF($B$8="Actuals + Projected",SUMIF('MemMon Total'!$B$10:$B$32,'Summary TC'!$B31,'MemMon Total'!K$10:K$32),0)</f>
        <v>0</v>
      </c>
      <c r="M33" s="619">
        <f>IF($B$8="Actuals only",SUMIF('MemMon Actual'!$B$14:$B$36,'Summary TC'!$B31,'MemMon Actual'!L$14:L$36),0)+IF($B$8="Actuals + Projected",SUMIF('MemMon Total'!$B$10:$B$32,'Summary TC'!$B31,'MemMon Total'!L$10:L$32),0)</f>
        <v>0</v>
      </c>
      <c r="N33" s="619">
        <f>IF($B$8="Actuals only",SUMIF('MemMon Actual'!$B$14:$B$36,'Summary TC'!$B31,'MemMon Actual'!M$14:M$36),0)+IF($B$8="Actuals + Projected",SUMIF('MemMon Total'!$B$10:$B$32,'Summary TC'!$B31,'MemMon Total'!M$10:M$32),0)</f>
        <v>0</v>
      </c>
      <c r="O33" s="619">
        <f>IF($B$8="Actuals only",SUMIF('MemMon Actual'!$B$14:$B$36,'Summary TC'!$B31,'MemMon Actual'!N$14:N$36),0)+IF($B$8="Actuals + Projected",SUMIF('MemMon Total'!$B$10:$B$32,'Summary TC'!$B31,'MemMon Total'!N$10:N$32),0)</f>
        <v>0</v>
      </c>
      <c r="P33" s="619">
        <f>IF($B$8="Actuals only",SUMIF('MemMon Actual'!$B$14:$B$36,'Summary TC'!$B31,'MemMon Actual'!O$14:O$36),0)+IF($B$8="Actuals + Projected",SUMIF('MemMon Total'!$B$10:$B$32,'Summary TC'!$B31,'MemMon Total'!O$10:O$32),0)</f>
        <v>0</v>
      </c>
      <c r="Q33" s="619">
        <f>IF($B$8="Actuals only",SUMIF('MemMon Actual'!$B$14:$B$36,'Summary TC'!$B31,'MemMon Actual'!P$14:P$36),0)+IF($B$8="Actuals + Projected",SUMIF('MemMon Total'!$B$10:$B$32,'Summary TC'!$B31,'MemMon Total'!P$10:P$32),0)</f>
        <v>0</v>
      </c>
      <c r="R33" s="619">
        <f>IF($B$8="Actuals only",SUMIF('MemMon Actual'!$B$14:$B$36,'Summary TC'!$B31,'MemMon Actual'!Q$14:Q$36),0)+IF($B$8="Actuals + Projected",SUMIF('MemMon Total'!$B$10:$B$32,'Summary TC'!$B31,'MemMon Total'!Q$10:Q$32),0)</f>
        <v>0</v>
      </c>
      <c r="S33" s="619">
        <f>IF($B$8="Actuals only",SUMIF('MemMon Actual'!$B$14:$B$36,'Summary TC'!$B31,'MemMon Actual'!R$14:R$36),0)+IF($B$8="Actuals + Projected",SUMIF('MemMon Total'!$B$10:$B$32,'Summary TC'!$B31,'MemMon Total'!R$10:R$32),0)</f>
        <v>0</v>
      </c>
      <c r="T33" s="619">
        <f>IF($B$8="Actuals only",SUMIF('MemMon Actual'!$B$14:$B$36,'Summary TC'!$B31,'MemMon Actual'!S$14:S$36),0)+IF($B$8="Actuals + Projected",SUMIF('MemMon Total'!$B$10:$B$32,'Summary TC'!$B31,'MemMon Total'!S$10:S$32),0)</f>
        <v>0</v>
      </c>
      <c r="U33" s="619">
        <f>IF($B$8="Actuals only",SUMIF('MemMon Actual'!$B$14:$B$36,'Summary TC'!$B31,'MemMon Actual'!T$14:T$36),0)+IF($B$8="Actuals + Projected",SUMIF('MemMon Total'!$B$10:$B$32,'Summary TC'!$B31,'MemMon Total'!T$10:T$32),0)</f>
        <v>0</v>
      </c>
      <c r="V33" s="619">
        <f>IF($B$8="Actuals only",SUMIF('MemMon Actual'!$B$14:$B$36,'Summary TC'!$B31,'MemMon Actual'!U$14:U$36),0)+IF($B$8="Actuals + Projected",SUMIF('MemMon Total'!$B$10:$B$32,'Summary TC'!$B31,'MemMon Total'!U$10:U$32),0)</f>
        <v>0</v>
      </c>
      <c r="W33" s="619">
        <f>IF($B$8="Actuals only",SUMIF('MemMon Actual'!$B$14:$B$36,'Summary TC'!$B31,'MemMon Actual'!V$14:V$36),0)+IF($B$8="Actuals + Projected",SUMIF('MemMon Total'!$B$10:$B$32,'Summary TC'!$B31,'MemMon Total'!V$10:V$32),0)</f>
        <v>0</v>
      </c>
      <c r="X33" s="619">
        <f>IF($B$8="Actuals only",SUMIF('MemMon Actual'!$B$14:$B$36,'Summary TC'!$B31,'MemMon Actual'!W$14:W$36),0)+IF($B$8="Actuals + Projected",SUMIF('MemMon Total'!$B$10:$B$32,'Summary TC'!$B31,'MemMon Total'!W$10:W$32),0)</f>
        <v>0</v>
      </c>
      <c r="Y33" s="619">
        <f>IF($B$8="Actuals only",SUMIF('MemMon Actual'!$B$14:$B$36,'Summary TC'!$B31,'MemMon Actual'!X$14:X$36),0)+IF($B$8="Actuals + Projected",SUMIF('MemMon Total'!$B$10:$B$32,'Summary TC'!$B31,'MemMon Total'!X$10:X$32),0)</f>
        <v>0</v>
      </c>
      <c r="Z33" s="619">
        <f>IF($B$8="Actuals only",SUMIF('MemMon Actual'!$B$14:$B$36,'Summary TC'!$B31,'MemMon Actual'!Y$14:Y$36),0)+IF($B$8="Actuals + Projected",SUMIF('MemMon Total'!$B$10:$B$32,'Summary TC'!$B31,'MemMon Total'!Y$10:Y$32),0)</f>
        <v>0</v>
      </c>
      <c r="AA33" s="619">
        <f>IF($B$8="Actuals only",SUMIF('MemMon Actual'!$B$14:$B$36,'Summary TC'!$B31,'MemMon Actual'!Z$14:Z$36),0)+IF($B$8="Actuals + Projected",SUMIF('MemMon Total'!$B$10:$B$32,'Summary TC'!$B31,'MemMon Total'!Z$10:Z$32),0)</f>
        <v>0</v>
      </c>
      <c r="AB33" s="619">
        <f>IF($B$8="Actuals only",SUMIF('MemMon Actual'!$B$14:$B$36,'Summary TC'!$B31,'MemMon Actual'!AA$14:AA$36),0)+IF($B$8="Actuals + Projected",SUMIF('MemMon Total'!$B$10:$B$32,'Summary TC'!$B31,'MemMon Total'!AA$10:AA$32),0)</f>
        <v>0</v>
      </c>
      <c r="AC33" s="619">
        <f>IF($B$8="Actuals only",SUMIF('MemMon Actual'!$B$14:$B$36,'Summary TC'!$B31,'MemMon Actual'!AB$14:AB$36),0)+IF($B$8="Actuals + Projected",SUMIF('MemMon Total'!$B$10:$B$32,'Summary TC'!$B31,'MemMon Total'!AB$10:AB$32),0)</f>
        <v>0</v>
      </c>
      <c r="AD33" s="619">
        <f>IF($B$8="Actuals only",SUMIF('MemMon Actual'!$B$14:$B$36,'Summary TC'!$B31,'MemMon Actual'!AC$14:AC$36),0)+IF($B$8="Actuals + Projected",SUMIF('MemMon Total'!$B$10:$B$32,'Summary TC'!$B31,'MemMon Total'!AC$10:AC$32),0)</f>
        <v>0</v>
      </c>
      <c r="AE33" s="619">
        <f>IF($B$8="Actuals only",SUMIF('MemMon Actual'!$B$14:$B$36,'Summary TC'!$B31,'MemMon Actual'!AD$14:AD$36),0)+IF($B$8="Actuals + Projected",SUMIF('MemMon Total'!$B$10:$B$32,'Summary TC'!$B31,'MemMon Total'!AD$10:AD$32),0)</f>
        <v>0</v>
      </c>
      <c r="AF33" s="619">
        <f>IF($B$8="Actuals only",SUMIF('MemMon Actual'!$B$14:$B$36,'Summary TC'!$B31,'MemMon Actual'!AE$14:AE$36),0)+IF($B$8="Actuals + Projected",SUMIF('MemMon Total'!$B$10:$B$32,'Summary TC'!$B31,'MemMon Total'!AE$10:AE$32),0)</f>
        <v>0</v>
      </c>
      <c r="AG33" s="619">
        <f>IF($B$8="Actuals only",SUMIF('MemMon Actual'!$B$14:$B$36,'Summary TC'!$B31,'MemMon Actual'!AF$14:AF$36),0)+IF($B$8="Actuals + Projected",SUMIF('MemMon Total'!$B$10:$B$32,'Summary TC'!$B31,'MemMon Total'!AF$10:AF$32),0)</f>
        <v>0</v>
      </c>
      <c r="AH33" s="653">
        <f>IF($B$8="Actuals only",SUMIF('MemMon Actual'!$B$14:$B$36,'Summary TC'!$B31,'MemMon Actual'!AG$14:AG$36),0)+IF($B$8="Actuals + Projected",SUMIF('MemMon Total'!$B$10:$B$32,'Summary TC'!$B31,'MemMon Total'!AG$10:AG$32),0)</f>
        <v>0</v>
      </c>
      <c r="AI33" s="654"/>
    </row>
    <row r="34" spans="2:35" ht="13" hidden="1" x14ac:dyDescent="0.3">
      <c r="B34" s="589"/>
      <c r="C34" s="636"/>
      <c r="D34" s="637"/>
      <c r="E34" s="656"/>
      <c r="F34" s="546"/>
      <c r="G34" s="546"/>
      <c r="H34" s="546"/>
      <c r="I34" s="546"/>
      <c r="J34" s="546"/>
      <c r="K34" s="546"/>
      <c r="L34" s="546"/>
      <c r="M34" s="546"/>
      <c r="N34" s="546"/>
      <c r="O34" s="546"/>
      <c r="P34" s="546"/>
      <c r="Q34" s="546"/>
      <c r="R34" s="546"/>
      <c r="S34" s="546"/>
      <c r="T34" s="546"/>
      <c r="U34" s="546"/>
      <c r="V34" s="546"/>
      <c r="W34" s="546"/>
      <c r="X34" s="546"/>
      <c r="Y34" s="546"/>
      <c r="Z34" s="546"/>
      <c r="AA34" s="546"/>
      <c r="AB34" s="546"/>
      <c r="AC34" s="546"/>
      <c r="AD34" s="546"/>
      <c r="AE34" s="546"/>
      <c r="AF34" s="546"/>
      <c r="AG34" s="546"/>
      <c r="AH34" s="657"/>
      <c r="AI34" s="641"/>
    </row>
    <row r="35" spans="2:35" ht="13" hidden="1" x14ac:dyDescent="0.3">
      <c r="B35" s="589"/>
      <c r="C35" s="636"/>
      <c r="D35" s="637"/>
      <c r="E35" s="65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c r="AE35" s="546"/>
      <c r="AF35" s="546"/>
      <c r="AG35" s="546"/>
      <c r="AH35" s="657"/>
      <c r="AI35" s="641"/>
    </row>
    <row r="36" spans="2:35" ht="13" hidden="1" x14ac:dyDescent="0.3">
      <c r="B36" s="548" t="s">
        <v>46</v>
      </c>
      <c r="C36" s="631"/>
      <c r="D36" s="514"/>
      <c r="E36" s="660"/>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2"/>
      <c r="AI36" s="663"/>
    </row>
    <row r="37" spans="2:35" ht="13" hidden="1" x14ac:dyDescent="0.3">
      <c r="B37" s="589" t="str">
        <f>IFERROR(VLOOKUP(C37,'MEG Def'!$A$14:$B$19,2),"")</f>
        <v/>
      </c>
      <c r="C37" s="636"/>
      <c r="D37" s="637" t="s">
        <v>20</v>
      </c>
      <c r="E37" s="638">
        <f>E38*E39</f>
        <v>0</v>
      </c>
      <c r="F37" s="639">
        <f t="shared" ref="F37:AC37" si="10">F38*F39</f>
        <v>0</v>
      </c>
      <c r="G37" s="639">
        <f t="shared" si="10"/>
        <v>0</v>
      </c>
      <c r="H37" s="639">
        <f t="shared" si="10"/>
        <v>0</v>
      </c>
      <c r="I37" s="639">
        <f t="shared" si="10"/>
        <v>0</v>
      </c>
      <c r="J37" s="639">
        <f t="shared" si="10"/>
        <v>0</v>
      </c>
      <c r="K37" s="639">
        <f t="shared" si="10"/>
        <v>0</v>
      </c>
      <c r="L37" s="639">
        <f t="shared" si="10"/>
        <v>0</v>
      </c>
      <c r="M37" s="639">
        <f t="shared" si="10"/>
        <v>0</v>
      </c>
      <c r="N37" s="639">
        <f t="shared" si="10"/>
        <v>0</v>
      </c>
      <c r="O37" s="639">
        <f t="shared" si="10"/>
        <v>0</v>
      </c>
      <c r="P37" s="639">
        <f t="shared" si="10"/>
        <v>0</v>
      </c>
      <c r="Q37" s="639">
        <f t="shared" si="10"/>
        <v>0</v>
      </c>
      <c r="R37" s="639">
        <f t="shared" si="10"/>
        <v>0</v>
      </c>
      <c r="S37" s="639">
        <f t="shared" si="10"/>
        <v>0</v>
      </c>
      <c r="T37" s="639">
        <f t="shared" si="10"/>
        <v>0</v>
      </c>
      <c r="U37" s="639">
        <f t="shared" si="10"/>
        <v>0</v>
      </c>
      <c r="V37" s="639">
        <f t="shared" si="10"/>
        <v>0</v>
      </c>
      <c r="W37" s="639">
        <f t="shared" si="10"/>
        <v>0</v>
      </c>
      <c r="X37" s="639">
        <f t="shared" si="10"/>
        <v>0</v>
      </c>
      <c r="Y37" s="639">
        <f t="shared" si="10"/>
        <v>0</v>
      </c>
      <c r="Z37" s="639">
        <f t="shared" si="10"/>
        <v>0</v>
      </c>
      <c r="AA37" s="639">
        <f t="shared" si="10"/>
        <v>0</v>
      </c>
      <c r="AB37" s="639">
        <f t="shared" si="10"/>
        <v>0</v>
      </c>
      <c r="AC37" s="639">
        <f t="shared" si="10"/>
        <v>0</v>
      </c>
      <c r="AD37" s="639">
        <f t="shared" ref="AD37:AH37" si="11">AD38*AD39</f>
        <v>0</v>
      </c>
      <c r="AE37" s="639">
        <f t="shared" si="11"/>
        <v>0</v>
      </c>
      <c r="AF37" s="639">
        <f t="shared" si="11"/>
        <v>0</v>
      </c>
      <c r="AG37" s="639">
        <f t="shared" si="11"/>
        <v>0</v>
      </c>
      <c r="AH37" s="640">
        <f t="shared" si="11"/>
        <v>0</v>
      </c>
      <c r="AI37" s="641"/>
    </row>
    <row r="38" spans="2:35" s="642" customFormat="1" ht="13" hidden="1" x14ac:dyDescent="0.3">
      <c r="B38" s="643"/>
      <c r="C38" s="644"/>
      <c r="D38" s="645" t="s">
        <v>21</v>
      </c>
      <c r="E38" s="646">
        <f>SUMIF('WOW PMPM &amp; Agg'!$B$10:$B$36,'Summary TC'!$B37,'WOW PMPM &amp; Agg'!D$10:D$36)</f>
        <v>0</v>
      </c>
      <c r="F38" s="647">
        <f>SUMIF('WOW PMPM &amp; Agg'!$B$10:$B$36,'Summary TC'!$B37,'WOW PMPM &amp; Agg'!E$10:E$36)</f>
        <v>0</v>
      </c>
      <c r="G38" s="647">
        <f>SUMIF('WOW PMPM &amp; Agg'!$B$10:$B$36,'Summary TC'!$B37,'WOW PMPM &amp; Agg'!F$10:F$36)</f>
        <v>0</v>
      </c>
      <c r="H38" s="647">
        <f>SUMIF('WOW PMPM &amp; Agg'!$B$10:$B$36,'Summary TC'!$B37,'WOW PMPM &amp; Agg'!G$10:G$36)</f>
        <v>0</v>
      </c>
      <c r="I38" s="647">
        <f>SUMIF('WOW PMPM &amp; Agg'!$B$10:$B$36,'Summary TC'!$B37,'WOW PMPM &amp; Agg'!H$10:H$36)</f>
        <v>0</v>
      </c>
      <c r="J38" s="647">
        <f>SUMIF('WOW PMPM &amp; Agg'!$B$10:$B$36,'Summary TC'!$B37,'WOW PMPM &amp; Agg'!I$10:I$36)</f>
        <v>0</v>
      </c>
      <c r="K38" s="647">
        <f>SUMIF('WOW PMPM &amp; Agg'!$B$10:$B$36,'Summary TC'!$B37,'WOW PMPM &amp; Agg'!J$10:J$36)</f>
        <v>0</v>
      </c>
      <c r="L38" s="647">
        <f>SUMIF('WOW PMPM &amp; Agg'!$B$10:$B$36,'Summary TC'!$B37,'WOW PMPM &amp; Agg'!K$10:K$36)</f>
        <v>0</v>
      </c>
      <c r="M38" s="647">
        <f>SUMIF('WOW PMPM &amp; Agg'!$B$10:$B$36,'Summary TC'!$B37,'WOW PMPM &amp; Agg'!L$10:L$36)</f>
        <v>0</v>
      </c>
      <c r="N38" s="647">
        <f>SUMIF('WOW PMPM &amp; Agg'!$B$10:$B$36,'Summary TC'!$B37,'WOW PMPM &amp; Agg'!M$10:M$36)</f>
        <v>0</v>
      </c>
      <c r="O38" s="647">
        <f>SUMIF('WOW PMPM &amp; Agg'!$B$10:$B$36,'Summary TC'!$B37,'WOW PMPM &amp; Agg'!N$10:N$36)</f>
        <v>0</v>
      </c>
      <c r="P38" s="647">
        <f>SUMIF('WOW PMPM &amp; Agg'!$B$10:$B$36,'Summary TC'!$B37,'WOW PMPM &amp; Agg'!O$10:O$36)</f>
        <v>0</v>
      </c>
      <c r="Q38" s="647">
        <f>SUMIF('WOW PMPM &amp; Agg'!$B$10:$B$36,'Summary TC'!$B37,'WOW PMPM &amp; Agg'!P$10:P$36)</f>
        <v>0</v>
      </c>
      <c r="R38" s="647">
        <f>SUMIF('WOW PMPM &amp; Agg'!$B$10:$B$36,'Summary TC'!$B37,'WOW PMPM &amp; Agg'!Q$10:Q$36)</f>
        <v>0</v>
      </c>
      <c r="S38" s="647">
        <f>SUMIF('WOW PMPM &amp; Agg'!$B$10:$B$36,'Summary TC'!$B37,'WOW PMPM &amp; Agg'!R$10:R$36)</f>
        <v>0</v>
      </c>
      <c r="T38" s="647">
        <f>SUMIF('WOW PMPM &amp; Agg'!$B$10:$B$36,'Summary TC'!$B37,'WOW PMPM &amp; Agg'!S$10:S$36)</f>
        <v>0</v>
      </c>
      <c r="U38" s="647">
        <f>SUMIF('WOW PMPM &amp; Agg'!$B$10:$B$36,'Summary TC'!$B37,'WOW PMPM &amp; Agg'!T$10:T$36)</f>
        <v>0</v>
      </c>
      <c r="V38" s="647">
        <f>SUMIF('WOW PMPM &amp; Agg'!$B$10:$B$36,'Summary TC'!$B37,'WOW PMPM &amp; Agg'!U$10:U$36)</f>
        <v>0</v>
      </c>
      <c r="W38" s="647">
        <f>SUMIF('WOW PMPM &amp; Agg'!$B$10:$B$36,'Summary TC'!$B37,'WOW PMPM &amp; Agg'!V$10:V$36)</f>
        <v>0</v>
      </c>
      <c r="X38" s="647">
        <f>SUMIF('WOW PMPM &amp; Agg'!$B$10:$B$36,'Summary TC'!$B37,'WOW PMPM &amp; Agg'!W$10:W$36)</f>
        <v>0</v>
      </c>
      <c r="Y38" s="647">
        <f>SUMIF('WOW PMPM &amp; Agg'!$B$10:$B$36,'Summary TC'!$B37,'WOW PMPM &amp; Agg'!X$10:X$36)</f>
        <v>0</v>
      </c>
      <c r="Z38" s="647">
        <f>SUMIF('WOW PMPM &amp; Agg'!$B$10:$B$36,'Summary TC'!$B37,'WOW PMPM &amp; Agg'!Y$10:Y$36)</f>
        <v>0</v>
      </c>
      <c r="AA38" s="647">
        <f>SUMIF('WOW PMPM &amp; Agg'!$B$10:$B$36,'Summary TC'!$B37,'WOW PMPM &amp; Agg'!Z$10:Z$36)</f>
        <v>0</v>
      </c>
      <c r="AB38" s="647">
        <f>SUMIF('WOW PMPM &amp; Agg'!$B$10:$B$36,'Summary TC'!$B37,'WOW PMPM &amp; Agg'!AA$10:AA$36)</f>
        <v>0</v>
      </c>
      <c r="AC38" s="647">
        <f>SUMIF('WOW PMPM &amp; Agg'!$B$10:$B$36,'Summary TC'!$B37,'WOW PMPM &amp; Agg'!AB$10:AB$36)</f>
        <v>0</v>
      </c>
      <c r="AD38" s="647">
        <f>SUMIF('WOW PMPM &amp; Agg'!$B$10:$B$36,'Summary TC'!$B37,'WOW PMPM &amp; Agg'!AC$10:AC$36)</f>
        <v>0</v>
      </c>
      <c r="AE38" s="647">
        <f>SUMIF('WOW PMPM &amp; Agg'!$B$10:$B$36,'Summary TC'!$B37,'WOW PMPM &amp; Agg'!AD$10:AD$36)</f>
        <v>0</v>
      </c>
      <c r="AF38" s="647">
        <f>SUMIF('WOW PMPM &amp; Agg'!$B$10:$B$36,'Summary TC'!$B37,'WOW PMPM &amp; Agg'!AE$10:AE$36)</f>
        <v>0</v>
      </c>
      <c r="AG38" s="647">
        <f>SUMIF('WOW PMPM &amp; Agg'!$B$10:$B$36,'Summary TC'!$B37,'WOW PMPM &amp; Agg'!AF$10:AF$36)</f>
        <v>0</v>
      </c>
      <c r="AH38" s="648">
        <f>SUMIF('WOW PMPM &amp; Agg'!$B$10:$B$36,'Summary TC'!$B37,'WOW PMPM &amp; Agg'!AG$10:AG$36)</f>
        <v>0</v>
      </c>
      <c r="AI38" s="649"/>
    </row>
    <row r="39" spans="2:35" s="585" customFormat="1" ht="13" hidden="1" x14ac:dyDescent="0.3">
      <c r="B39" s="658"/>
      <c r="C39" s="636"/>
      <c r="D39" s="577" t="s">
        <v>22</v>
      </c>
      <c r="E39" s="652">
        <f>IF($B$8="Actuals only",SUMIF('MemMon Actual'!$B$14:$B$36,'Summary TC'!$B37,'MemMon Actual'!D$14:D$36),0)+IF($B$8="Actuals + Projected",SUMIF('MemMon Total'!$B$10:$B$32,'Summary TC'!$B37,'MemMon Total'!D$10:D$32),0)</f>
        <v>0</v>
      </c>
      <c r="F39" s="619">
        <f>IF($B$8="Actuals only",SUMIF('MemMon Actual'!$B$14:$B$36,'Summary TC'!$B37,'MemMon Actual'!E$14:E$36),0)+IF($B$8="Actuals + Projected",SUMIF('MemMon Total'!$B$10:$B$32,'Summary TC'!$B37,'MemMon Total'!E$10:E$32),0)</f>
        <v>0</v>
      </c>
      <c r="G39" s="619">
        <f>IF($B$8="Actuals only",SUMIF('MemMon Actual'!$B$14:$B$36,'Summary TC'!$B37,'MemMon Actual'!F$14:F$36),0)+IF($B$8="Actuals + Projected",SUMIF('MemMon Total'!$B$10:$B$32,'Summary TC'!$B37,'MemMon Total'!F$10:F$32),0)</f>
        <v>0</v>
      </c>
      <c r="H39" s="619">
        <f>IF($B$8="Actuals only",SUMIF('MemMon Actual'!$B$14:$B$36,'Summary TC'!$B37,'MemMon Actual'!G$14:G$36),0)+IF($B$8="Actuals + Projected",SUMIF('MemMon Total'!$B$10:$B$32,'Summary TC'!$B37,'MemMon Total'!G$10:G$32),0)</f>
        <v>0</v>
      </c>
      <c r="I39" s="619">
        <f>IF($B$8="Actuals only",SUMIF('MemMon Actual'!$B$14:$B$36,'Summary TC'!$B37,'MemMon Actual'!H$14:H$36),0)+IF($B$8="Actuals + Projected",SUMIF('MemMon Total'!$B$10:$B$32,'Summary TC'!$B37,'MemMon Total'!H$10:H$32),0)</f>
        <v>0</v>
      </c>
      <c r="J39" s="619">
        <f>IF($B$8="Actuals only",SUMIF('MemMon Actual'!$B$14:$B$36,'Summary TC'!$B37,'MemMon Actual'!I$14:I$36),0)+IF($B$8="Actuals + Projected",SUMIF('MemMon Total'!$B$10:$B$32,'Summary TC'!$B37,'MemMon Total'!I$10:I$32),0)</f>
        <v>0</v>
      </c>
      <c r="K39" s="619">
        <f>IF($B$8="Actuals only",SUMIF('MemMon Actual'!$B$14:$B$36,'Summary TC'!$B37,'MemMon Actual'!J$14:J$36),0)+IF($B$8="Actuals + Projected",SUMIF('MemMon Total'!$B$10:$B$32,'Summary TC'!$B37,'MemMon Total'!J$10:J$32),0)</f>
        <v>0</v>
      </c>
      <c r="L39" s="619">
        <f>IF($B$8="Actuals only",SUMIF('MemMon Actual'!$B$14:$B$36,'Summary TC'!$B37,'MemMon Actual'!K$14:K$36),0)+IF($B$8="Actuals + Projected",SUMIF('MemMon Total'!$B$10:$B$32,'Summary TC'!$B37,'MemMon Total'!K$10:K$32),0)</f>
        <v>0</v>
      </c>
      <c r="M39" s="619">
        <f>IF($B$8="Actuals only",SUMIF('MemMon Actual'!$B$14:$B$36,'Summary TC'!$B37,'MemMon Actual'!L$14:L$36),0)+IF($B$8="Actuals + Projected",SUMIF('MemMon Total'!$B$10:$B$32,'Summary TC'!$B37,'MemMon Total'!L$10:L$32),0)</f>
        <v>0</v>
      </c>
      <c r="N39" s="619">
        <f>IF($B$8="Actuals only",SUMIF('MemMon Actual'!$B$14:$B$36,'Summary TC'!$B37,'MemMon Actual'!M$14:M$36),0)+IF($B$8="Actuals + Projected",SUMIF('MemMon Total'!$B$10:$B$32,'Summary TC'!$B37,'MemMon Total'!M$10:M$32),0)</f>
        <v>0</v>
      </c>
      <c r="O39" s="619">
        <f>IF($B$8="Actuals only",SUMIF('MemMon Actual'!$B$14:$B$36,'Summary TC'!$B37,'MemMon Actual'!N$14:N$36),0)+IF($B$8="Actuals + Projected",SUMIF('MemMon Total'!$B$10:$B$32,'Summary TC'!$B37,'MemMon Total'!N$10:N$32),0)</f>
        <v>0</v>
      </c>
      <c r="P39" s="619">
        <f>IF($B$8="Actuals only",SUMIF('MemMon Actual'!$B$14:$B$36,'Summary TC'!$B37,'MemMon Actual'!O$14:O$36),0)+IF($B$8="Actuals + Projected",SUMIF('MemMon Total'!$B$10:$B$32,'Summary TC'!$B37,'MemMon Total'!O$10:O$32),0)</f>
        <v>0</v>
      </c>
      <c r="Q39" s="619">
        <f>IF($B$8="Actuals only",SUMIF('MemMon Actual'!$B$14:$B$36,'Summary TC'!$B37,'MemMon Actual'!P$14:P$36),0)+IF($B$8="Actuals + Projected",SUMIF('MemMon Total'!$B$10:$B$32,'Summary TC'!$B37,'MemMon Total'!P$10:P$32),0)</f>
        <v>0</v>
      </c>
      <c r="R39" s="619">
        <f>IF($B$8="Actuals only",SUMIF('MemMon Actual'!$B$14:$B$36,'Summary TC'!$B37,'MemMon Actual'!Q$14:Q$36),0)+IF($B$8="Actuals + Projected",SUMIF('MemMon Total'!$B$10:$B$32,'Summary TC'!$B37,'MemMon Total'!Q$10:Q$32),0)</f>
        <v>0</v>
      </c>
      <c r="S39" s="619">
        <f>IF($B$8="Actuals only",SUMIF('MemMon Actual'!$B$14:$B$36,'Summary TC'!$B37,'MemMon Actual'!R$14:R$36),0)+IF($B$8="Actuals + Projected",SUMIF('MemMon Total'!$B$10:$B$32,'Summary TC'!$B37,'MemMon Total'!R$10:R$32),0)</f>
        <v>0</v>
      </c>
      <c r="T39" s="619">
        <f>IF($B$8="Actuals only",SUMIF('MemMon Actual'!$B$14:$B$36,'Summary TC'!$B37,'MemMon Actual'!S$14:S$36),0)+IF($B$8="Actuals + Projected",SUMIF('MemMon Total'!$B$10:$B$32,'Summary TC'!$B37,'MemMon Total'!S$10:S$32),0)</f>
        <v>0</v>
      </c>
      <c r="U39" s="619">
        <f>IF($B$8="Actuals only",SUMIF('MemMon Actual'!$B$14:$B$36,'Summary TC'!$B37,'MemMon Actual'!T$14:T$36),0)+IF($B$8="Actuals + Projected",SUMIF('MemMon Total'!$B$10:$B$32,'Summary TC'!$B37,'MemMon Total'!T$10:T$32),0)</f>
        <v>0</v>
      </c>
      <c r="V39" s="619">
        <f>IF($B$8="Actuals only",SUMIF('MemMon Actual'!$B$14:$B$36,'Summary TC'!$B37,'MemMon Actual'!U$14:U$36),0)+IF($B$8="Actuals + Projected",SUMIF('MemMon Total'!$B$10:$B$32,'Summary TC'!$B37,'MemMon Total'!U$10:U$32),0)</f>
        <v>0</v>
      </c>
      <c r="W39" s="619">
        <f>IF($B$8="Actuals only",SUMIF('MemMon Actual'!$B$14:$B$36,'Summary TC'!$B37,'MemMon Actual'!V$14:V$36),0)+IF($B$8="Actuals + Projected",SUMIF('MemMon Total'!$B$10:$B$32,'Summary TC'!$B37,'MemMon Total'!V$10:V$32),0)</f>
        <v>0</v>
      </c>
      <c r="X39" s="619">
        <f>IF($B$8="Actuals only",SUMIF('MemMon Actual'!$B$14:$B$36,'Summary TC'!$B37,'MemMon Actual'!W$14:W$36),0)+IF($B$8="Actuals + Projected",SUMIF('MemMon Total'!$B$10:$B$32,'Summary TC'!$B37,'MemMon Total'!W$10:W$32),0)</f>
        <v>0</v>
      </c>
      <c r="Y39" s="619">
        <f>IF($B$8="Actuals only",SUMIF('MemMon Actual'!$B$14:$B$36,'Summary TC'!$B37,'MemMon Actual'!X$14:X$36),0)+IF($B$8="Actuals + Projected",SUMIF('MemMon Total'!$B$10:$B$32,'Summary TC'!$B37,'MemMon Total'!X$10:X$32),0)</f>
        <v>0</v>
      </c>
      <c r="Z39" s="619">
        <f>IF($B$8="Actuals only",SUMIF('MemMon Actual'!$B$14:$B$36,'Summary TC'!$B37,'MemMon Actual'!Y$14:Y$36),0)+IF($B$8="Actuals + Projected",SUMIF('MemMon Total'!$B$10:$B$32,'Summary TC'!$B37,'MemMon Total'!Y$10:Y$32),0)</f>
        <v>0</v>
      </c>
      <c r="AA39" s="619">
        <f>IF($B$8="Actuals only",SUMIF('MemMon Actual'!$B$14:$B$36,'Summary TC'!$B37,'MemMon Actual'!Z$14:Z$36),0)+IF($B$8="Actuals + Projected",SUMIF('MemMon Total'!$B$10:$B$32,'Summary TC'!$B37,'MemMon Total'!Z$10:Z$32),0)</f>
        <v>0</v>
      </c>
      <c r="AB39" s="619">
        <f>IF($B$8="Actuals only",SUMIF('MemMon Actual'!$B$14:$B$36,'Summary TC'!$B37,'MemMon Actual'!AA$14:AA$36),0)+IF($B$8="Actuals + Projected",SUMIF('MemMon Total'!$B$10:$B$32,'Summary TC'!$B37,'MemMon Total'!AA$10:AA$32),0)</f>
        <v>0</v>
      </c>
      <c r="AC39" s="619">
        <f>IF($B$8="Actuals only",SUMIF('MemMon Actual'!$B$14:$B$36,'Summary TC'!$B37,'MemMon Actual'!AB$14:AB$36),0)+IF($B$8="Actuals + Projected",SUMIF('MemMon Total'!$B$10:$B$32,'Summary TC'!$B37,'MemMon Total'!AB$10:AB$32),0)</f>
        <v>0</v>
      </c>
      <c r="AD39" s="619">
        <f>IF($B$8="Actuals only",SUMIF('MemMon Actual'!$B$14:$B$36,'Summary TC'!$B37,'MemMon Actual'!AC$14:AC$36),0)+IF($B$8="Actuals + Projected",SUMIF('MemMon Total'!$B$10:$B$32,'Summary TC'!$B37,'MemMon Total'!AC$10:AC$32),0)</f>
        <v>0</v>
      </c>
      <c r="AE39" s="619">
        <f>IF($B$8="Actuals only",SUMIF('MemMon Actual'!$B$14:$B$36,'Summary TC'!$B37,'MemMon Actual'!AD$14:AD$36),0)+IF($B$8="Actuals + Projected",SUMIF('MemMon Total'!$B$10:$B$32,'Summary TC'!$B37,'MemMon Total'!AD$10:AD$32),0)</f>
        <v>0</v>
      </c>
      <c r="AF39" s="619">
        <f>IF($B$8="Actuals only",SUMIF('MemMon Actual'!$B$14:$B$36,'Summary TC'!$B37,'MemMon Actual'!AE$14:AE$36),0)+IF($B$8="Actuals + Projected",SUMIF('MemMon Total'!$B$10:$B$32,'Summary TC'!$B37,'MemMon Total'!AE$10:AE$32),0)</f>
        <v>0</v>
      </c>
      <c r="AG39" s="619">
        <f>IF($B$8="Actuals only",SUMIF('MemMon Actual'!$B$14:$B$36,'Summary TC'!$B37,'MemMon Actual'!AF$14:AF$36),0)+IF($B$8="Actuals + Projected",SUMIF('MemMon Total'!$B$10:$B$32,'Summary TC'!$B37,'MemMon Total'!AF$10:AF$32),0)</f>
        <v>0</v>
      </c>
      <c r="AH39" s="653">
        <f>IF($B$8="Actuals only",SUMIF('MemMon Actual'!$B$14:$B$36,'Summary TC'!$B37,'MemMon Actual'!AG$14:AG$36),0)+IF($B$8="Actuals + Projected",SUMIF('MemMon Total'!$B$10:$B$32,'Summary TC'!$B37,'MemMon Total'!AG$10:AG$32),0)</f>
        <v>0</v>
      </c>
      <c r="AI39" s="659"/>
    </row>
    <row r="40" spans="2:35" ht="13" hidden="1" x14ac:dyDescent="0.3">
      <c r="B40" s="589"/>
      <c r="C40" s="631"/>
      <c r="D40" s="514"/>
      <c r="E40" s="660"/>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2"/>
      <c r="AI40" s="663"/>
    </row>
    <row r="41" spans="2:35" ht="13" hidden="1" x14ac:dyDescent="0.3">
      <c r="B41" s="589" t="str">
        <f>IFERROR(VLOOKUP(C41,'MEG Def'!$A$14:$B$19,2),"")</f>
        <v/>
      </c>
      <c r="C41" s="636"/>
      <c r="D41" s="637" t="s">
        <v>20</v>
      </c>
      <c r="E41" s="638">
        <f>E42*E43</f>
        <v>0</v>
      </c>
      <c r="F41" s="639">
        <f t="shared" ref="F41:AC41" si="12">F42*F43</f>
        <v>0</v>
      </c>
      <c r="G41" s="639">
        <f t="shared" si="12"/>
        <v>0</v>
      </c>
      <c r="H41" s="639">
        <f t="shared" si="12"/>
        <v>0</v>
      </c>
      <c r="I41" s="639">
        <f t="shared" si="12"/>
        <v>0</v>
      </c>
      <c r="J41" s="639">
        <f t="shared" si="12"/>
        <v>0</v>
      </c>
      <c r="K41" s="639">
        <f t="shared" si="12"/>
        <v>0</v>
      </c>
      <c r="L41" s="639">
        <f t="shared" si="12"/>
        <v>0</v>
      </c>
      <c r="M41" s="639">
        <f t="shared" si="12"/>
        <v>0</v>
      </c>
      <c r="N41" s="639">
        <f t="shared" si="12"/>
        <v>0</v>
      </c>
      <c r="O41" s="639">
        <f t="shared" si="12"/>
        <v>0</v>
      </c>
      <c r="P41" s="639">
        <f t="shared" si="12"/>
        <v>0</v>
      </c>
      <c r="Q41" s="639">
        <f t="shared" si="12"/>
        <v>0</v>
      </c>
      <c r="R41" s="639">
        <f t="shared" si="12"/>
        <v>0</v>
      </c>
      <c r="S41" s="639">
        <f t="shared" si="12"/>
        <v>0</v>
      </c>
      <c r="T41" s="639">
        <f t="shared" si="12"/>
        <v>0</v>
      </c>
      <c r="U41" s="639">
        <f t="shared" si="12"/>
        <v>0</v>
      </c>
      <c r="V41" s="639">
        <f t="shared" si="12"/>
        <v>0</v>
      </c>
      <c r="W41" s="639">
        <f t="shared" si="12"/>
        <v>0</v>
      </c>
      <c r="X41" s="639">
        <f t="shared" si="12"/>
        <v>0</v>
      </c>
      <c r="Y41" s="639">
        <f t="shared" si="12"/>
        <v>0</v>
      </c>
      <c r="Z41" s="639">
        <f t="shared" si="12"/>
        <v>0</v>
      </c>
      <c r="AA41" s="639">
        <f t="shared" si="12"/>
        <v>0</v>
      </c>
      <c r="AB41" s="639">
        <f t="shared" si="12"/>
        <v>0</v>
      </c>
      <c r="AC41" s="639">
        <f t="shared" si="12"/>
        <v>0</v>
      </c>
      <c r="AD41" s="639">
        <f t="shared" ref="AD41:AH41" si="13">AD42*AD43</f>
        <v>0</v>
      </c>
      <c r="AE41" s="639">
        <f t="shared" si="13"/>
        <v>0</v>
      </c>
      <c r="AF41" s="639">
        <f t="shared" si="13"/>
        <v>0</v>
      </c>
      <c r="AG41" s="639">
        <f t="shared" si="13"/>
        <v>0</v>
      </c>
      <c r="AH41" s="640">
        <f t="shared" si="13"/>
        <v>0</v>
      </c>
      <c r="AI41" s="663"/>
    </row>
    <row r="42" spans="2:35" s="642" customFormat="1" ht="13" hidden="1" x14ac:dyDescent="0.3">
      <c r="B42" s="643"/>
      <c r="C42" s="644"/>
      <c r="D42" s="645" t="s">
        <v>21</v>
      </c>
      <c r="E42" s="646">
        <f>SUMIF('WOW PMPM &amp; Agg'!$B$10:$B$36,'Summary TC'!$B41,'WOW PMPM &amp; Agg'!D$10:D$36)</f>
        <v>0</v>
      </c>
      <c r="F42" s="647">
        <f>SUMIF('WOW PMPM &amp; Agg'!$B$10:$B$36,'Summary TC'!$B41,'WOW PMPM &amp; Agg'!E$10:E$36)</f>
        <v>0</v>
      </c>
      <c r="G42" s="647">
        <f>SUMIF('WOW PMPM &amp; Agg'!$B$10:$B$36,'Summary TC'!$B41,'WOW PMPM &amp; Agg'!F$10:F$36)</f>
        <v>0</v>
      </c>
      <c r="H42" s="647">
        <f>SUMIF('WOW PMPM &amp; Agg'!$B$10:$B$36,'Summary TC'!$B41,'WOW PMPM &amp; Agg'!G$10:G$36)</f>
        <v>0</v>
      </c>
      <c r="I42" s="647">
        <f>SUMIF('WOW PMPM &amp; Agg'!$B$10:$B$36,'Summary TC'!$B41,'WOW PMPM &amp; Agg'!H$10:H$36)</f>
        <v>0</v>
      </c>
      <c r="J42" s="647">
        <f>SUMIF('WOW PMPM &amp; Agg'!$B$10:$B$36,'Summary TC'!$B41,'WOW PMPM &amp; Agg'!I$10:I$36)</f>
        <v>0</v>
      </c>
      <c r="K42" s="647">
        <f>SUMIF('WOW PMPM &amp; Agg'!$B$10:$B$36,'Summary TC'!$B41,'WOW PMPM &amp; Agg'!J$10:J$36)</f>
        <v>0</v>
      </c>
      <c r="L42" s="647">
        <f>SUMIF('WOW PMPM &amp; Agg'!$B$10:$B$36,'Summary TC'!$B41,'WOW PMPM &amp; Agg'!K$10:K$36)</f>
        <v>0</v>
      </c>
      <c r="M42" s="647">
        <f>SUMIF('WOW PMPM &amp; Agg'!$B$10:$B$36,'Summary TC'!$B41,'WOW PMPM &amp; Agg'!L$10:L$36)</f>
        <v>0</v>
      </c>
      <c r="N42" s="647">
        <f>SUMIF('WOW PMPM &amp; Agg'!$B$10:$B$36,'Summary TC'!$B41,'WOW PMPM &amp; Agg'!M$10:M$36)</f>
        <v>0</v>
      </c>
      <c r="O42" s="647">
        <f>SUMIF('WOW PMPM &amp; Agg'!$B$10:$B$36,'Summary TC'!$B41,'WOW PMPM &amp; Agg'!N$10:N$36)</f>
        <v>0</v>
      </c>
      <c r="P42" s="647">
        <f>SUMIF('WOW PMPM &amp; Agg'!$B$10:$B$36,'Summary TC'!$B41,'WOW PMPM &amp; Agg'!O$10:O$36)</f>
        <v>0</v>
      </c>
      <c r="Q42" s="647">
        <f>SUMIF('WOW PMPM &amp; Agg'!$B$10:$B$36,'Summary TC'!$B41,'WOW PMPM &amp; Agg'!P$10:P$36)</f>
        <v>0</v>
      </c>
      <c r="R42" s="647">
        <f>SUMIF('WOW PMPM &amp; Agg'!$B$10:$B$36,'Summary TC'!$B41,'WOW PMPM &amp; Agg'!Q$10:Q$36)</f>
        <v>0</v>
      </c>
      <c r="S42" s="647">
        <f>SUMIF('WOW PMPM &amp; Agg'!$B$10:$B$36,'Summary TC'!$B41,'WOW PMPM &amp; Agg'!R$10:R$36)</f>
        <v>0</v>
      </c>
      <c r="T42" s="647">
        <f>SUMIF('WOW PMPM &amp; Agg'!$B$10:$B$36,'Summary TC'!$B41,'WOW PMPM &amp; Agg'!S$10:S$36)</f>
        <v>0</v>
      </c>
      <c r="U42" s="647">
        <f>SUMIF('WOW PMPM &amp; Agg'!$B$10:$B$36,'Summary TC'!$B41,'WOW PMPM &amp; Agg'!T$10:T$36)</f>
        <v>0</v>
      </c>
      <c r="V42" s="647">
        <f>SUMIF('WOW PMPM &amp; Agg'!$B$10:$B$36,'Summary TC'!$B41,'WOW PMPM &amp; Agg'!U$10:U$36)</f>
        <v>0</v>
      </c>
      <c r="W42" s="647">
        <f>SUMIF('WOW PMPM &amp; Agg'!$B$10:$B$36,'Summary TC'!$B41,'WOW PMPM &amp; Agg'!V$10:V$36)</f>
        <v>0</v>
      </c>
      <c r="X42" s="647">
        <f>SUMIF('WOW PMPM &amp; Agg'!$B$10:$B$36,'Summary TC'!$B41,'WOW PMPM &amp; Agg'!W$10:W$36)</f>
        <v>0</v>
      </c>
      <c r="Y42" s="647">
        <f>SUMIF('WOW PMPM &amp; Agg'!$B$10:$B$36,'Summary TC'!$B41,'WOW PMPM &amp; Agg'!X$10:X$36)</f>
        <v>0</v>
      </c>
      <c r="Z42" s="647">
        <f>SUMIF('WOW PMPM &amp; Agg'!$B$10:$B$36,'Summary TC'!$B41,'WOW PMPM &amp; Agg'!Y$10:Y$36)</f>
        <v>0</v>
      </c>
      <c r="AA42" s="647">
        <f>SUMIF('WOW PMPM &amp; Agg'!$B$10:$B$36,'Summary TC'!$B41,'WOW PMPM &amp; Agg'!Z$10:Z$36)</f>
        <v>0</v>
      </c>
      <c r="AB42" s="647">
        <f>SUMIF('WOW PMPM &amp; Agg'!$B$10:$B$36,'Summary TC'!$B41,'WOW PMPM &amp; Agg'!AA$10:AA$36)</f>
        <v>0</v>
      </c>
      <c r="AC42" s="647">
        <f>SUMIF('WOW PMPM &amp; Agg'!$B$10:$B$36,'Summary TC'!$B41,'WOW PMPM &amp; Agg'!AB$10:AB$36)</f>
        <v>0</v>
      </c>
      <c r="AD42" s="647">
        <f>SUMIF('WOW PMPM &amp; Agg'!$B$10:$B$36,'Summary TC'!$B41,'WOW PMPM &amp; Agg'!AC$10:AC$36)</f>
        <v>0</v>
      </c>
      <c r="AE42" s="647">
        <f>SUMIF('WOW PMPM &amp; Agg'!$B$10:$B$36,'Summary TC'!$B41,'WOW PMPM &amp; Agg'!AD$10:AD$36)</f>
        <v>0</v>
      </c>
      <c r="AF42" s="647">
        <f>SUMIF('WOW PMPM &amp; Agg'!$B$10:$B$36,'Summary TC'!$B41,'WOW PMPM &amp; Agg'!AE$10:AE$36)</f>
        <v>0</v>
      </c>
      <c r="AG42" s="647">
        <f>SUMIF('WOW PMPM &amp; Agg'!$B$10:$B$36,'Summary TC'!$B41,'WOW PMPM &amp; Agg'!AF$10:AF$36)</f>
        <v>0</v>
      </c>
      <c r="AH42" s="648">
        <f>SUMIF('WOW PMPM &amp; Agg'!$B$10:$B$36,'Summary TC'!$B41,'WOW PMPM &amp; Agg'!AG$10:AG$36)</f>
        <v>0</v>
      </c>
      <c r="AI42" s="664"/>
    </row>
    <row r="43" spans="2:35" ht="13" hidden="1" x14ac:dyDescent="0.3">
      <c r="B43" s="658"/>
      <c r="C43" s="636"/>
      <c r="D43" s="577" t="s">
        <v>22</v>
      </c>
      <c r="E43" s="652">
        <f>IF($B$8="Actuals only",SUMIF('MemMon Actual'!$B$14:$B$36,'Summary TC'!$B41,'MemMon Actual'!D$14:D$36),0)+IF($B$8="Actuals + Projected",SUMIF('MemMon Total'!$B$10:$B$32,'Summary TC'!$B41,'MemMon Total'!D$10:D$32),0)</f>
        <v>0</v>
      </c>
      <c r="F43" s="619">
        <f>IF($B$8="Actuals only",SUMIF('MemMon Actual'!$B$14:$B$36,'Summary TC'!$B41,'MemMon Actual'!E$14:E$36),0)+IF($B$8="Actuals + Projected",SUMIF('MemMon Total'!$B$10:$B$32,'Summary TC'!$B41,'MemMon Total'!E$10:E$32),0)</f>
        <v>0</v>
      </c>
      <c r="G43" s="619">
        <f>IF($B$8="Actuals only",SUMIF('MemMon Actual'!$B$14:$B$36,'Summary TC'!$B41,'MemMon Actual'!F$14:F$36),0)+IF($B$8="Actuals + Projected",SUMIF('MemMon Total'!$B$10:$B$32,'Summary TC'!$B41,'MemMon Total'!F$10:F$32),0)</f>
        <v>0</v>
      </c>
      <c r="H43" s="619">
        <f>IF($B$8="Actuals only",SUMIF('MemMon Actual'!$B$14:$B$36,'Summary TC'!$B41,'MemMon Actual'!G$14:G$36),0)+IF($B$8="Actuals + Projected",SUMIF('MemMon Total'!$B$10:$B$32,'Summary TC'!$B41,'MemMon Total'!G$10:G$32),0)</f>
        <v>0</v>
      </c>
      <c r="I43" s="619">
        <f>IF($B$8="Actuals only",SUMIF('MemMon Actual'!$B$14:$B$36,'Summary TC'!$B41,'MemMon Actual'!H$14:H$36),0)+IF($B$8="Actuals + Projected",SUMIF('MemMon Total'!$B$10:$B$32,'Summary TC'!$B41,'MemMon Total'!H$10:H$32),0)</f>
        <v>0</v>
      </c>
      <c r="J43" s="619">
        <f>IF($B$8="Actuals only",SUMIF('MemMon Actual'!$B$14:$B$36,'Summary TC'!$B41,'MemMon Actual'!I$14:I$36),0)+IF($B$8="Actuals + Projected",SUMIF('MemMon Total'!$B$10:$B$32,'Summary TC'!$B41,'MemMon Total'!I$10:I$32),0)</f>
        <v>0</v>
      </c>
      <c r="K43" s="619">
        <f>IF($B$8="Actuals only",SUMIF('MemMon Actual'!$B$14:$B$36,'Summary TC'!$B41,'MemMon Actual'!J$14:J$36),0)+IF($B$8="Actuals + Projected",SUMIF('MemMon Total'!$B$10:$B$32,'Summary TC'!$B41,'MemMon Total'!J$10:J$32),0)</f>
        <v>0</v>
      </c>
      <c r="L43" s="619">
        <f>IF($B$8="Actuals only",SUMIF('MemMon Actual'!$B$14:$B$36,'Summary TC'!$B41,'MemMon Actual'!K$14:K$36),0)+IF($B$8="Actuals + Projected",SUMIF('MemMon Total'!$B$10:$B$32,'Summary TC'!$B41,'MemMon Total'!K$10:K$32),0)</f>
        <v>0</v>
      </c>
      <c r="M43" s="619">
        <f>IF($B$8="Actuals only",SUMIF('MemMon Actual'!$B$14:$B$36,'Summary TC'!$B41,'MemMon Actual'!L$14:L$36),0)+IF($B$8="Actuals + Projected",SUMIF('MemMon Total'!$B$10:$B$32,'Summary TC'!$B41,'MemMon Total'!L$10:L$32),0)</f>
        <v>0</v>
      </c>
      <c r="N43" s="619">
        <f>IF($B$8="Actuals only",SUMIF('MemMon Actual'!$B$14:$B$36,'Summary TC'!$B41,'MemMon Actual'!M$14:M$36),0)+IF($B$8="Actuals + Projected",SUMIF('MemMon Total'!$B$10:$B$32,'Summary TC'!$B41,'MemMon Total'!M$10:M$32),0)</f>
        <v>0</v>
      </c>
      <c r="O43" s="619">
        <f>IF($B$8="Actuals only",SUMIF('MemMon Actual'!$B$14:$B$36,'Summary TC'!$B41,'MemMon Actual'!N$14:N$36),0)+IF($B$8="Actuals + Projected",SUMIF('MemMon Total'!$B$10:$B$32,'Summary TC'!$B41,'MemMon Total'!N$10:N$32),0)</f>
        <v>0</v>
      </c>
      <c r="P43" s="619">
        <f>IF($B$8="Actuals only",SUMIF('MemMon Actual'!$B$14:$B$36,'Summary TC'!$B41,'MemMon Actual'!O$14:O$36),0)+IF($B$8="Actuals + Projected",SUMIF('MemMon Total'!$B$10:$B$32,'Summary TC'!$B41,'MemMon Total'!O$10:O$32),0)</f>
        <v>0</v>
      </c>
      <c r="Q43" s="619">
        <f>IF($B$8="Actuals only",SUMIF('MemMon Actual'!$B$14:$B$36,'Summary TC'!$B41,'MemMon Actual'!P$14:P$36),0)+IF($B$8="Actuals + Projected",SUMIF('MemMon Total'!$B$10:$B$32,'Summary TC'!$B41,'MemMon Total'!P$10:P$32),0)</f>
        <v>0</v>
      </c>
      <c r="R43" s="619">
        <f>IF($B$8="Actuals only",SUMIF('MemMon Actual'!$B$14:$B$36,'Summary TC'!$B41,'MemMon Actual'!Q$14:Q$36),0)+IF($B$8="Actuals + Projected",SUMIF('MemMon Total'!$B$10:$B$32,'Summary TC'!$B41,'MemMon Total'!Q$10:Q$32),0)</f>
        <v>0</v>
      </c>
      <c r="S43" s="619">
        <f>IF($B$8="Actuals only",SUMIF('MemMon Actual'!$B$14:$B$36,'Summary TC'!$B41,'MemMon Actual'!R$14:R$36),0)+IF($B$8="Actuals + Projected",SUMIF('MemMon Total'!$B$10:$B$32,'Summary TC'!$B41,'MemMon Total'!R$10:R$32),0)</f>
        <v>0</v>
      </c>
      <c r="T43" s="619">
        <f>IF($B$8="Actuals only",SUMIF('MemMon Actual'!$B$14:$B$36,'Summary TC'!$B41,'MemMon Actual'!S$14:S$36),0)+IF($B$8="Actuals + Projected",SUMIF('MemMon Total'!$B$10:$B$32,'Summary TC'!$B41,'MemMon Total'!S$10:S$32),0)</f>
        <v>0</v>
      </c>
      <c r="U43" s="619">
        <f>IF($B$8="Actuals only",SUMIF('MemMon Actual'!$B$14:$B$36,'Summary TC'!$B41,'MemMon Actual'!T$14:T$36),0)+IF($B$8="Actuals + Projected",SUMIF('MemMon Total'!$B$10:$B$32,'Summary TC'!$B41,'MemMon Total'!T$10:T$32),0)</f>
        <v>0</v>
      </c>
      <c r="V43" s="619">
        <f>IF($B$8="Actuals only",SUMIF('MemMon Actual'!$B$14:$B$36,'Summary TC'!$B41,'MemMon Actual'!U$14:U$36),0)+IF($B$8="Actuals + Projected",SUMIF('MemMon Total'!$B$10:$B$32,'Summary TC'!$B41,'MemMon Total'!U$10:U$32),0)</f>
        <v>0</v>
      </c>
      <c r="W43" s="619">
        <f>IF($B$8="Actuals only",SUMIF('MemMon Actual'!$B$14:$B$36,'Summary TC'!$B41,'MemMon Actual'!V$14:V$36),0)+IF($B$8="Actuals + Projected",SUMIF('MemMon Total'!$B$10:$B$32,'Summary TC'!$B41,'MemMon Total'!V$10:V$32),0)</f>
        <v>0</v>
      </c>
      <c r="X43" s="619">
        <f>IF($B$8="Actuals only",SUMIF('MemMon Actual'!$B$14:$B$36,'Summary TC'!$B41,'MemMon Actual'!W$14:W$36),0)+IF($B$8="Actuals + Projected",SUMIF('MemMon Total'!$B$10:$B$32,'Summary TC'!$B41,'MemMon Total'!W$10:W$32),0)</f>
        <v>0</v>
      </c>
      <c r="Y43" s="619">
        <f>IF($B$8="Actuals only",SUMIF('MemMon Actual'!$B$14:$B$36,'Summary TC'!$B41,'MemMon Actual'!X$14:X$36),0)+IF($B$8="Actuals + Projected",SUMIF('MemMon Total'!$B$10:$B$32,'Summary TC'!$B41,'MemMon Total'!X$10:X$32),0)</f>
        <v>0</v>
      </c>
      <c r="Z43" s="619">
        <f>IF($B$8="Actuals only",SUMIF('MemMon Actual'!$B$14:$B$36,'Summary TC'!$B41,'MemMon Actual'!Y$14:Y$36),0)+IF($B$8="Actuals + Projected",SUMIF('MemMon Total'!$B$10:$B$32,'Summary TC'!$B41,'MemMon Total'!Y$10:Y$32),0)</f>
        <v>0</v>
      </c>
      <c r="AA43" s="619">
        <f>IF($B$8="Actuals only",SUMIF('MemMon Actual'!$B$14:$B$36,'Summary TC'!$B41,'MemMon Actual'!Z$14:Z$36),0)+IF($B$8="Actuals + Projected",SUMIF('MemMon Total'!$B$10:$B$32,'Summary TC'!$B41,'MemMon Total'!Z$10:Z$32),0)</f>
        <v>0</v>
      </c>
      <c r="AB43" s="619">
        <f>IF($B$8="Actuals only",SUMIF('MemMon Actual'!$B$14:$B$36,'Summary TC'!$B41,'MemMon Actual'!AA$14:AA$36),0)+IF($B$8="Actuals + Projected",SUMIF('MemMon Total'!$B$10:$B$32,'Summary TC'!$B41,'MemMon Total'!AA$10:AA$32),0)</f>
        <v>0</v>
      </c>
      <c r="AC43" s="619">
        <f>IF($B$8="Actuals only",SUMIF('MemMon Actual'!$B$14:$B$36,'Summary TC'!$B41,'MemMon Actual'!AB$14:AB$36),0)+IF($B$8="Actuals + Projected",SUMIF('MemMon Total'!$B$10:$B$32,'Summary TC'!$B41,'MemMon Total'!AB$10:AB$32),0)</f>
        <v>0</v>
      </c>
      <c r="AD43" s="619">
        <f>IF($B$8="Actuals only",SUMIF('MemMon Actual'!$B$14:$B$36,'Summary TC'!$B41,'MemMon Actual'!AC$14:AC$36),0)+IF($B$8="Actuals + Projected",SUMIF('MemMon Total'!$B$10:$B$32,'Summary TC'!$B41,'MemMon Total'!AC$10:AC$32),0)</f>
        <v>0</v>
      </c>
      <c r="AE43" s="619">
        <f>IF($B$8="Actuals only",SUMIF('MemMon Actual'!$B$14:$B$36,'Summary TC'!$B41,'MemMon Actual'!AD$14:AD$36),0)+IF($B$8="Actuals + Projected",SUMIF('MemMon Total'!$B$10:$B$32,'Summary TC'!$B41,'MemMon Total'!AD$10:AD$32),0)</f>
        <v>0</v>
      </c>
      <c r="AF43" s="619">
        <f>IF($B$8="Actuals only",SUMIF('MemMon Actual'!$B$14:$B$36,'Summary TC'!$B41,'MemMon Actual'!AE$14:AE$36),0)+IF($B$8="Actuals + Projected",SUMIF('MemMon Total'!$B$10:$B$32,'Summary TC'!$B41,'MemMon Total'!AE$10:AE$32),0)</f>
        <v>0</v>
      </c>
      <c r="AG43" s="619">
        <f>IF($B$8="Actuals only",SUMIF('MemMon Actual'!$B$14:$B$36,'Summary TC'!$B41,'MemMon Actual'!AF$14:AF$36),0)+IF($B$8="Actuals + Projected",SUMIF('MemMon Total'!$B$10:$B$32,'Summary TC'!$B41,'MemMon Total'!AF$10:AF$32),0)</f>
        <v>0</v>
      </c>
      <c r="AH43" s="653">
        <f>IF($B$8="Actuals only",SUMIF('MemMon Actual'!$B$14:$B$36,'Summary TC'!$B41,'MemMon Actual'!AG$14:AG$36),0)+IF($B$8="Actuals + Projected",SUMIF('MemMon Total'!$B$10:$B$32,'Summary TC'!$B41,'MemMon Total'!AG$10:AG$32),0)</f>
        <v>0</v>
      </c>
      <c r="AI43" s="663"/>
    </row>
    <row r="44" spans="2:35" ht="13" hidden="1" x14ac:dyDescent="0.3">
      <c r="B44" s="589"/>
      <c r="C44" s="631"/>
      <c r="D44" s="514"/>
      <c r="E44" s="660"/>
      <c r="F44" s="661"/>
      <c r="G44" s="661"/>
      <c r="H44" s="661"/>
      <c r="I44" s="661"/>
      <c r="J44" s="661"/>
      <c r="K44" s="661"/>
      <c r="L44" s="661"/>
      <c r="M44" s="661"/>
      <c r="N44" s="661"/>
      <c r="O44" s="661"/>
      <c r="P44" s="661"/>
      <c r="Q44" s="661"/>
      <c r="R44" s="661"/>
      <c r="S44" s="661"/>
      <c r="T44" s="661"/>
      <c r="U44" s="661"/>
      <c r="V44" s="661"/>
      <c r="W44" s="661"/>
      <c r="X44" s="661"/>
      <c r="Y44" s="661"/>
      <c r="Z44" s="661"/>
      <c r="AA44" s="661"/>
      <c r="AB44" s="661"/>
      <c r="AC44" s="661"/>
      <c r="AD44" s="661"/>
      <c r="AE44" s="661"/>
      <c r="AF44" s="661"/>
      <c r="AG44" s="661"/>
      <c r="AH44" s="662"/>
      <c r="AI44" s="663"/>
    </row>
    <row r="45" spans="2:35" ht="13" hidden="1" x14ac:dyDescent="0.3">
      <c r="B45" s="589" t="str">
        <f>IFERROR(VLOOKUP(C45,'MEG Def'!$A$14:$B$19,2),"")</f>
        <v/>
      </c>
      <c r="C45" s="636"/>
      <c r="D45" s="637" t="s">
        <v>20</v>
      </c>
      <c r="E45" s="638">
        <f>E46*E47</f>
        <v>0</v>
      </c>
      <c r="F45" s="639">
        <f t="shared" ref="F45:AC45" si="14">F46*F47</f>
        <v>0</v>
      </c>
      <c r="G45" s="639">
        <f t="shared" si="14"/>
        <v>0</v>
      </c>
      <c r="H45" s="639">
        <f t="shared" si="14"/>
        <v>0</v>
      </c>
      <c r="I45" s="639">
        <f t="shared" si="14"/>
        <v>0</v>
      </c>
      <c r="J45" s="639">
        <f t="shared" si="14"/>
        <v>0</v>
      </c>
      <c r="K45" s="639">
        <f t="shared" si="14"/>
        <v>0</v>
      </c>
      <c r="L45" s="639">
        <f t="shared" si="14"/>
        <v>0</v>
      </c>
      <c r="M45" s="639">
        <f t="shared" si="14"/>
        <v>0</v>
      </c>
      <c r="N45" s="639">
        <f t="shared" si="14"/>
        <v>0</v>
      </c>
      <c r="O45" s="639">
        <f t="shared" si="14"/>
        <v>0</v>
      </c>
      <c r="P45" s="639">
        <f t="shared" si="14"/>
        <v>0</v>
      </c>
      <c r="Q45" s="639">
        <f t="shared" si="14"/>
        <v>0</v>
      </c>
      <c r="R45" s="639">
        <f t="shared" si="14"/>
        <v>0</v>
      </c>
      <c r="S45" s="639">
        <f t="shared" si="14"/>
        <v>0</v>
      </c>
      <c r="T45" s="639">
        <f t="shared" si="14"/>
        <v>0</v>
      </c>
      <c r="U45" s="639">
        <f t="shared" si="14"/>
        <v>0</v>
      </c>
      <c r="V45" s="639">
        <f t="shared" si="14"/>
        <v>0</v>
      </c>
      <c r="W45" s="639">
        <f t="shared" si="14"/>
        <v>0</v>
      </c>
      <c r="X45" s="639">
        <f t="shared" si="14"/>
        <v>0</v>
      </c>
      <c r="Y45" s="639">
        <f t="shared" si="14"/>
        <v>0</v>
      </c>
      <c r="Z45" s="639">
        <f t="shared" si="14"/>
        <v>0</v>
      </c>
      <c r="AA45" s="639">
        <f t="shared" si="14"/>
        <v>0</v>
      </c>
      <c r="AB45" s="639">
        <f t="shared" si="14"/>
        <v>0</v>
      </c>
      <c r="AC45" s="639">
        <f t="shared" si="14"/>
        <v>0</v>
      </c>
      <c r="AD45" s="639">
        <f t="shared" ref="AD45:AH45" si="15">AD46*AD47</f>
        <v>0</v>
      </c>
      <c r="AE45" s="639">
        <f t="shared" si="15"/>
        <v>0</v>
      </c>
      <c r="AF45" s="639">
        <f t="shared" si="15"/>
        <v>0</v>
      </c>
      <c r="AG45" s="639">
        <f t="shared" si="15"/>
        <v>0</v>
      </c>
      <c r="AH45" s="640">
        <f t="shared" si="15"/>
        <v>0</v>
      </c>
      <c r="AI45" s="663"/>
    </row>
    <row r="46" spans="2:35" s="642" customFormat="1" ht="13" hidden="1" x14ac:dyDescent="0.3">
      <c r="B46" s="643"/>
      <c r="C46" s="644"/>
      <c r="D46" s="645" t="s">
        <v>21</v>
      </c>
      <c r="E46" s="646">
        <f>SUMIF('WOW PMPM &amp; Agg'!$B$10:$B$36,'Summary TC'!$B45,'WOW PMPM &amp; Agg'!D$10:D$36)</f>
        <v>0</v>
      </c>
      <c r="F46" s="647">
        <f>SUMIF('WOW PMPM &amp; Agg'!$B$10:$B$36,'Summary TC'!$B45,'WOW PMPM &amp; Agg'!E$10:E$36)</f>
        <v>0</v>
      </c>
      <c r="G46" s="647">
        <f>SUMIF('WOW PMPM &amp; Agg'!$B$10:$B$36,'Summary TC'!$B45,'WOW PMPM &amp; Agg'!F$10:F$36)</f>
        <v>0</v>
      </c>
      <c r="H46" s="647">
        <f>SUMIF('WOW PMPM &amp; Agg'!$B$10:$B$36,'Summary TC'!$B45,'WOW PMPM &amp; Agg'!G$10:G$36)</f>
        <v>0</v>
      </c>
      <c r="I46" s="647">
        <f>SUMIF('WOW PMPM &amp; Agg'!$B$10:$B$36,'Summary TC'!$B45,'WOW PMPM &amp; Agg'!H$10:H$36)</f>
        <v>0</v>
      </c>
      <c r="J46" s="647">
        <f>SUMIF('WOW PMPM &amp; Agg'!$B$10:$B$36,'Summary TC'!$B45,'WOW PMPM &amp; Agg'!I$10:I$36)</f>
        <v>0</v>
      </c>
      <c r="K46" s="647">
        <f>SUMIF('WOW PMPM &amp; Agg'!$B$10:$B$36,'Summary TC'!$B45,'WOW PMPM &amp; Agg'!J$10:J$36)</f>
        <v>0</v>
      </c>
      <c r="L46" s="647">
        <f>SUMIF('WOW PMPM &amp; Agg'!$B$10:$B$36,'Summary TC'!$B45,'WOW PMPM &amp; Agg'!K$10:K$36)</f>
        <v>0</v>
      </c>
      <c r="M46" s="647">
        <f>SUMIF('WOW PMPM &amp; Agg'!$B$10:$B$36,'Summary TC'!$B45,'WOW PMPM &amp; Agg'!L$10:L$36)</f>
        <v>0</v>
      </c>
      <c r="N46" s="647">
        <f>SUMIF('WOW PMPM &amp; Agg'!$B$10:$B$36,'Summary TC'!$B45,'WOW PMPM &amp; Agg'!M$10:M$36)</f>
        <v>0</v>
      </c>
      <c r="O46" s="647">
        <f>SUMIF('WOW PMPM &amp; Agg'!$B$10:$B$36,'Summary TC'!$B45,'WOW PMPM &amp; Agg'!N$10:N$36)</f>
        <v>0</v>
      </c>
      <c r="P46" s="647">
        <f>SUMIF('WOW PMPM &amp; Agg'!$B$10:$B$36,'Summary TC'!$B45,'WOW PMPM &amp; Agg'!O$10:O$36)</f>
        <v>0</v>
      </c>
      <c r="Q46" s="647">
        <f>SUMIF('WOW PMPM &amp; Agg'!$B$10:$B$36,'Summary TC'!$B45,'WOW PMPM &amp; Agg'!P$10:P$36)</f>
        <v>0</v>
      </c>
      <c r="R46" s="647">
        <f>SUMIF('WOW PMPM &amp; Agg'!$B$10:$B$36,'Summary TC'!$B45,'WOW PMPM &amp; Agg'!Q$10:Q$36)</f>
        <v>0</v>
      </c>
      <c r="S46" s="647">
        <f>SUMIF('WOW PMPM &amp; Agg'!$B$10:$B$36,'Summary TC'!$B45,'WOW PMPM &amp; Agg'!R$10:R$36)</f>
        <v>0</v>
      </c>
      <c r="T46" s="647">
        <f>SUMIF('WOW PMPM &amp; Agg'!$B$10:$B$36,'Summary TC'!$B45,'WOW PMPM &amp; Agg'!S$10:S$36)</f>
        <v>0</v>
      </c>
      <c r="U46" s="647">
        <f>SUMIF('WOW PMPM &amp; Agg'!$B$10:$B$36,'Summary TC'!$B45,'WOW PMPM &amp; Agg'!T$10:T$36)</f>
        <v>0</v>
      </c>
      <c r="V46" s="647">
        <f>SUMIF('WOW PMPM &amp; Agg'!$B$10:$B$36,'Summary TC'!$B45,'WOW PMPM &amp; Agg'!U$10:U$36)</f>
        <v>0</v>
      </c>
      <c r="W46" s="647">
        <f>SUMIF('WOW PMPM &amp; Agg'!$B$10:$B$36,'Summary TC'!$B45,'WOW PMPM &amp; Agg'!V$10:V$36)</f>
        <v>0</v>
      </c>
      <c r="X46" s="647">
        <f>SUMIF('WOW PMPM &amp; Agg'!$B$10:$B$36,'Summary TC'!$B45,'WOW PMPM &amp; Agg'!W$10:W$36)</f>
        <v>0</v>
      </c>
      <c r="Y46" s="647">
        <f>SUMIF('WOW PMPM &amp; Agg'!$B$10:$B$36,'Summary TC'!$B45,'WOW PMPM &amp; Agg'!X$10:X$36)</f>
        <v>0</v>
      </c>
      <c r="Z46" s="647">
        <f>SUMIF('WOW PMPM &amp; Agg'!$B$10:$B$36,'Summary TC'!$B45,'WOW PMPM &amp; Agg'!Y$10:Y$36)</f>
        <v>0</v>
      </c>
      <c r="AA46" s="647">
        <f>SUMIF('WOW PMPM &amp; Agg'!$B$10:$B$36,'Summary TC'!$B45,'WOW PMPM &amp; Agg'!Z$10:Z$36)</f>
        <v>0</v>
      </c>
      <c r="AB46" s="647">
        <f>SUMIF('WOW PMPM &amp; Agg'!$B$10:$B$36,'Summary TC'!$B45,'WOW PMPM &amp; Agg'!AA$10:AA$36)</f>
        <v>0</v>
      </c>
      <c r="AC46" s="647">
        <f>SUMIF('WOW PMPM &amp; Agg'!$B$10:$B$36,'Summary TC'!$B45,'WOW PMPM &amp; Agg'!AB$10:AB$36)</f>
        <v>0</v>
      </c>
      <c r="AD46" s="647">
        <f>SUMIF('WOW PMPM &amp; Agg'!$B$10:$B$36,'Summary TC'!$B45,'WOW PMPM &amp; Agg'!AC$10:AC$36)</f>
        <v>0</v>
      </c>
      <c r="AE46" s="647">
        <f>SUMIF('WOW PMPM &amp; Agg'!$B$10:$B$36,'Summary TC'!$B45,'WOW PMPM &amp; Agg'!AD$10:AD$36)</f>
        <v>0</v>
      </c>
      <c r="AF46" s="647">
        <f>SUMIF('WOW PMPM &amp; Agg'!$B$10:$B$36,'Summary TC'!$B45,'WOW PMPM &amp; Agg'!AE$10:AE$36)</f>
        <v>0</v>
      </c>
      <c r="AG46" s="647">
        <f>SUMIF('WOW PMPM &amp; Agg'!$B$10:$B$36,'Summary TC'!$B45,'WOW PMPM &amp; Agg'!AF$10:AF$36)</f>
        <v>0</v>
      </c>
      <c r="AH46" s="648">
        <f>SUMIF('WOW PMPM &amp; Agg'!$B$10:$B$36,'Summary TC'!$B45,'WOW PMPM &amp; Agg'!AG$10:AG$36)</f>
        <v>0</v>
      </c>
      <c r="AI46" s="664"/>
    </row>
    <row r="47" spans="2:35" ht="13" hidden="1" x14ac:dyDescent="0.3">
      <c r="B47" s="658"/>
      <c r="C47" s="636"/>
      <c r="D47" s="577" t="s">
        <v>22</v>
      </c>
      <c r="E47" s="652">
        <f>IF($B$8="Actuals only",SUMIF('MemMon Actual'!$B$14:$B$36,'Summary TC'!$B45,'MemMon Actual'!D$14:D$36),0)+IF($B$8="Actuals + Projected",SUMIF('MemMon Total'!$B$10:$B$32,'Summary TC'!$B45,'MemMon Total'!D$10:D$32),0)</f>
        <v>0</v>
      </c>
      <c r="F47" s="619">
        <f>IF($B$8="Actuals only",SUMIF('MemMon Actual'!$B$14:$B$36,'Summary TC'!$B45,'MemMon Actual'!E$14:E$36),0)+IF($B$8="Actuals + Projected",SUMIF('MemMon Total'!$B$10:$B$32,'Summary TC'!$B45,'MemMon Total'!E$10:E$32),0)</f>
        <v>0</v>
      </c>
      <c r="G47" s="619">
        <f>IF($B$8="Actuals only",SUMIF('MemMon Actual'!$B$14:$B$36,'Summary TC'!$B45,'MemMon Actual'!F$14:F$36),0)+IF($B$8="Actuals + Projected",SUMIF('MemMon Total'!$B$10:$B$32,'Summary TC'!$B45,'MemMon Total'!F$10:F$32),0)</f>
        <v>0</v>
      </c>
      <c r="H47" s="619">
        <f>IF($B$8="Actuals only",SUMIF('MemMon Actual'!$B$14:$B$36,'Summary TC'!$B45,'MemMon Actual'!G$14:G$36),0)+IF($B$8="Actuals + Projected",SUMIF('MemMon Total'!$B$10:$B$32,'Summary TC'!$B45,'MemMon Total'!G$10:G$32),0)</f>
        <v>0</v>
      </c>
      <c r="I47" s="619">
        <f>IF($B$8="Actuals only",SUMIF('MemMon Actual'!$B$14:$B$36,'Summary TC'!$B45,'MemMon Actual'!H$14:H$36),0)+IF($B$8="Actuals + Projected",SUMIF('MemMon Total'!$B$10:$B$32,'Summary TC'!$B45,'MemMon Total'!H$10:H$32),0)</f>
        <v>0</v>
      </c>
      <c r="J47" s="619">
        <f>IF($B$8="Actuals only",SUMIF('MemMon Actual'!$B$14:$B$36,'Summary TC'!$B45,'MemMon Actual'!I$14:I$36),0)+IF($B$8="Actuals + Projected",SUMIF('MemMon Total'!$B$10:$B$32,'Summary TC'!$B45,'MemMon Total'!I$10:I$32),0)</f>
        <v>0</v>
      </c>
      <c r="K47" s="619">
        <f>IF($B$8="Actuals only",SUMIF('MemMon Actual'!$B$14:$B$36,'Summary TC'!$B45,'MemMon Actual'!J$14:J$36),0)+IF($B$8="Actuals + Projected",SUMIF('MemMon Total'!$B$10:$B$32,'Summary TC'!$B45,'MemMon Total'!J$10:J$32),0)</f>
        <v>0</v>
      </c>
      <c r="L47" s="619">
        <f>IF($B$8="Actuals only",SUMIF('MemMon Actual'!$B$14:$B$36,'Summary TC'!$B45,'MemMon Actual'!K$14:K$36),0)+IF($B$8="Actuals + Projected",SUMIF('MemMon Total'!$B$10:$B$32,'Summary TC'!$B45,'MemMon Total'!K$10:K$32),0)</f>
        <v>0</v>
      </c>
      <c r="M47" s="619">
        <f>IF($B$8="Actuals only",SUMIF('MemMon Actual'!$B$14:$B$36,'Summary TC'!$B45,'MemMon Actual'!L$14:L$36),0)+IF($B$8="Actuals + Projected",SUMIF('MemMon Total'!$B$10:$B$32,'Summary TC'!$B45,'MemMon Total'!L$10:L$32),0)</f>
        <v>0</v>
      </c>
      <c r="N47" s="619">
        <f>IF($B$8="Actuals only",SUMIF('MemMon Actual'!$B$14:$B$36,'Summary TC'!$B45,'MemMon Actual'!M$14:M$36),0)+IF($B$8="Actuals + Projected",SUMIF('MemMon Total'!$B$10:$B$32,'Summary TC'!$B45,'MemMon Total'!M$10:M$32),0)</f>
        <v>0</v>
      </c>
      <c r="O47" s="619">
        <f>IF($B$8="Actuals only",SUMIF('MemMon Actual'!$B$14:$B$36,'Summary TC'!$B45,'MemMon Actual'!N$14:N$36),0)+IF($B$8="Actuals + Projected",SUMIF('MemMon Total'!$B$10:$B$32,'Summary TC'!$B45,'MemMon Total'!N$10:N$32),0)</f>
        <v>0</v>
      </c>
      <c r="P47" s="619">
        <f>IF($B$8="Actuals only",SUMIF('MemMon Actual'!$B$14:$B$36,'Summary TC'!$B45,'MemMon Actual'!O$14:O$36),0)+IF($B$8="Actuals + Projected",SUMIF('MemMon Total'!$B$10:$B$32,'Summary TC'!$B45,'MemMon Total'!O$10:O$32),0)</f>
        <v>0</v>
      </c>
      <c r="Q47" s="619">
        <f>IF($B$8="Actuals only",SUMIF('MemMon Actual'!$B$14:$B$36,'Summary TC'!$B45,'MemMon Actual'!P$14:P$36),0)+IF($B$8="Actuals + Projected",SUMIF('MemMon Total'!$B$10:$B$32,'Summary TC'!$B45,'MemMon Total'!P$10:P$32),0)</f>
        <v>0</v>
      </c>
      <c r="R47" s="619">
        <f>IF($B$8="Actuals only",SUMIF('MemMon Actual'!$B$14:$B$36,'Summary TC'!$B45,'MemMon Actual'!Q$14:Q$36),0)+IF($B$8="Actuals + Projected",SUMIF('MemMon Total'!$B$10:$B$32,'Summary TC'!$B45,'MemMon Total'!Q$10:Q$32),0)</f>
        <v>0</v>
      </c>
      <c r="S47" s="619">
        <f>IF($B$8="Actuals only",SUMIF('MemMon Actual'!$B$14:$B$36,'Summary TC'!$B45,'MemMon Actual'!R$14:R$36),0)+IF($B$8="Actuals + Projected",SUMIF('MemMon Total'!$B$10:$B$32,'Summary TC'!$B45,'MemMon Total'!R$10:R$32),0)</f>
        <v>0</v>
      </c>
      <c r="T47" s="619">
        <f>IF($B$8="Actuals only",SUMIF('MemMon Actual'!$B$14:$B$36,'Summary TC'!$B45,'MemMon Actual'!S$14:S$36),0)+IF($B$8="Actuals + Projected",SUMIF('MemMon Total'!$B$10:$B$32,'Summary TC'!$B45,'MemMon Total'!S$10:S$32),0)</f>
        <v>0</v>
      </c>
      <c r="U47" s="619">
        <f>IF($B$8="Actuals only",SUMIF('MemMon Actual'!$B$14:$B$36,'Summary TC'!$B45,'MemMon Actual'!T$14:T$36),0)+IF($B$8="Actuals + Projected",SUMIF('MemMon Total'!$B$10:$B$32,'Summary TC'!$B45,'MemMon Total'!T$10:T$32),0)</f>
        <v>0</v>
      </c>
      <c r="V47" s="619">
        <f>IF($B$8="Actuals only",SUMIF('MemMon Actual'!$B$14:$B$36,'Summary TC'!$B45,'MemMon Actual'!U$14:U$36),0)+IF($B$8="Actuals + Projected",SUMIF('MemMon Total'!$B$10:$B$32,'Summary TC'!$B45,'MemMon Total'!U$10:U$32),0)</f>
        <v>0</v>
      </c>
      <c r="W47" s="619">
        <f>IF($B$8="Actuals only",SUMIF('MemMon Actual'!$B$14:$B$36,'Summary TC'!$B45,'MemMon Actual'!V$14:V$36),0)+IF($B$8="Actuals + Projected",SUMIF('MemMon Total'!$B$10:$B$32,'Summary TC'!$B45,'MemMon Total'!V$10:V$32),0)</f>
        <v>0</v>
      </c>
      <c r="X47" s="619">
        <f>IF($B$8="Actuals only",SUMIF('MemMon Actual'!$B$14:$B$36,'Summary TC'!$B45,'MemMon Actual'!W$14:W$36),0)+IF($B$8="Actuals + Projected",SUMIF('MemMon Total'!$B$10:$B$32,'Summary TC'!$B45,'MemMon Total'!W$10:W$32),0)</f>
        <v>0</v>
      </c>
      <c r="Y47" s="619">
        <f>IF($B$8="Actuals only",SUMIF('MemMon Actual'!$B$14:$B$36,'Summary TC'!$B45,'MemMon Actual'!X$14:X$36),0)+IF($B$8="Actuals + Projected",SUMIF('MemMon Total'!$B$10:$B$32,'Summary TC'!$B45,'MemMon Total'!X$10:X$32),0)</f>
        <v>0</v>
      </c>
      <c r="Z47" s="619">
        <f>IF($B$8="Actuals only",SUMIF('MemMon Actual'!$B$14:$B$36,'Summary TC'!$B45,'MemMon Actual'!Y$14:Y$36),0)+IF($B$8="Actuals + Projected",SUMIF('MemMon Total'!$B$10:$B$32,'Summary TC'!$B45,'MemMon Total'!Y$10:Y$32),0)</f>
        <v>0</v>
      </c>
      <c r="AA47" s="619">
        <f>IF($B$8="Actuals only",SUMIF('MemMon Actual'!$B$14:$B$36,'Summary TC'!$B45,'MemMon Actual'!Z$14:Z$36),0)+IF($B$8="Actuals + Projected",SUMIF('MemMon Total'!$B$10:$B$32,'Summary TC'!$B45,'MemMon Total'!Z$10:Z$32),0)</f>
        <v>0</v>
      </c>
      <c r="AB47" s="619">
        <f>IF($B$8="Actuals only",SUMIF('MemMon Actual'!$B$14:$B$36,'Summary TC'!$B45,'MemMon Actual'!AA$14:AA$36),0)+IF($B$8="Actuals + Projected",SUMIF('MemMon Total'!$B$10:$B$32,'Summary TC'!$B45,'MemMon Total'!AA$10:AA$32),0)</f>
        <v>0</v>
      </c>
      <c r="AC47" s="619">
        <f>IF($B$8="Actuals only",SUMIF('MemMon Actual'!$B$14:$B$36,'Summary TC'!$B45,'MemMon Actual'!AB$14:AB$36),0)+IF($B$8="Actuals + Projected",SUMIF('MemMon Total'!$B$10:$B$32,'Summary TC'!$B45,'MemMon Total'!AB$10:AB$32),0)</f>
        <v>0</v>
      </c>
      <c r="AD47" s="619">
        <f>IF($B$8="Actuals only",SUMIF('MemMon Actual'!$B$14:$B$36,'Summary TC'!$B45,'MemMon Actual'!AC$14:AC$36),0)+IF($B$8="Actuals + Projected",SUMIF('MemMon Total'!$B$10:$B$32,'Summary TC'!$B45,'MemMon Total'!AC$10:AC$32),0)</f>
        <v>0</v>
      </c>
      <c r="AE47" s="619">
        <f>IF($B$8="Actuals only",SUMIF('MemMon Actual'!$B$14:$B$36,'Summary TC'!$B45,'MemMon Actual'!AD$14:AD$36),0)+IF($B$8="Actuals + Projected",SUMIF('MemMon Total'!$B$10:$B$32,'Summary TC'!$B45,'MemMon Total'!AD$10:AD$32),0)</f>
        <v>0</v>
      </c>
      <c r="AF47" s="619">
        <f>IF($B$8="Actuals only",SUMIF('MemMon Actual'!$B$14:$B$36,'Summary TC'!$B45,'MemMon Actual'!AE$14:AE$36),0)+IF($B$8="Actuals + Projected",SUMIF('MemMon Total'!$B$10:$B$32,'Summary TC'!$B45,'MemMon Total'!AE$10:AE$32),0)</f>
        <v>0</v>
      </c>
      <c r="AG47" s="619">
        <f>IF($B$8="Actuals only",SUMIF('MemMon Actual'!$B$14:$B$36,'Summary TC'!$B45,'MemMon Actual'!AF$14:AF$36),0)+IF($B$8="Actuals + Projected",SUMIF('MemMon Total'!$B$10:$B$32,'Summary TC'!$B45,'MemMon Total'!AF$10:AF$32),0)</f>
        <v>0</v>
      </c>
      <c r="AH47" s="653">
        <f>IF($B$8="Actuals only",SUMIF('MemMon Actual'!$B$14:$B$36,'Summary TC'!$B45,'MemMon Actual'!AG$14:AG$36),0)+IF($B$8="Actuals + Projected",SUMIF('MemMon Total'!$B$10:$B$32,'Summary TC'!$B45,'MemMon Total'!AG$10:AG$32),0)</f>
        <v>0</v>
      </c>
      <c r="AI47" s="663"/>
    </row>
    <row r="48" spans="2:35" ht="13" hidden="1" x14ac:dyDescent="0.3">
      <c r="B48" s="589"/>
      <c r="C48" s="631"/>
      <c r="D48" s="514"/>
      <c r="E48" s="660"/>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2"/>
      <c r="AI48" s="663"/>
    </row>
    <row r="49" spans="2:35" ht="13" hidden="1" x14ac:dyDescent="0.3">
      <c r="B49" s="589" t="str">
        <f>IFERROR(VLOOKUP(C49,'MEG Def'!$A$14:$B$19,2),"")</f>
        <v/>
      </c>
      <c r="C49" s="636"/>
      <c r="D49" s="637" t="s">
        <v>20</v>
      </c>
      <c r="E49" s="638">
        <f>E50*E51</f>
        <v>0</v>
      </c>
      <c r="F49" s="639">
        <f t="shared" ref="F49:AC49" si="16">F50*F51</f>
        <v>0</v>
      </c>
      <c r="G49" s="639">
        <f t="shared" si="16"/>
        <v>0</v>
      </c>
      <c r="H49" s="639">
        <f t="shared" si="16"/>
        <v>0</v>
      </c>
      <c r="I49" s="639">
        <f t="shared" si="16"/>
        <v>0</v>
      </c>
      <c r="J49" s="639">
        <f t="shared" si="16"/>
        <v>0</v>
      </c>
      <c r="K49" s="639">
        <f t="shared" si="16"/>
        <v>0</v>
      </c>
      <c r="L49" s="639">
        <f t="shared" si="16"/>
        <v>0</v>
      </c>
      <c r="M49" s="639">
        <f t="shared" si="16"/>
        <v>0</v>
      </c>
      <c r="N49" s="639">
        <f t="shared" si="16"/>
        <v>0</v>
      </c>
      <c r="O49" s="639">
        <f t="shared" si="16"/>
        <v>0</v>
      </c>
      <c r="P49" s="639">
        <f t="shared" si="16"/>
        <v>0</v>
      </c>
      <c r="Q49" s="639">
        <f t="shared" si="16"/>
        <v>0</v>
      </c>
      <c r="R49" s="639">
        <f t="shared" si="16"/>
        <v>0</v>
      </c>
      <c r="S49" s="639">
        <f t="shared" si="16"/>
        <v>0</v>
      </c>
      <c r="T49" s="639">
        <f t="shared" si="16"/>
        <v>0</v>
      </c>
      <c r="U49" s="639">
        <f t="shared" si="16"/>
        <v>0</v>
      </c>
      <c r="V49" s="639">
        <f t="shared" si="16"/>
        <v>0</v>
      </c>
      <c r="W49" s="639">
        <f t="shared" si="16"/>
        <v>0</v>
      </c>
      <c r="X49" s="639">
        <f t="shared" si="16"/>
        <v>0</v>
      </c>
      <c r="Y49" s="639">
        <f t="shared" si="16"/>
        <v>0</v>
      </c>
      <c r="Z49" s="639">
        <f t="shared" si="16"/>
        <v>0</v>
      </c>
      <c r="AA49" s="639">
        <f t="shared" si="16"/>
        <v>0</v>
      </c>
      <c r="AB49" s="639">
        <f t="shared" si="16"/>
        <v>0</v>
      </c>
      <c r="AC49" s="639">
        <f t="shared" si="16"/>
        <v>0</v>
      </c>
      <c r="AD49" s="639">
        <f t="shared" ref="AD49:AH49" si="17">AD50*AD51</f>
        <v>0</v>
      </c>
      <c r="AE49" s="639">
        <f t="shared" si="17"/>
        <v>0</v>
      </c>
      <c r="AF49" s="639">
        <f t="shared" si="17"/>
        <v>0</v>
      </c>
      <c r="AG49" s="639">
        <f t="shared" si="17"/>
        <v>0</v>
      </c>
      <c r="AH49" s="640">
        <f t="shared" si="17"/>
        <v>0</v>
      </c>
      <c r="AI49" s="663"/>
    </row>
    <row r="50" spans="2:35" s="642" customFormat="1" ht="13" hidden="1" x14ac:dyDescent="0.3">
      <c r="B50" s="643"/>
      <c r="C50" s="644"/>
      <c r="D50" s="645" t="s">
        <v>21</v>
      </c>
      <c r="E50" s="646">
        <f>SUMIF('WOW PMPM &amp; Agg'!$B$10:$B$36,'Summary TC'!$B49,'WOW PMPM &amp; Agg'!D$10:D$36)</f>
        <v>0</v>
      </c>
      <c r="F50" s="647">
        <f>SUMIF('WOW PMPM &amp; Agg'!$B$10:$B$36,'Summary TC'!$B49,'WOW PMPM &amp; Agg'!E$10:E$36)</f>
        <v>0</v>
      </c>
      <c r="G50" s="647">
        <f>SUMIF('WOW PMPM &amp; Agg'!$B$10:$B$36,'Summary TC'!$B49,'WOW PMPM &amp; Agg'!F$10:F$36)</f>
        <v>0</v>
      </c>
      <c r="H50" s="647">
        <f>SUMIF('WOW PMPM &amp; Agg'!$B$10:$B$36,'Summary TC'!$B49,'WOW PMPM &amp; Agg'!G$10:G$36)</f>
        <v>0</v>
      </c>
      <c r="I50" s="647">
        <f>SUMIF('WOW PMPM &amp; Agg'!$B$10:$B$36,'Summary TC'!$B49,'WOW PMPM &amp; Agg'!H$10:H$36)</f>
        <v>0</v>
      </c>
      <c r="J50" s="647">
        <f>SUMIF('WOW PMPM &amp; Agg'!$B$10:$B$36,'Summary TC'!$B49,'WOW PMPM &amp; Agg'!I$10:I$36)</f>
        <v>0</v>
      </c>
      <c r="K50" s="647">
        <f>SUMIF('WOW PMPM &amp; Agg'!$B$10:$B$36,'Summary TC'!$B49,'WOW PMPM &amp; Agg'!J$10:J$36)</f>
        <v>0</v>
      </c>
      <c r="L50" s="647">
        <f>SUMIF('WOW PMPM &amp; Agg'!$B$10:$B$36,'Summary TC'!$B49,'WOW PMPM &amp; Agg'!K$10:K$36)</f>
        <v>0</v>
      </c>
      <c r="M50" s="647">
        <f>SUMIF('WOW PMPM &amp; Agg'!$B$10:$B$36,'Summary TC'!$B49,'WOW PMPM &amp; Agg'!L$10:L$36)</f>
        <v>0</v>
      </c>
      <c r="N50" s="647">
        <f>SUMIF('WOW PMPM &amp; Agg'!$B$10:$B$36,'Summary TC'!$B49,'WOW PMPM &amp; Agg'!M$10:M$36)</f>
        <v>0</v>
      </c>
      <c r="O50" s="647">
        <f>SUMIF('WOW PMPM &amp; Agg'!$B$10:$B$36,'Summary TC'!$B49,'WOW PMPM &amp; Agg'!N$10:N$36)</f>
        <v>0</v>
      </c>
      <c r="P50" s="647">
        <f>SUMIF('WOW PMPM &amp; Agg'!$B$10:$B$36,'Summary TC'!$B49,'WOW PMPM &amp; Agg'!O$10:O$36)</f>
        <v>0</v>
      </c>
      <c r="Q50" s="647">
        <f>SUMIF('WOW PMPM &amp; Agg'!$B$10:$B$36,'Summary TC'!$B49,'WOW PMPM &amp; Agg'!P$10:P$36)</f>
        <v>0</v>
      </c>
      <c r="R50" s="647">
        <f>SUMIF('WOW PMPM &amp; Agg'!$B$10:$B$36,'Summary TC'!$B49,'WOW PMPM &amp; Agg'!Q$10:Q$36)</f>
        <v>0</v>
      </c>
      <c r="S50" s="647">
        <f>SUMIF('WOW PMPM &amp; Agg'!$B$10:$B$36,'Summary TC'!$B49,'WOW PMPM &amp; Agg'!R$10:R$36)</f>
        <v>0</v>
      </c>
      <c r="T50" s="647">
        <f>SUMIF('WOW PMPM &amp; Agg'!$B$10:$B$36,'Summary TC'!$B49,'WOW PMPM &amp; Agg'!S$10:S$36)</f>
        <v>0</v>
      </c>
      <c r="U50" s="647">
        <f>SUMIF('WOW PMPM &amp; Agg'!$B$10:$B$36,'Summary TC'!$B49,'WOW PMPM &amp; Agg'!T$10:T$36)</f>
        <v>0</v>
      </c>
      <c r="V50" s="647">
        <f>SUMIF('WOW PMPM &amp; Agg'!$B$10:$B$36,'Summary TC'!$B49,'WOW PMPM &amp; Agg'!U$10:U$36)</f>
        <v>0</v>
      </c>
      <c r="W50" s="647">
        <f>SUMIF('WOW PMPM &amp; Agg'!$B$10:$B$36,'Summary TC'!$B49,'WOW PMPM &amp; Agg'!V$10:V$36)</f>
        <v>0</v>
      </c>
      <c r="X50" s="647">
        <f>SUMIF('WOW PMPM &amp; Agg'!$B$10:$B$36,'Summary TC'!$B49,'WOW PMPM &amp; Agg'!W$10:W$36)</f>
        <v>0</v>
      </c>
      <c r="Y50" s="647">
        <f>SUMIF('WOW PMPM &amp; Agg'!$B$10:$B$36,'Summary TC'!$B49,'WOW PMPM &amp; Agg'!X$10:X$36)</f>
        <v>0</v>
      </c>
      <c r="Z50" s="647">
        <f>SUMIF('WOW PMPM &amp; Agg'!$B$10:$B$36,'Summary TC'!$B49,'WOW PMPM &amp; Agg'!Y$10:Y$36)</f>
        <v>0</v>
      </c>
      <c r="AA50" s="647">
        <f>SUMIF('WOW PMPM &amp; Agg'!$B$10:$B$36,'Summary TC'!$B49,'WOW PMPM &amp; Agg'!Z$10:Z$36)</f>
        <v>0</v>
      </c>
      <c r="AB50" s="647">
        <f>SUMIF('WOW PMPM &amp; Agg'!$B$10:$B$36,'Summary TC'!$B49,'WOW PMPM &amp; Agg'!AA$10:AA$36)</f>
        <v>0</v>
      </c>
      <c r="AC50" s="647">
        <f>SUMIF('WOW PMPM &amp; Agg'!$B$10:$B$36,'Summary TC'!$B49,'WOW PMPM &amp; Agg'!AB$10:AB$36)</f>
        <v>0</v>
      </c>
      <c r="AD50" s="647">
        <f>SUMIF('WOW PMPM &amp; Agg'!$B$10:$B$36,'Summary TC'!$B49,'WOW PMPM &amp; Agg'!AC$10:AC$36)</f>
        <v>0</v>
      </c>
      <c r="AE50" s="647">
        <f>SUMIF('WOW PMPM &amp; Agg'!$B$10:$B$36,'Summary TC'!$B49,'WOW PMPM &amp; Agg'!AD$10:AD$36)</f>
        <v>0</v>
      </c>
      <c r="AF50" s="647">
        <f>SUMIF('WOW PMPM &amp; Agg'!$B$10:$B$36,'Summary TC'!$B49,'WOW PMPM &amp; Agg'!AE$10:AE$36)</f>
        <v>0</v>
      </c>
      <c r="AG50" s="647">
        <f>SUMIF('WOW PMPM &amp; Agg'!$B$10:$B$36,'Summary TC'!$B49,'WOW PMPM &amp; Agg'!AF$10:AF$36)</f>
        <v>0</v>
      </c>
      <c r="AH50" s="648">
        <f>SUMIF('WOW PMPM &amp; Agg'!$B$10:$B$36,'Summary TC'!$B49,'WOW PMPM &amp; Agg'!AG$10:AG$36)</f>
        <v>0</v>
      </c>
      <c r="AI50" s="664"/>
    </row>
    <row r="51" spans="2:35" ht="13" hidden="1" x14ac:dyDescent="0.3">
      <c r="B51" s="658"/>
      <c r="C51" s="636"/>
      <c r="D51" s="577" t="s">
        <v>22</v>
      </c>
      <c r="E51" s="652">
        <f>IF($B$8="Actuals only",SUMIF('MemMon Actual'!$B$14:$B$36,'Summary TC'!$B49,'MemMon Actual'!D$14:D$36),0)+IF($B$8="Actuals + Projected",SUMIF('MemMon Total'!$B$10:$B$32,'Summary TC'!$B49,'MemMon Total'!D$10:D$32),0)</f>
        <v>0</v>
      </c>
      <c r="F51" s="619">
        <f>IF($B$8="Actuals only",SUMIF('MemMon Actual'!$B$14:$B$36,'Summary TC'!$B49,'MemMon Actual'!E$14:E$36),0)+IF($B$8="Actuals + Projected",SUMIF('MemMon Total'!$B$10:$B$32,'Summary TC'!$B49,'MemMon Total'!E$10:E$32),0)</f>
        <v>0</v>
      </c>
      <c r="G51" s="619">
        <f>IF($B$8="Actuals only",SUMIF('MemMon Actual'!$B$14:$B$36,'Summary TC'!$B49,'MemMon Actual'!F$14:F$36),0)+IF($B$8="Actuals + Projected",SUMIF('MemMon Total'!$B$10:$B$32,'Summary TC'!$B49,'MemMon Total'!F$10:F$32),0)</f>
        <v>0</v>
      </c>
      <c r="H51" s="619">
        <f>IF($B$8="Actuals only",SUMIF('MemMon Actual'!$B$14:$B$36,'Summary TC'!$B49,'MemMon Actual'!G$14:G$36),0)+IF($B$8="Actuals + Projected",SUMIF('MemMon Total'!$B$10:$B$32,'Summary TC'!$B49,'MemMon Total'!G$10:G$32),0)</f>
        <v>0</v>
      </c>
      <c r="I51" s="619">
        <f>IF($B$8="Actuals only",SUMIF('MemMon Actual'!$B$14:$B$36,'Summary TC'!$B49,'MemMon Actual'!H$14:H$36),0)+IF($B$8="Actuals + Projected",SUMIF('MemMon Total'!$B$10:$B$32,'Summary TC'!$B49,'MemMon Total'!H$10:H$32),0)</f>
        <v>0</v>
      </c>
      <c r="J51" s="619">
        <f>IF($B$8="Actuals only",SUMIF('MemMon Actual'!$B$14:$B$36,'Summary TC'!$B49,'MemMon Actual'!I$14:I$36),0)+IF($B$8="Actuals + Projected",SUMIF('MemMon Total'!$B$10:$B$32,'Summary TC'!$B49,'MemMon Total'!I$10:I$32),0)</f>
        <v>0</v>
      </c>
      <c r="K51" s="619">
        <f>IF($B$8="Actuals only",SUMIF('MemMon Actual'!$B$14:$B$36,'Summary TC'!$B49,'MemMon Actual'!J$14:J$36),0)+IF($B$8="Actuals + Projected",SUMIF('MemMon Total'!$B$10:$B$32,'Summary TC'!$B49,'MemMon Total'!J$10:J$32),0)</f>
        <v>0</v>
      </c>
      <c r="L51" s="619">
        <f>IF($B$8="Actuals only",SUMIF('MemMon Actual'!$B$14:$B$36,'Summary TC'!$B49,'MemMon Actual'!K$14:K$36),0)+IF($B$8="Actuals + Projected",SUMIF('MemMon Total'!$B$10:$B$32,'Summary TC'!$B49,'MemMon Total'!K$10:K$32),0)</f>
        <v>0</v>
      </c>
      <c r="M51" s="619">
        <f>IF($B$8="Actuals only",SUMIF('MemMon Actual'!$B$14:$B$36,'Summary TC'!$B49,'MemMon Actual'!L$14:L$36),0)+IF($B$8="Actuals + Projected",SUMIF('MemMon Total'!$B$10:$B$32,'Summary TC'!$B49,'MemMon Total'!L$10:L$32),0)</f>
        <v>0</v>
      </c>
      <c r="N51" s="619">
        <f>IF($B$8="Actuals only",SUMIF('MemMon Actual'!$B$14:$B$36,'Summary TC'!$B49,'MemMon Actual'!M$14:M$36),0)+IF($B$8="Actuals + Projected",SUMIF('MemMon Total'!$B$10:$B$32,'Summary TC'!$B49,'MemMon Total'!M$10:M$32),0)</f>
        <v>0</v>
      </c>
      <c r="O51" s="619">
        <f>IF($B$8="Actuals only",SUMIF('MemMon Actual'!$B$14:$B$36,'Summary TC'!$B49,'MemMon Actual'!N$14:N$36),0)+IF($B$8="Actuals + Projected",SUMIF('MemMon Total'!$B$10:$B$32,'Summary TC'!$B49,'MemMon Total'!N$10:N$32),0)</f>
        <v>0</v>
      </c>
      <c r="P51" s="619">
        <f>IF($B$8="Actuals only",SUMIF('MemMon Actual'!$B$14:$B$36,'Summary TC'!$B49,'MemMon Actual'!O$14:O$36),0)+IF($B$8="Actuals + Projected",SUMIF('MemMon Total'!$B$10:$B$32,'Summary TC'!$B49,'MemMon Total'!O$10:O$32),0)</f>
        <v>0</v>
      </c>
      <c r="Q51" s="619">
        <f>IF($B$8="Actuals only",SUMIF('MemMon Actual'!$B$14:$B$36,'Summary TC'!$B49,'MemMon Actual'!P$14:P$36),0)+IF($B$8="Actuals + Projected",SUMIF('MemMon Total'!$B$10:$B$32,'Summary TC'!$B49,'MemMon Total'!P$10:P$32),0)</f>
        <v>0</v>
      </c>
      <c r="R51" s="619">
        <f>IF($B$8="Actuals only",SUMIF('MemMon Actual'!$B$14:$B$36,'Summary TC'!$B49,'MemMon Actual'!Q$14:Q$36),0)+IF($B$8="Actuals + Projected",SUMIF('MemMon Total'!$B$10:$B$32,'Summary TC'!$B49,'MemMon Total'!Q$10:Q$32),0)</f>
        <v>0</v>
      </c>
      <c r="S51" s="619">
        <f>IF($B$8="Actuals only",SUMIF('MemMon Actual'!$B$14:$B$36,'Summary TC'!$B49,'MemMon Actual'!R$14:R$36),0)+IF($B$8="Actuals + Projected",SUMIF('MemMon Total'!$B$10:$B$32,'Summary TC'!$B49,'MemMon Total'!R$10:R$32),0)</f>
        <v>0</v>
      </c>
      <c r="T51" s="619">
        <f>IF($B$8="Actuals only",SUMIF('MemMon Actual'!$B$14:$B$36,'Summary TC'!$B49,'MemMon Actual'!S$14:S$36),0)+IF($B$8="Actuals + Projected",SUMIF('MemMon Total'!$B$10:$B$32,'Summary TC'!$B49,'MemMon Total'!S$10:S$32),0)</f>
        <v>0</v>
      </c>
      <c r="U51" s="619">
        <f>IF($B$8="Actuals only",SUMIF('MemMon Actual'!$B$14:$B$36,'Summary TC'!$B49,'MemMon Actual'!T$14:T$36),0)+IF($B$8="Actuals + Projected",SUMIF('MemMon Total'!$B$10:$B$32,'Summary TC'!$B49,'MemMon Total'!T$10:T$32),0)</f>
        <v>0</v>
      </c>
      <c r="V51" s="619">
        <f>IF($B$8="Actuals only",SUMIF('MemMon Actual'!$B$14:$B$36,'Summary TC'!$B49,'MemMon Actual'!U$14:U$36),0)+IF($B$8="Actuals + Projected",SUMIF('MemMon Total'!$B$10:$B$32,'Summary TC'!$B49,'MemMon Total'!U$10:U$32),0)</f>
        <v>0</v>
      </c>
      <c r="W51" s="619">
        <f>IF($B$8="Actuals only",SUMIF('MemMon Actual'!$B$14:$B$36,'Summary TC'!$B49,'MemMon Actual'!V$14:V$36),0)+IF($B$8="Actuals + Projected",SUMIF('MemMon Total'!$B$10:$B$32,'Summary TC'!$B49,'MemMon Total'!V$10:V$32),0)</f>
        <v>0</v>
      </c>
      <c r="X51" s="619">
        <f>IF($B$8="Actuals only",SUMIF('MemMon Actual'!$B$14:$B$36,'Summary TC'!$B49,'MemMon Actual'!W$14:W$36),0)+IF($B$8="Actuals + Projected",SUMIF('MemMon Total'!$B$10:$B$32,'Summary TC'!$B49,'MemMon Total'!W$10:W$32),0)</f>
        <v>0</v>
      </c>
      <c r="Y51" s="619">
        <f>IF($B$8="Actuals only",SUMIF('MemMon Actual'!$B$14:$B$36,'Summary TC'!$B49,'MemMon Actual'!X$14:X$36),0)+IF($B$8="Actuals + Projected",SUMIF('MemMon Total'!$B$10:$B$32,'Summary TC'!$B49,'MemMon Total'!X$10:X$32),0)</f>
        <v>0</v>
      </c>
      <c r="Z51" s="619">
        <f>IF($B$8="Actuals only",SUMIF('MemMon Actual'!$B$14:$B$36,'Summary TC'!$B49,'MemMon Actual'!Y$14:Y$36),0)+IF($B$8="Actuals + Projected",SUMIF('MemMon Total'!$B$10:$B$32,'Summary TC'!$B49,'MemMon Total'!Y$10:Y$32),0)</f>
        <v>0</v>
      </c>
      <c r="AA51" s="619">
        <f>IF($B$8="Actuals only",SUMIF('MemMon Actual'!$B$14:$B$36,'Summary TC'!$B49,'MemMon Actual'!Z$14:Z$36),0)+IF($B$8="Actuals + Projected",SUMIF('MemMon Total'!$B$10:$B$32,'Summary TC'!$B49,'MemMon Total'!Z$10:Z$32),0)</f>
        <v>0</v>
      </c>
      <c r="AB51" s="619">
        <f>IF($B$8="Actuals only",SUMIF('MemMon Actual'!$B$14:$B$36,'Summary TC'!$B49,'MemMon Actual'!AA$14:AA$36),0)+IF($B$8="Actuals + Projected",SUMIF('MemMon Total'!$B$10:$B$32,'Summary TC'!$B49,'MemMon Total'!AA$10:AA$32),0)</f>
        <v>0</v>
      </c>
      <c r="AC51" s="619">
        <f>IF($B$8="Actuals only",SUMIF('MemMon Actual'!$B$14:$B$36,'Summary TC'!$B49,'MemMon Actual'!AB$14:AB$36),0)+IF($B$8="Actuals + Projected",SUMIF('MemMon Total'!$B$10:$B$32,'Summary TC'!$B49,'MemMon Total'!AB$10:AB$32),0)</f>
        <v>0</v>
      </c>
      <c r="AD51" s="619">
        <f>IF($B$8="Actuals only",SUMIF('MemMon Actual'!$B$14:$B$36,'Summary TC'!$B49,'MemMon Actual'!AC$14:AC$36),0)+IF($B$8="Actuals + Projected",SUMIF('MemMon Total'!$B$10:$B$32,'Summary TC'!$B49,'MemMon Total'!AC$10:AC$32),0)</f>
        <v>0</v>
      </c>
      <c r="AE51" s="619">
        <f>IF($B$8="Actuals only",SUMIF('MemMon Actual'!$B$14:$B$36,'Summary TC'!$B49,'MemMon Actual'!AD$14:AD$36),0)+IF($B$8="Actuals + Projected",SUMIF('MemMon Total'!$B$10:$B$32,'Summary TC'!$B49,'MemMon Total'!AD$10:AD$32),0)</f>
        <v>0</v>
      </c>
      <c r="AF51" s="619">
        <f>IF($B$8="Actuals only",SUMIF('MemMon Actual'!$B$14:$B$36,'Summary TC'!$B49,'MemMon Actual'!AE$14:AE$36),0)+IF($B$8="Actuals + Projected",SUMIF('MemMon Total'!$B$10:$B$32,'Summary TC'!$B49,'MemMon Total'!AE$10:AE$32),0)</f>
        <v>0</v>
      </c>
      <c r="AG51" s="619">
        <f>IF($B$8="Actuals only",SUMIF('MemMon Actual'!$B$14:$B$36,'Summary TC'!$B49,'MemMon Actual'!AF$14:AF$36),0)+IF($B$8="Actuals + Projected",SUMIF('MemMon Total'!$B$10:$B$32,'Summary TC'!$B49,'MemMon Total'!AF$10:AF$32),0)</f>
        <v>0</v>
      </c>
      <c r="AH51" s="653">
        <f>IF($B$8="Actuals only",SUMIF('MemMon Actual'!$B$14:$B$36,'Summary TC'!$B49,'MemMon Actual'!AG$14:AG$36),0)+IF($B$8="Actuals + Projected",SUMIF('MemMon Total'!$B$10:$B$32,'Summary TC'!$B49,'MemMon Total'!AG$10:AG$32),0)</f>
        <v>0</v>
      </c>
      <c r="AI51" s="663"/>
    </row>
    <row r="52" spans="2:35" ht="13" hidden="1" x14ac:dyDescent="0.3">
      <c r="B52" s="589"/>
      <c r="C52" s="631"/>
      <c r="D52" s="514"/>
      <c r="E52" s="660"/>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2"/>
      <c r="AI52" s="663"/>
    </row>
    <row r="53" spans="2:35" ht="13" hidden="1" x14ac:dyDescent="0.3">
      <c r="B53" s="589" t="str">
        <f>IFERROR(VLOOKUP(C53,'MEG Def'!$A$14:$B$19,2),"")</f>
        <v/>
      </c>
      <c r="C53" s="636"/>
      <c r="D53" s="637" t="s">
        <v>20</v>
      </c>
      <c r="E53" s="638">
        <f>E54*E55</f>
        <v>0</v>
      </c>
      <c r="F53" s="639">
        <f t="shared" ref="F53:AC53" si="18">F54*F55</f>
        <v>0</v>
      </c>
      <c r="G53" s="639">
        <f t="shared" si="18"/>
        <v>0</v>
      </c>
      <c r="H53" s="639">
        <f t="shared" si="18"/>
        <v>0</v>
      </c>
      <c r="I53" s="639">
        <f t="shared" si="18"/>
        <v>0</v>
      </c>
      <c r="J53" s="639">
        <f t="shared" si="18"/>
        <v>0</v>
      </c>
      <c r="K53" s="639">
        <f t="shared" si="18"/>
        <v>0</v>
      </c>
      <c r="L53" s="639">
        <f t="shared" si="18"/>
        <v>0</v>
      </c>
      <c r="M53" s="639">
        <f t="shared" si="18"/>
        <v>0</v>
      </c>
      <c r="N53" s="639">
        <f t="shared" si="18"/>
        <v>0</v>
      </c>
      <c r="O53" s="639">
        <f t="shared" si="18"/>
        <v>0</v>
      </c>
      <c r="P53" s="639">
        <f t="shared" si="18"/>
        <v>0</v>
      </c>
      <c r="Q53" s="639">
        <f t="shared" si="18"/>
        <v>0</v>
      </c>
      <c r="R53" s="639">
        <f t="shared" si="18"/>
        <v>0</v>
      </c>
      <c r="S53" s="639">
        <f t="shared" si="18"/>
        <v>0</v>
      </c>
      <c r="T53" s="639">
        <f t="shared" si="18"/>
        <v>0</v>
      </c>
      <c r="U53" s="639">
        <f t="shared" si="18"/>
        <v>0</v>
      </c>
      <c r="V53" s="639">
        <f t="shared" si="18"/>
        <v>0</v>
      </c>
      <c r="W53" s="639">
        <f t="shared" si="18"/>
        <v>0</v>
      </c>
      <c r="X53" s="639">
        <f t="shared" si="18"/>
        <v>0</v>
      </c>
      <c r="Y53" s="639">
        <f t="shared" si="18"/>
        <v>0</v>
      </c>
      <c r="Z53" s="639">
        <f t="shared" si="18"/>
        <v>0</v>
      </c>
      <c r="AA53" s="639">
        <f t="shared" si="18"/>
        <v>0</v>
      </c>
      <c r="AB53" s="639">
        <f t="shared" si="18"/>
        <v>0</v>
      </c>
      <c r="AC53" s="639">
        <f t="shared" si="18"/>
        <v>0</v>
      </c>
      <c r="AD53" s="639">
        <f t="shared" ref="AD53:AH53" si="19">AD54*AD55</f>
        <v>0</v>
      </c>
      <c r="AE53" s="639">
        <f t="shared" si="19"/>
        <v>0</v>
      </c>
      <c r="AF53" s="639">
        <f t="shared" si="19"/>
        <v>0</v>
      </c>
      <c r="AG53" s="639">
        <f t="shared" si="19"/>
        <v>0</v>
      </c>
      <c r="AH53" s="640">
        <f t="shared" si="19"/>
        <v>0</v>
      </c>
      <c r="AI53" s="663"/>
    </row>
    <row r="54" spans="2:35" s="642" customFormat="1" ht="13" hidden="1" x14ac:dyDescent="0.3">
      <c r="B54" s="643"/>
      <c r="C54" s="644"/>
      <c r="D54" s="645" t="s">
        <v>21</v>
      </c>
      <c r="E54" s="646">
        <f>SUMIF('WOW PMPM &amp; Agg'!$B$10:$B$36,'Summary TC'!$B53,'WOW PMPM &amp; Agg'!D$10:D$36)</f>
        <v>0</v>
      </c>
      <c r="F54" s="647">
        <f>SUMIF('WOW PMPM &amp; Agg'!$B$10:$B$36,'Summary TC'!$B53,'WOW PMPM &amp; Agg'!E$10:E$36)</f>
        <v>0</v>
      </c>
      <c r="G54" s="647">
        <f>SUMIF('WOW PMPM &amp; Agg'!$B$10:$B$36,'Summary TC'!$B53,'WOW PMPM &amp; Agg'!F$10:F$36)</f>
        <v>0</v>
      </c>
      <c r="H54" s="647">
        <f>SUMIF('WOW PMPM &amp; Agg'!$B$10:$B$36,'Summary TC'!$B53,'WOW PMPM &amp; Agg'!G$10:G$36)</f>
        <v>0</v>
      </c>
      <c r="I54" s="647">
        <f>SUMIF('WOW PMPM &amp; Agg'!$B$10:$B$36,'Summary TC'!$B53,'WOW PMPM &amp; Agg'!H$10:H$36)</f>
        <v>0</v>
      </c>
      <c r="J54" s="647">
        <f>SUMIF('WOW PMPM &amp; Agg'!$B$10:$B$36,'Summary TC'!$B53,'WOW PMPM &amp; Agg'!I$10:I$36)</f>
        <v>0</v>
      </c>
      <c r="K54" s="647">
        <f>SUMIF('WOW PMPM &amp; Agg'!$B$10:$B$36,'Summary TC'!$B53,'WOW PMPM &amp; Agg'!J$10:J$36)</f>
        <v>0</v>
      </c>
      <c r="L54" s="647">
        <f>SUMIF('WOW PMPM &amp; Agg'!$B$10:$B$36,'Summary TC'!$B53,'WOW PMPM &amp; Agg'!K$10:K$36)</f>
        <v>0</v>
      </c>
      <c r="M54" s="647">
        <f>SUMIF('WOW PMPM &amp; Agg'!$B$10:$B$36,'Summary TC'!$B53,'WOW PMPM &amp; Agg'!L$10:L$36)</f>
        <v>0</v>
      </c>
      <c r="N54" s="647">
        <f>SUMIF('WOW PMPM &amp; Agg'!$B$10:$B$36,'Summary TC'!$B53,'WOW PMPM &amp; Agg'!M$10:M$36)</f>
        <v>0</v>
      </c>
      <c r="O54" s="647">
        <f>SUMIF('WOW PMPM &amp; Agg'!$B$10:$B$36,'Summary TC'!$B53,'WOW PMPM &amp; Agg'!N$10:N$36)</f>
        <v>0</v>
      </c>
      <c r="P54" s="647">
        <f>SUMIF('WOW PMPM &amp; Agg'!$B$10:$B$36,'Summary TC'!$B53,'WOW PMPM &amp; Agg'!O$10:O$36)</f>
        <v>0</v>
      </c>
      <c r="Q54" s="647">
        <f>SUMIF('WOW PMPM &amp; Agg'!$B$10:$B$36,'Summary TC'!$B53,'WOW PMPM &amp; Agg'!P$10:P$36)</f>
        <v>0</v>
      </c>
      <c r="R54" s="647">
        <f>SUMIF('WOW PMPM &amp; Agg'!$B$10:$B$36,'Summary TC'!$B53,'WOW PMPM &amp; Agg'!Q$10:Q$36)</f>
        <v>0</v>
      </c>
      <c r="S54" s="647">
        <f>SUMIF('WOW PMPM &amp; Agg'!$B$10:$B$36,'Summary TC'!$B53,'WOW PMPM &amp; Agg'!R$10:R$36)</f>
        <v>0</v>
      </c>
      <c r="T54" s="647">
        <f>SUMIF('WOW PMPM &amp; Agg'!$B$10:$B$36,'Summary TC'!$B53,'WOW PMPM &amp; Agg'!S$10:S$36)</f>
        <v>0</v>
      </c>
      <c r="U54" s="647">
        <f>SUMIF('WOW PMPM &amp; Agg'!$B$10:$B$36,'Summary TC'!$B53,'WOW PMPM &amp; Agg'!T$10:T$36)</f>
        <v>0</v>
      </c>
      <c r="V54" s="647">
        <f>SUMIF('WOW PMPM &amp; Agg'!$B$10:$B$36,'Summary TC'!$B53,'WOW PMPM &amp; Agg'!U$10:U$36)</f>
        <v>0</v>
      </c>
      <c r="W54" s="647">
        <f>SUMIF('WOW PMPM &amp; Agg'!$B$10:$B$36,'Summary TC'!$B53,'WOW PMPM &amp; Agg'!V$10:V$36)</f>
        <v>0</v>
      </c>
      <c r="X54" s="647">
        <f>SUMIF('WOW PMPM &amp; Agg'!$B$10:$B$36,'Summary TC'!$B53,'WOW PMPM &amp; Agg'!W$10:W$36)</f>
        <v>0</v>
      </c>
      <c r="Y54" s="647">
        <f>SUMIF('WOW PMPM &amp; Agg'!$B$10:$B$36,'Summary TC'!$B53,'WOW PMPM &amp; Agg'!X$10:X$36)</f>
        <v>0</v>
      </c>
      <c r="Z54" s="647">
        <f>SUMIF('WOW PMPM &amp; Agg'!$B$10:$B$36,'Summary TC'!$B53,'WOW PMPM &amp; Agg'!Y$10:Y$36)</f>
        <v>0</v>
      </c>
      <c r="AA54" s="647">
        <f>SUMIF('WOW PMPM &amp; Agg'!$B$10:$B$36,'Summary TC'!$B53,'WOW PMPM &amp; Agg'!Z$10:Z$36)</f>
        <v>0</v>
      </c>
      <c r="AB54" s="647">
        <f>SUMIF('WOW PMPM &amp; Agg'!$B$10:$B$36,'Summary TC'!$B53,'WOW PMPM &amp; Agg'!AA$10:AA$36)</f>
        <v>0</v>
      </c>
      <c r="AC54" s="647">
        <f>SUMIF('WOW PMPM &amp; Agg'!$B$10:$B$36,'Summary TC'!$B53,'WOW PMPM &amp; Agg'!AB$10:AB$36)</f>
        <v>0</v>
      </c>
      <c r="AD54" s="647">
        <f>SUMIF('WOW PMPM &amp; Agg'!$B$10:$B$36,'Summary TC'!$B53,'WOW PMPM &amp; Agg'!AC$10:AC$36)</f>
        <v>0</v>
      </c>
      <c r="AE54" s="647">
        <f>SUMIF('WOW PMPM &amp; Agg'!$B$10:$B$36,'Summary TC'!$B53,'WOW PMPM &amp; Agg'!AD$10:AD$36)</f>
        <v>0</v>
      </c>
      <c r="AF54" s="647">
        <f>SUMIF('WOW PMPM &amp; Agg'!$B$10:$B$36,'Summary TC'!$B53,'WOW PMPM &amp; Agg'!AE$10:AE$36)</f>
        <v>0</v>
      </c>
      <c r="AG54" s="647">
        <f>SUMIF('WOW PMPM &amp; Agg'!$B$10:$B$36,'Summary TC'!$B53,'WOW PMPM &amp; Agg'!AF$10:AF$36)</f>
        <v>0</v>
      </c>
      <c r="AH54" s="648">
        <f>SUMIF('WOW PMPM &amp; Agg'!$B$10:$B$36,'Summary TC'!$B53,'WOW PMPM &amp; Agg'!AG$10:AG$36)</f>
        <v>0</v>
      </c>
      <c r="AI54" s="664"/>
    </row>
    <row r="55" spans="2:35" ht="13" hidden="1" x14ac:dyDescent="0.3">
      <c r="B55" s="658"/>
      <c r="C55" s="636"/>
      <c r="D55" s="577" t="s">
        <v>22</v>
      </c>
      <c r="E55" s="652">
        <f>IF($B$8="Actuals only",SUMIF('MemMon Actual'!$B$14:$B$36,'Summary TC'!$B53,'MemMon Actual'!D$14:D$36),0)+IF($B$8="Actuals + Projected",SUMIF('MemMon Total'!$B$10:$B$32,'Summary TC'!$B53,'MemMon Total'!D$10:D$32),0)</f>
        <v>0</v>
      </c>
      <c r="F55" s="619">
        <f>IF($B$8="Actuals only",SUMIF('MemMon Actual'!$B$14:$B$36,'Summary TC'!$B53,'MemMon Actual'!E$14:E$36),0)+IF($B$8="Actuals + Projected",SUMIF('MemMon Total'!$B$10:$B$32,'Summary TC'!$B53,'MemMon Total'!E$10:E$32),0)</f>
        <v>0</v>
      </c>
      <c r="G55" s="619">
        <f>IF($B$8="Actuals only",SUMIF('MemMon Actual'!$B$14:$B$36,'Summary TC'!$B53,'MemMon Actual'!F$14:F$36),0)+IF($B$8="Actuals + Projected",SUMIF('MemMon Total'!$B$10:$B$32,'Summary TC'!$B53,'MemMon Total'!F$10:F$32),0)</f>
        <v>0</v>
      </c>
      <c r="H55" s="619">
        <f>IF($B$8="Actuals only",SUMIF('MemMon Actual'!$B$14:$B$36,'Summary TC'!$B53,'MemMon Actual'!G$14:G$36),0)+IF($B$8="Actuals + Projected",SUMIF('MemMon Total'!$B$10:$B$32,'Summary TC'!$B53,'MemMon Total'!G$10:G$32),0)</f>
        <v>0</v>
      </c>
      <c r="I55" s="619">
        <f>IF($B$8="Actuals only",SUMIF('MemMon Actual'!$B$14:$B$36,'Summary TC'!$B53,'MemMon Actual'!H$14:H$36),0)+IF($B$8="Actuals + Projected",SUMIF('MemMon Total'!$B$10:$B$32,'Summary TC'!$B53,'MemMon Total'!H$10:H$32),0)</f>
        <v>0</v>
      </c>
      <c r="J55" s="619">
        <f>IF($B$8="Actuals only",SUMIF('MemMon Actual'!$B$14:$B$36,'Summary TC'!$B53,'MemMon Actual'!I$14:I$36),0)+IF($B$8="Actuals + Projected",SUMIF('MemMon Total'!$B$10:$B$32,'Summary TC'!$B53,'MemMon Total'!I$10:I$32),0)</f>
        <v>0</v>
      </c>
      <c r="K55" s="619">
        <f>IF($B$8="Actuals only",SUMIF('MemMon Actual'!$B$14:$B$36,'Summary TC'!$B53,'MemMon Actual'!J$14:J$36),0)+IF($B$8="Actuals + Projected",SUMIF('MemMon Total'!$B$10:$B$32,'Summary TC'!$B53,'MemMon Total'!J$10:J$32),0)</f>
        <v>0</v>
      </c>
      <c r="L55" s="619">
        <f>IF($B$8="Actuals only",SUMIF('MemMon Actual'!$B$14:$B$36,'Summary TC'!$B53,'MemMon Actual'!K$14:K$36),0)+IF($B$8="Actuals + Projected",SUMIF('MemMon Total'!$B$10:$B$32,'Summary TC'!$B53,'MemMon Total'!K$10:K$32),0)</f>
        <v>0</v>
      </c>
      <c r="M55" s="619">
        <f>IF($B$8="Actuals only",SUMIF('MemMon Actual'!$B$14:$B$36,'Summary TC'!$B53,'MemMon Actual'!L$14:L$36),0)+IF($B$8="Actuals + Projected",SUMIF('MemMon Total'!$B$10:$B$32,'Summary TC'!$B53,'MemMon Total'!L$10:L$32),0)</f>
        <v>0</v>
      </c>
      <c r="N55" s="619">
        <f>IF($B$8="Actuals only",SUMIF('MemMon Actual'!$B$14:$B$36,'Summary TC'!$B53,'MemMon Actual'!M$14:M$36),0)+IF($B$8="Actuals + Projected",SUMIF('MemMon Total'!$B$10:$B$32,'Summary TC'!$B53,'MemMon Total'!M$10:M$32),0)</f>
        <v>0</v>
      </c>
      <c r="O55" s="619">
        <f>IF($B$8="Actuals only",SUMIF('MemMon Actual'!$B$14:$B$36,'Summary TC'!$B53,'MemMon Actual'!N$14:N$36),0)+IF($B$8="Actuals + Projected",SUMIF('MemMon Total'!$B$10:$B$32,'Summary TC'!$B53,'MemMon Total'!N$10:N$32),0)</f>
        <v>0</v>
      </c>
      <c r="P55" s="619">
        <f>IF($B$8="Actuals only",SUMIF('MemMon Actual'!$B$14:$B$36,'Summary TC'!$B53,'MemMon Actual'!O$14:O$36),0)+IF($B$8="Actuals + Projected",SUMIF('MemMon Total'!$B$10:$B$32,'Summary TC'!$B53,'MemMon Total'!O$10:O$32),0)</f>
        <v>0</v>
      </c>
      <c r="Q55" s="619">
        <f>IF($B$8="Actuals only",SUMIF('MemMon Actual'!$B$14:$B$36,'Summary TC'!$B53,'MemMon Actual'!P$14:P$36),0)+IF($B$8="Actuals + Projected",SUMIF('MemMon Total'!$B$10:$B$32,'Summary TC'!$B53,'MemMon Total'!P$10:P$32),0)</f>
        <v>0</v>
      </c>
      <c r="R55" s="619">
        <f>IF($B$8="Actuals only",SUMIF('MemMon Actual'!$B$14:$B$36,'Summary TC'!$B53,'MemMon Actual'!Q$14:Q$36),0)+IF($B$8="Actuals + Projected",SUMIF('MemMon Total'!$B$10:$B$32,'Summary TC'!$B53,'MemMon Total'!Q$10:Q$32),0)</f>
        <v>0</v>
      </c>
      <c r="S55" s="619">
        <f>IF($B$8="Actuals only",SUMIF('MemMon Actual'!$B$14:$B$36,'Summary TC'!$B53,'MemMon Actual'!R$14:R$36),0)+IF($B$8="Actuals + Projected",SUMIF('MemMon Total'!$B$10:$B$32,'Summary TC'!$B53,'MemMon Total'!R$10:R$32),0)</f>
        <v>0</v>
      </c>
      <c r="T55" s="619">
        <f>IF($B$8="Actuals only",SUMIF('MemMon Actual'!$B$14:$B$36,'Summary TC'!$B53,'MemMon Actual'!S$14:S$36),0)+IF($B$8="Actuals + Projected",SUMIF('MemMon Total'!$B$10:$B$32,'Summary TC'!$B53,'MemMon Total'!S$10:S$32),0)</f>
        <v>0</v>
      </c>
      <c r="U55" s="619">
        <f>IF($B$8="Actuals only",SUMIF('MemMon Actual'!$B$14:$B$36,'Summary TC'!$B53,'MemMon Actual'!T$14:T$36),0)+IF($B$8="Actuals + Projected",SUMIF('MemMon Total'!$B$10:$B$32,'Summary TC'!$B53,'MemMon Total'!T$10:T$32),0)</f>
        <v>0</v>
      </c>
      <c r="V55" s="619">
        <f>IF($B$8="Actuals only",SUMIF('MemMon Actual'!$B$14:$B$36,'Summary TC'!$B53,'MemMon Actual'!U$14:U$36),0)+IF($B$8="Actuals + Projected",SUMIF('MemMon Total'!$B$10:$B$32,'Summary TC'!$B53,'MemMon Total'!U$10:U$32),0)</f>
        <v>0</v>
      </c>
      <c r="W55" s="619">
        <f>IF($B$8="Actuals only",SUMIF('MemMon Actual'!$B$14:$B$36,'Summary TC'!$B53,'MemMon Actual'!V$14:V$36),0)+IF($B$8="Actuals + Projected",SUMIF('MemMon Total'!$B$10:$B$32,'Summary TC'!$B53,'MemMon Total'!V$10:V$32),0)</f>
        <v>0</v>
      </c>
      <c r="X55" s="619">
        <f>IF($B$8="Actuals only",SUMIF('MemMon Actual'!$B$14:$B$36,'Summary TC'!$B53,'MemMon Actual'!W$14:W$36),0)+IF($B$8="Actuals + Projected",SUMIF('MemMon Total'!$B$10:$B$32,'Summary TC'!$B53,'MemMon Total'!W$10:W$32),0)</f>
        <v>0</v>
      </c>
      <c r="Y55" s="619">
        <f>IF($B$8="Actuals only",SUMIF('MemMon Actual'!$B$14:$B$36,'Summary TC'!$B53,'MemMon Actual'!X$14:X$36),0)+IF($B$8="Actuals + Projected",SUMIF('MemMon Total'!$B$10:$B$32,'Summary TC'!$B53,'MemMon Total'!X$10:X$32),0)</f>
        <v>0</v>
      </c>
      <c r="Z55" s="619">
        <f>IF($B$8="Actuals only",SUMIF('MemMon Actual'!$B$14:$B$36,'Summary TC'!$B53,'MemMon Actual'!Y$14:Y$36),0)+IF($B$8="Actuals + Projected",SUMIF('MemMon Total'!$B$10:$B$32,'Summary TC'!$B53,'MemMon Total'!Y$10:Y$32),0)</f>
        <v>0</v>
      </c>
      <c r="AA55" s="619">
        <f>IF($B$8="Actuals only",SUMIF('MemMon Actual'!$B$14:$B$36,'Summary TC'!$B53,'MemMon Actual'!Z$14:Z$36),0)+IF($B$8="Actuals + Projected",SUMIF('MemMon Total'!$B$10:$B$32,'Summary TC'!$B53,'MemMon Total'!Z$10:Z$32),0)</f>
        <v>0</v>
      </c>
      <c r="AB55" s="619">
        <f>IF($B$8="Actuals only",SUMIF('MemMon Actual'!$B$14:$B$36,'Summary TC'!$B53,'MemMon Actual'!AA$14:AA$36),0)+IF($B$8="Actuals + Projected",SUMIF('MemMon Total'!$B$10:$B$32,'Summary TC'!$B53,'MemMon Total'!AA$10:AA$32),0)</f>
        <v>0</v>
      </c>
      <c r="AC55" s="619">
        <f>IF($B$8="Actuals only",SUMIF('MemMon Actual'!$B$14:$B$36,'Summary TC'!$B53,'MemMon Actual'!AB$14:AB$36),0)+IF($B$8="Actuals + Projected",SUMIF('MemMon Total'!$B$10:$B$32,'Summary TC'!$B53,'MemMon Total'!AB$10:AB$32),0)</f>
        <v>0</v>
      </c>
      <c r="AD55" s="619">
        <f>IF($B$8="Actuals only",SUMIF('MemMon Actual'!$B$14:$B$36,'Summary TC'!$B53,'MemMon Actual'!AC$14:AC$36),0)+IF($B$8="Actuals + Projected",SUMIF('MemMon Total'!$B$10:$B$32,'Summary TC'!$B53,'MemMon Total'!AC$10:AC$32),0)</f>
        <v>0</v>
      </c>
      <c r="AE55" s="619">
        <f>IF($B$8="Actuals only",SUMIF('MemMon Actual'!$B$14:$B$36,'Summary TC'!$B53,'MemMon Actual'!AD$14:AD$36),0)+IF($B$8="Actuals + Projected",SUMIF('MemMon Total'!$B$10:$B$32,'Summary TC'!$B53,'MemMon Total'!AD$10:AD$32),0)</f>
        <v>0</v>
      </c>
      <c r="AF55" s="619">
        <f>IF($B$8="Actuals only",SUMIF('MemMon Actual'!$B$14:$B$36,'Summary TC'!$B53,'MemMon Actual'!AE$14:AE$36),0)+IF($B$8="Actuals + Projected",SUMIF('MemMon Total'!$B$10:$B$32,'Summary TC'!$B53,'MemMon Total'!AE$10:AE$32),0)</f>
        <v>0</v>
      </c>
      <c r="AG55" s="619">
        <f>IF($B$8="Actuals only",SUMIF('MemMon Actual'!$B$14:$B$36,'Summary TC'!$B53,'MemMon Actual'!AF$14:AF$36),0)+IF($B$8="Actuals + Projected",SUMIF('MemMon Total'!$B$10:$B$32,'Summary TC'!$B53,'MemMon Total'!AF$10:AF$32),0)</f>
        <v>0</v>
      </c>
      <c r="AH55" s="653">
        <f>IF($B$8="Actuals only",SUMIF('MemMon Actual'!$B$14:$B$36,'Summary TC'!$B53,'MemMon Actual'!AG$14:AG$36),0)+IF($B$8="Actuals + Projected",SUMIF('MemMon Total'!$B$10:$B$32,'Summary TC'!$B53,'MemMon Total'!AG$10:AG$32),0)</f>
        <v>0</v>
      </c>
      <c r="AI55" s="663"/>
    </row>
    <row r="56" spans="2:35" ht="13" hidden="1" x14ac:dyDescent="0.3">
      <c r="B56" s="589"/>
      <c r="C56" s="631"/>
      <c r="D56" s="514"/>
      <c r="E56" s="660"/>
      <c r="F56" s="661"/>
      <c r="G56" s="661"/>
      <c r="H56" s="661"/>
      <c r="I56" s="661"/>
      <c r="J56" s="661"/>
      <c r="K56" s="661"/>
      <c r="L56" s="661"/>
      <c r="M56" s="661"/>
      <c r="N56" s="661"/>
      <c r="O56" s="661"/>
      <c r="P56" s="661"/>
      <c r="Q56" s="661"/>
      <c r="R56" s="661"/>
      <c r="S56" s="661"/>
      <c r="T56" s="661"/>
      <c r="U56" s="661"/>
      <c r="V56" s="661"/>
      <c r="W56" s="661"/>
      <c r="X56" s="661"/>
      <c r="Y56" s="661"/>
      <c r="Z56" s="661"/>
      <c r="AA56" s="661"/>
      <c r="AB56" s="661"/>
      <c r="AC56" s="661"/>
      <c r="AD56" s="661"/>
      <c r="AE56" s="661"/>
      <c r="AF56" s="661"/>
      <c r="AG56" s="661"/>
      <c r="AH56" s="662"/>
      <c r="AI56" s="663"/>
    </row>
    <row r="57" spans="2:35" ht="13" hidden="1" x14ac:dyDescent="0.3">
      <c r="B57" s="548" t="s">
        <v>86</v>
      </c>
      <c r="C57" s="631"/>
      <c r="D57" s="514"/>
      <c r="E57" s="638"/>
      <c r="F57" s="639"/>
      <c r="G57" s="639"/>
      <c r="H57" s="639"/>
      <c r="I57" s="639"/>
      <c r="J57" s="639"/>
      <c r="K57" s="639"/>
      <c r="L57" s="639"/>
      <c r="M57" s="639"/>
      <c r="N57" s="639"/>
      <c r="O57" s="639"/>
      <c r="P57" s="639"/>
      <c r="Q57" s="639"/>
      <c r="R57" s="639"/>
      <c r="S57" s="639"/>
      <c r="T57" s="639"/>
      <c r="U57" s="639"/>
      <c r="V57" s="639"/>
      <c r="W57" s="639"/>
      <c r="X57" s="639"/>
      <c r="Y57" s="639"/>
      <c r="Z57" s="639"/>
      <c r="AA57" s="639"/>
      <c r="AB57" s="639"/>
      <c r="AC57" s="639"/>
      <c r="AD57" s="639"/>
      <c r="AE57" s="639"/>
      <c r="AF57" s="639"/>
      <c r="AG57" s="639"/>
      <c r="AH57" s="640"/>
      <c r="AI57" s="641"/>
    </row>
    <row r="58" spans="2:35" ht="13" hidden="1" x14ac:dyDescent="0.3">
      <c r="B58" s="589" t="str">
        <f>IFERROR(VLOOKUP(C58,'MEG Def'!$A$21:$B$26,2),"")</f>
        <v/>
      </c>
      <c r="C58" s="636"/>
      <c r="D58" s="637" t="str">
        <f>IF($C58&lt;&gt;0,"Total","")</f>
        <v/>
      </c>
      <c r="E58" s="638">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9">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9">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9">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9">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9">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9">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9">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9">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9">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9">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9">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9">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9">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9">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9">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9">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9">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9">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9">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9">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9">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9">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9">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9">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9">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9">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9">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9">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40">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41"/>
    </row>
    <row r="59" spans="2:35" ht="13" hidden="1" x14ac:dyDescent="0.3">
      <c r="B59" s="589" t="str">
        <f>IFERROR(VLOOKUP(C59,'MEG Def'!$A$21:$B$26,2),"")</f>
        <v/>
      </c>
      <c r="C59" s="636"/>
      <c r="D59" s="637" t="str">
        <f>IF($C59&lt;&gt;0,"Total","")</f>
        <v/>
      </c>
      <c r="E59" s="638">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9">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9">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9">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9">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9">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9">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9">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9">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9">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9">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9">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9">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9">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9">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9">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9">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9">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9">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9">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9">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9">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9">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9">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9">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9">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9">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9">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9">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40">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41"/>
    </row>
    <row r="60" spans="2:35" ht="13" hidden="1" x14ac:dyDescent="0.3">
      <c r="B60" s="589" t="str">
        <f>IFERROR(VLOOKUP(C60,'MEG Def'!$A$21:$B$26,2),"")</f>
        <v/>
      </c>
      <c r="C60" s="636"/>
      <c r="D60" s="637" t="str">
        <f>IF($C60&lt;&gt;0,"Total","")</f>
        <v/>
      </c>
      <c r="E60" s="638">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9">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9">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9">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9">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9">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9">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9">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9">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9">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9">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9">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9">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9">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9">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9">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9">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9">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9">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9">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9">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9">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9">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9">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9">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9">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9">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9">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9">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40">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41"/>
    </row>
    <row r="61" spans="2:35" ht="13" hidden="1" x14ac:dyDescent="0.3">
      <c r="B61" s="589" t="str">
        <f>IFERROR(VLOOKUP(C61,'MEG Def'!$A$21:$B$26,2),"")</f>
        <v/>
      </c>
      <c r="C61" s="636"/>
      <c r="D61" s="637" t="str">
        <f>IF($C61&lt;&gt;0,"Total","")</f>
        <v/>
      </c>
      <c r="E61" s="638">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9">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9">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9">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9">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9">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9">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9">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9">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9">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9">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9">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9">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9">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9">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9">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9">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9">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9">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9">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9">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9">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9">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9">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9">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9">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9">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9">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9">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40">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41"/>
    </row>
    <row r="62" spans="2:35" ht="13" hidden="1" x14ac:dyDescent="0.3">
      <c r="B62" s="589" t="str">
        <f>IFERROR(VLOOKUP(C62,'MEG Def'!$A$21:$B$26,2),"")</f>
        <v/>
      </c>
      <c r="C62" s="636"/>
      <c r="D62" s="637" t="str">
        <f>IF($C62&lt;&gt;0,"Total","")</f>
        <v/>
      </c>
      <c r="E62" s="638">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9">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9">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9">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9">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9">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9">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9">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9">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9">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9">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9">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9">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9">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9">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9">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9">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9">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9">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9">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9">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9">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9">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9">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9">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9">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9">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9">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9">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40">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41"/>
    </row>
    <row r="63" spans="2:35" ht="13" hidden="1" x14ac:dyDescent="0.3">
      <c r="B63" s="589"/>
      <c r="C63" s="636"/>
      <c r="D63" s="637"/>
      <c r="E63" s="549"/>
      <c r="F63" s="515"/>
      <c r="G63" s="515"/>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51"/>
      <c r="AI63" s="641"/>
    </row>
    <row r="64" spans="2:35" ht="13" hidden="1" x14ac:dyDescent="0.3">
      <c r="B64" s="548" t="s">
        <v>45</v>
      </c>
      <c r="C64" s="631"/>
      <c r="D64" s="637" t="str">
        <f t="shared" ref="D64:D69" si="20">IF($C64&lt;&gt;0,"Total","")</f>
        <v/>
      </c>
      <c r="E64" s="549"/>
      <c r="F64" s="515"/>
      <c r="G64" s="515"/>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51"/>
      <c r="AI64" s="641"/>
    </row>
    <row r="65" spans="2:35" ht="13" hidden="1" x14ac:dyDescent="0.3">
      <c r="B65" s="589" t="str">
        <f>IFERROR(VLOOKUP(C65,'MEG Def'!$A$28:$B$33,2),"")</f>
        <v/>
      </c>
      <c r="C65" s="636"/>
      <c r="D65" s="637" t="str">
        <f t="shared" si="20"/>
        <v/>
      </c>
      <c r="E65" s="638">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9">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9">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9">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9">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9">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9">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9">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9">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9">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9">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9">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9">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9">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9">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9">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9">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9">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9">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9">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9">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9">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9">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9">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9">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9">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9">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9">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9">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40">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41"/>
    </row>
    <row r="66" spans="2:35" ht="13" hidden="1" x14ac:dyDescent="0.3">
      <c r="B66" s="589" t="str">
        <f>IFERROR(VLOOKUP(C66,'MEG Def'!$A$28:$B$33,2),"")</f>
        <v/>
      </c>
      <c r="C66" s="636"/>
      <c r="D66" s="637" t="str">
        <f t="shared" si="20"/>
        <v/>
      </c>
      <c r="E66" s="638">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9">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9">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9">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9">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9">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9">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9">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9">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9">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9">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9">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9">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9">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9">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9">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9">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9">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9">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9">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9">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9">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9">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9">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9">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9">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9">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9">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9">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40">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41"/>
    </row>
    <row r="67" spans="2:35" ht="13" hidden="1" x14ac:dyDescent="0.3">
      <c r="B67" s="589" t="str">
        <f>IFERROR(VLOOKUP(C67,'MEG Def'!$A$28:$B$33,2),"")</f>
        <v/>
      </c>
      <c r="C67" s="636"/>
      <c r="D67" s="637" t="str">
        <f t="shared" si="20"/>
        <v/>
      </c>
      <c r="E67" s="638">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9">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9">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9">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9">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9">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9">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9">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9">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9">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9">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9">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9">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9">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9">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9">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9">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9">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9">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9">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9">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9">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9">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9">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9">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9">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9">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9">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9">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40">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41"/>
    </row>
    <row r="68" spans="2:35" ht="13" hidden="1" x14ac:dyDescent="0.3">
      <c r="B68" s="589" t="str">
        <f>IFERROR(VLOOKUP(C68,'MEG Def'!$A$28:$B$33,2),"")</f>
        <v/>
      </c>
      <c r="C68" s="636"/>
      <c r="D68" s="637" t="str">
        <f t="shared" si="20"/>
        <v/>
      </c>
      <c r="E68" s="638">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9">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9">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9">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9">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9">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9">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9">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9">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9">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9">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9">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9">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9">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9">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9">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9">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9">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9">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9">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9">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9">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9">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9">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9">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9">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9">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9">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9">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40">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41"/>
    </row>
    <row r="69" spans="2:35" ht="13" hidden="1" x14ac:dyDescent="0.3">
      <c r="B69" s="589" t="str">
        <f>IFERROR(VLOOKUP(C69,'MEG Def'!$A$28:$B$33,2),"")</f>
        <v/>
      </c>
      <c r="C69" s="636"/>
      <c r="D69" s="637" t="str">
        <f t="shared" si="20"/>
        <v/>
      </c>
      <c r="E69" s="638">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9">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9">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9">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9">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9">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9">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9">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9">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9">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9">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9">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9">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9">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9">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9">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9">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9">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9">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9">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9">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9">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9">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9">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9">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9">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9">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9">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9">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40">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41"/>
    </row>
    <row r="70" spans="2:35" ht="13.5" hidden="1" thickBot="1" x14ac:dyDescent="0.35">
      <c r="B70" s="589"/>
      <c r="C70" s="636"/>
      <c r="D70" s="637"/>
      <c r="E70" s="556"/>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665"/>
      <c r="AI70" s="666"/>
    </row>
    <row r="71" spans="2:35" ht="13.5" hidden="1" thickBot="1" x14ac:dyDescent="0.35">
      <c r="B71" s="667" t="s">
        <v>4</v>
      </c>
      <c r="C71" s="668"/>
      <c r="D71" s="667"/>
      <c r="E71" s="669">
        <f>IF(AND(E$12&gt;='Summary TC'!$C4, E$12&lt;='Summary TC'!$C5), SUMIF($D15:$D70,"Total",E15:E70),0)</f>
        <v>0</v>
      </c>
      <c r="F71" s="669">
        <f>IF(AND(F$12&gt;='Summary TC'!$C4, F$12&lt;='Summary TC'!$C5), SUMIF($D15:$D70,"Total",F15:F70),0)</f>
        <v>0</v>
      </c>
      <c r="G71" s="669">
        <f>IF(AND(G$12&gt;='Summary TC'!$C4, G$12&lt;='Summary TC'!$C5), SUMIF($D15:$D70,"Total",G15:G70),0)</f>
        <v>0</v>
      </c>
      <c r="H71" s="669">
        <f>IF(AND(H$12&gt;='Summary TC'!$C4, H$12&lt;='Summary TC'!$C5), SUMIF($D15:$D70,"Total",H15:H70),0)</f>
        <v>0</v>
      </c>
      <c r="I71" s="669">
        <f>IF(AND(I$12&gt;='Summary TC'!$C4, I$12&lt;='Summary TC'!$C5), SUMIF($D15:$D70,"Total",I15:I70),0)</f>
        <v>0</v>
      </c>
      <c r="J71" s="669">
        <f>IF(AND(J$12&gt;='Summary TC'!$C4, J$12&lt;='Summary TC'!$C5), SUMIF($D15:$D70,"Total",J15:J70),0)</f>
        <v>0</v>
      </c>
      <c r="K71" s="669">
        <f>IF(AND(K$12&gt;='Summary TC'!$C4, K$12&lt;='Summary TC'!$C5), SUMIF($D15:$D70,"Total",K15:K70),0)</f>
        <v>0</v>
      </c>
      <c r="L71" s="669">
        <f>IF(AND(L$12&gt;='Summary TC'!$C4, L$12&lt;='Summary TC'!$C5), SUMIF($D15:$D70,"Total",L15:L70),0)</f>
        <v>0</v>
      </c>
      <c r="M71" s="669">
        <f>IF(AND(M$12&gt;='Summary TC'!$C4, M$12&lt;='Summary TC'!$C5), SUMIF($D15:$D70,"Total",M15:M70),0)</f>
        <v>0</v>
      </c>
      <c r="N71" s="669">
        <f>IF(AND(N$12&gt;='Summary TC'!$C4, N$12&lt;='Summary TC'!$C5), SUMIF($D15:$D70,"Total",N15:N70),0)</f>
        <v>0</v>
      </c>
      <c r="O71" s="669">
        <f>IF(AND(O$12&gt;='Summary TC'!$C4, O$12&lt;='Summary TC'!$C5), SUMIF($D15:$D70,"Total",O15:O70),0)</f>
        <v>0</v>
      </c>
      <c r="P71" s="669">
        <f>IF(AND(P$12&gt;='Summary TC'!$C4, P$12&lt;='Summary TC'!$C5), SUMIF($D15:$D70,"Total",P15:P70),0)</f>
        <v>0</v>
      </c>
      <c r="Q71" s="669">
        <f>IF(AND(Q$12&gt;='Summary TC'!$C4, Q$12&lt;='Summary TC'!$C5), SUMIF($D15:$D70,"Total",Q15:Q70),0)</f>
        <v>0</v>
      </c>
      <c r="R71" s="669">
        <f>IF(AND(R$12&gt;='Summary TC'!$C4, R$12&lt;='Summary TC'!$C5), SUMIF($D15:$D70,"Total",R15:R70),0)</f>
        <v>0</v>
      </c>
      <c r="S71" s="669">
        <f>IF(AND(S$12&gt;='Summary TC'!$C4, S$12&lt;='Summary TC'!$C5), SUMIF($D15:$D70,"Total",S15:S70),0)</f>
        <v>0</v>
      </c>
      <c r="T71" s="669">
        <f>IF(AND(T$12&gt;='Summary TC'!$C4, T$12&lt;='Summary TC'!$C5), SUMIF($D15:$D70,"Total",T15:T70),0)</f>
        <v>0</v>
      </c>
      <c r="U71" s="669">
        <f>IF(AND(U$12&gt;='Summary TC'!$C4, U$12&lt;='Summary TC'!$C5), SUMIF($D15:$D70,"Total",U15:U70),0)</f>
        <v>0</v>
      </c>
      <c r="V71" s="669">
        <f>IF(AND(V$12&gt;='Summary TC'!$C4, V$12&lt;='Summary TC'!$C5), SUMIF($D15:$D70,"Total",V15:V70),0)</f>
        <v>0</v>
      </c>
      <c r="W71" s="669">
        <f>IF(AND(W$12&gt;='Summary TC'!$C4, W$12&lt;='Summary TC'!$C5), SUMIF($D15:$D70,"Total",W15:W70),0)</f>
        <v>0</v>
      </c>
      <c r="X71" s="669">
        <f>IF(AND(X$12&gt;='Summary TC'!$C4, X$12&lt;='Summary TC'!$C5), SUMIF($D15:$D70,"Total",X15:X70),0)</f>
        <v>0</v>
      </c>
      <c r="Y71" s="669">
        <f>IF(AND(Y$12&gt;='Summary TC'!$C4, Y$12&lt;='Summary TC'!$C5), SUMIF($D15:$D70,"Total",Y15:Y70),0)</f>
        <v>0</v>
      </c>
      <c r="Z71" s="669">
        <f>IF(AND(Z$12&gt;='Summary TC'!$C4, Z$12&lt;='Summary TC'!$C5), SUMIF($D15:$D70,"Total",Z15:Z70),0)</f>
        <v>0</v>
      </c>
      <c r="AA71" s="669">
        <f>IF(AND(AA$12&gt;='Summary TC'!$C4, AA$12&lt;='Summary TC'!$C5), SUMIF($D15:$D70,"Total",AA15:AA70),0)</f>
        <v>0</v>
      </c>
      <c r="AB71" s="669">
        <f>IF(AND(AB$12&gt;='Summary TC'!$C4, AB$12&lt;='Summary TC'!$C5), SUMIF($D15:$D70,"Total",AB15:AB70),0)</f>
        <v>0</v>
      </c>
      <c r="AC71" s="669">
        <f>IF(AND(AC$12&gt;='Summary TC'!$C4, AC$12&lt;='Summary TC'!$C5), SUMIF($D15:$D70,"Total",AC15:AC70),0)</f>
        <v>0</v>
      </c>
      <c r="AD71" s="669">
        <f>IF(AND(AD$12&gt;='Summary TC'!$C4, AD$12&lt;='Summary TC'!$C5), SUMIF($D15:$D70,"Total",AD15:AD70),0)</f>
        <v>0</v>
      </c>
      <c r="AE71" s="669">
        <f>IF(AND(AE$12&gt;='Summary TC'!$C4, AE$12&lt;='Summary TC'!$C5), SUMIF($D15:$D70,"Total",AE15:AE70),0)</f>
        <v>0</v>
      </c>
      <c r="AF71" s="669">
        <f>IF(AND(AF$12&gt;='Summary TC'!$C4, AF$12&lt;='Summary TC'!$C5), SUMIF($D15:$D70,"Total",AF15:AF70),0)</f>
        <v>0</v>
      </c>
      <c r="AG71" s="669">
        <f>IF(AND(AG$12&gt;='Summary TC'!$C4, AG$12&lt;='Summary TC'!$C5), SUMIF($D15:$D70,"Total",AG15:AG70),0)</f>
        <v>0</v>
      </c>
      <c r="AH71" s="669">
        <f>IF(AND(AH$12&gt;='Summary TC'!$C4, AH$12&lt;='Summary TC'!$C5), SUMIF($D15:$D70,"Total",AH15:AH70),0)</f>
        <v>0</v>
      </c>
      <c r="AI71" s="670">
        <f>SUM(E71:AH71)</f>
        <v>0</v>
      </c>
    </row>
    <row r="72" spans="2:35" hidden="1" x14ac:dyDescent="0.25">
      <c r="B72" s="416"/>
      <c r="E72" s="671"/>
      <c r="F72" s="671"/>
      <c r="G72" s="671"/>
      <c r="H72" s="671"/>
      <c r="I72" s="671"/>
      <c r="J72" s="671"/>
      <c r="K72" s="671"/>
      <c r="L72" s="671"/>
      <c r="M72" s="671"/>
      <c r="N72" s="671"/>
      <c r="O72" s="671"/>
      <c r="P72" s="671"/>
      <c r="Q72" s="671"/>
      <c r="R72" s="671"/>
      <c r="S72" s="671"/>
      <c r="T72" s="671"/>
      <c r="U72" s="671"/>
      <c r="V72" s="671"/>
      <c r="W72" s="671"/>
      <c r="X72" s="671"/>
      <c r="Y72" s="671"/>
      <c r="Z72" s="671"/>
      <c r="AA72" s="671"/>
      <c r="AB72" s="671"/>
      <c r="AC72" s="671"/>
      <c r="AD72" s="671"/>
      <c r="AE72" s="671"/>
      <c r="AF72" s="671"/>
      <c r="AG72" s="671"/>
      <c r="AH72" s="671"/>
      <c r="AI72" s="671"/>
    </row>
    <row r="73" spans="2:35" ht="13.5" hidden="1" thickBot="1" x14ac:dyDescent="0.35">
      <c r="B73" s="440" t="s">
        <v>5</v>
      </c>
      <c r="C73" s="620"/>
      <c r="D73" s="440"/>
    </row>
    <row r="74" spans="2:35" ht="13" hidden="1" x14ac:dyDescent="0.3">
      <c r="B74" s="527"/>
      <c r="C74" s="563"/>
      <c r="D74" s="576"/>
      <c r="E74" s="529" t="s">
        <v>0</v>
      </c>
      <c r="F74" s="428"/>
      <c r="G74" s="503"/>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621" t="s">
        <v>1</v>
      </c>
    </row>
    <row r="75" spans="2:35" ht="13.5" hidden="1" thickBot="1" x14ac:dyDescent="0.35">
      <c r="B75" s="622"/>
      <c r="C75" s="623"/>
      <c r="D75" s="622"/>
      <c r="E75" s="532">
        <f>'DY Def'!B$5</f>
        <v>1</v>
      </c>
      <c r="F75" s="506">
        <f>'DY Def'!C$5</f>
        <v>2</v>
      </c>
      <c r="G75" s="506">
        <f>'DY Def'!D$5</f>
        <v>3</v>
      </c>
      <c r="H75" s="506">
        <f>'DY Def'!E$5</f>
        <v>4</v>
      </c>
      <c r="I75" s="506">
        <f>'DY Def'!F$5</f>
        <v>5</v>
      </c>
      <c r="J75" s="506">
        <f>'DY Def'!G$5</f>
        <v>6</v>
      </c>
      <c r="K75" s="506">
        <f>'DY Def'!H$5</f>
        <v>7</v>
      </c>
      <c r="L75" s="506">
        <f>'DY Def'!I$5</f>
        <v>8</v>
      </c>
      <c r="M75" s="506">
        <f>'DY Def'!J$5</f>
        <v>9</v>
      </c>
      <c r="N75" s="506">
        <f>'DY Def'!K$5</f>
        <v>10</v>
      </c>
      <c r="O75" s="506">
        <f>'DY Def'!L$5</f>
        <v>11</v>
      </c>
      <c r="P75" s="506">
        <f>'DY Def'!M$5</f>
        <v>12</v>
      </c>
      <c r="Q75" s="506">
        <f>'DY Def'!N$5</f>
        <v>13</v>
      </c>
      <c r="R75" s="506">
        <f>'DY Def'!O$5</f>
        <v>14</v>
      </c>
      <c r="S75" s="506">
        <f>'DY Def'!P$5</f>
        <v>15</v>
      </c>
      <c r="T75" s="506">
        <f>'DY Def'!Q$5</f>
        <v>16</v>
      </c>
      <c r="U75" s="506">
        <f>'DY Def'!R$5</f>
        <v>17</v>
      </c>
      <c r="V75" s="506">
        <f>'DY Def'!S$5</f>
        <v>18</v>
      </c>
      <c r="W75" s="506">
        <f>'DY Def'!T$5</f>
        <v>19</v>
      </c>
      <c r="X75" s="506">
        <f>'DY Def'!U$5</f>
        <v>20</v>
      </c>
      <c r="Y75" s="506">
        <f>'DY Def'!V$5</f>
        <v>21</v>
      </c>
      <c r="Z75" s="506">
        <f>'DY Def'!W$5</f>
        <v>22</v>
      </c>
      <c r="AA75" s="506">
        <f>'DY Def'!X$5</f>
        <v>23</v>
      </c>
      <c r="AB75" s="506">
        <f>'DY Def'!Y$5</f>
        <v>24</v>
      </c>
      <c r="AC75" s="506">
        <f>'DY Def'!Z$5</f>
        <v>25</v>
      </c>
      <c r="AD75" s="506">
        <f>'DY Def'!AA$5</f>
        <v>26</v>
      </c>
      <c r="AE75" s="506">
        <f>'DY Def'!AB$5</f>
        <v>27</v>
      </c>
      <c r="AF75" s="506">
        <f>'DY Def'!AC$5</f>
        <v>28</v>
      </c>
      <c r="AG75" s="506">
        <f>'DY Def'!AD$5</f>
        <v>29</v>
      </c>
      <c r="AH75" s="506">
        <f>'DY Def'!AE$5</f>
        <v>30</v>
      </c>
      <c r="AI75" s="672"/>
    </row>
    <row r="76" spans="2:35" ht="13" hidden="1" x14ac:dyDescent="0.3">
      <c r="B76" s="548" t="s">
        <v>84</v>
      </c>
      <c r="C76" s="631"/>
      <c r="D76" s="548"/>
      <c r="E76" s="638"/>
      <c r="F76" s="639"/>
      <c r="G76" s="639"/>
      <c r="H76" s="639"/>
      <c r="I76" s="639"/>
      <c r="J76" s="639"/>
      <c r="K76" s="639"/>
      <c r="L76" s="639"/>
      <c r="M76" s="639"/>
      <c r="N76" s="639"/>
      <c r="O76" s="639"/>
      <c r="P76" s="639"/>
      <c r="Q76" s="639"/>
      <c r="R76" s="639"/>
      <c r="S76" s="639"/>
      <c r="T76" s="639"/>
      <c r="U76" s="639"/>
      <c r="V76" s="639"/>
      <c r="W76" s="639"/>
      <c r="X76" s="639"/>
      <c r="Y76" s="639"/>
      <c r="Z76" s="639"/>
      <c r="AA76" s="639"/>
      <c r="AB76" s="639"/>
      <c r="AC76" s="639"/>
      <c r="AD76" s="639"/>
      <c r="AE76" s="639"/>
      <c r="AF76" s="639"/>
      <c r="AG76" s="639"/>
      <c r="AH76" s="639"/>
      <c r="AI76" s="673"/>
    </row>
    <row r="77" spans="2:35" ht="13" hidden="1" x14ac:dyDescent="0.3">
      <c r="B77" s="589" t="str">
        <f>IFERROR(VLOOKUP(C77,'MEG Def'!$A$7:$B$12,2),"")</f>
        <v/>
      </c>
      <c r="C77" s="636"/>
      <c r="D77" s="674"/>
      <c r="E77" s="638">
        <f>IF($B$8="Actuals only",SUMIF('WW Spending Actual'!$B$10:$B$49,'Summary TC'!$B77,'WW Spending Actual'!D$10:D$49),0)+IF($B$8="Actuals + Projected",SUMIF('WW Spending Total'!$B$10:$B$49,'Summary TC'!$B77,'WW Spending Total'!D$10:D$49),0)</f>
        <v>0</v>
      </c>
      <c r="F77" s="639">
        <f>IF($B$8="Actuals only",SUMIF('WW Spending Actual'!$B$10:$B$49,'Summary TC'!$B77,'WW Spending Actual'!E$10:E$49),0)+IF($B$8="Actuals + Projected",SUMIF('WW Spending Total'!$B$10:$B$49,'Summary TC'!$B77,'WW Spending Total'!E$10:E$49),0)</f>
        <v>0</v>
      </c>
      <c r="G77" s="639">
        <f>IF($B$8="Actuals only",SUMIF('WW Spending Actual'!$B$10:$B$49,'Summary TC'!$B77,'WW Spending Actual'!F$10:F$49),0)+IF($B$8="Actuals + Projected",SUMIF('WW Spending Total'!$B$10:$B$49,'Summary TC'!$B77,'WW Spending Total'!F$10:F$49),0)</f>
        <v>0</v>
      </c>
      <c r="H77" s="639">
        <f>IF($B$8="Actuals only",SUMIF('WW Spending Actual'!$B$10:$B$49,'Summary TC'!$B77,'WW Spending Actual'!G$10:G$49),0)+IF($B$8="Actuals + Projected",SUMIF('WW Spending Total'!$B$10:$B$49,'Summary TC'!$B77,'WW Spending Total'!G$10:G$49),0)</f>
        <v>0</v>
      </c>
      <c r="I77" s="639">
        <f>IF($B$8="Actuals only",SUMIF('WW Spending Actual'!$B$10:$B$49,'Summary TC'!$B77,'WW Spending Actual'!H$10:H$49),0)+IF($B$8="Actuals + Projected",SUMIF('WW Spending Total'!$B$10:$B$49,'Summary TC'!$B77,'WW Spending Total'!H$10:H$49),0)</f>
        <v>0</v>
      </c>
      <c r="J77" s="639">
        <f>IF($B$8="Actuals only",SUMIF('WW Spending Actual'!$B$10:$B$49,'Summary TC'!$B77,'WW Spending Actual'!I$10:I$49),0)+IF($B$8="Actuals + Projected",SUMIF('WW Spending Total'!$B$10:$B$49,'Summary TC'!$B77,'WW Spending Total'!I$10:I$49),0)</f>
        <v>0</v>
      </c>
      <c r="K77" s="639">
        <f>IF($B$8="Actuals only",SUMIF('WW Spending Actual'!$B$10:$B$49,'Summary TC'!$B77,'WW Spending Actual'!J$10:J$49),0)+IF($B$8="Actuals + Projected",SUMIF('WW Spending Total'!$B$10:$B$49,'Summary TC'!$B77,'WW Spending Total'!J$10:J$49),0)</f>
        <v>0</v>
      </c>
      <c r="L77" s="639">
        <f>IF($B$8="Actuals only",SUMIF('WW Spending Actual'!$B$10:$B$49,'Summary TC'!$B77,'WW Spending Actual'!K$10:K$49),0)+IF($B$8="Actuals + Projected",SUMIF('WW Spending Total'!$B$10:$B$49,'Summary TC'!$B77,'WW Spending Total'!K$10:K$49),0)</f>
        <v>0</v>
      </c>
      <c r="M77" s="639">
        <f>IF($B$8="Actuals only",SUMIF('WW Spending Actual'!$B$10:$B$49,'Summary TC'!$B77,'WW Spending Actual'!L$10:L$49),0)+IF($B$8="Actuals + Projected",SUMIF('WW Spending Total'!$B$10:$B$49,'Summary TC'!$B77,'WW Spending Total'!L$10:L$49),0)</f>
        <v>0</v>
      </c>
      <c r="N77" s="639">
        <f>IF($B$8="Actuals only",SUMIF('WW Spending Actual'!$B$10:$B$49,'Summary TC'!$B77,'WW Spending Actual'!M$10:M$49),0)+IF($B$8="Actuals + Projected",SUMIF('WW Spending Total'!$B$10:$B$49,'Summary TC'!$B77,'WW Spending Total'!M$10:M$49),0)</f>
        <v>0</v>
      </c>
      <c r="O77" s="639">
        <f>IF($B$8="Actuals only",SUMIF('WW Spending Actual'!$B$10:$B$49,'Summary TC'!$B77,'WW Spending Actual'!N$10:N$49),0)+IF($B$8="Actuals + Projected",SUMIF('WW Spending Total'!$B$10:$B$49,'Summary TC'!$B77,'WW Spending Total'!N$10:N$49),0)</f>
        <v>0</v>
      </c>
      <c r="P77" s="639">
        <f>IF($B$8="Actuals only",SUMIF('WW Spending Actual'!$B$10:$B$49,'Summary TC'!$B77,'WW Spending Actual'!O$10:O$49),0)+IF($B$8="Actuals + Projected",SUMIF('WW Spending Total'!$B$10:$B$49,'Summary TC'!$B77,'WW Spending Total'!O$10:O$49),0)</f>
        <v>0</v>
      </c>
      <c r="Q77" s="639">
        <f>IF($B$8="Actuals only",SUMIF('WW Spending Actual'!$B$10:$B$49,'Summary TC'!$B77,'WW Spending Actual'!P$10:P$49),0)+IF($B$8="Actuals + Projected",SUMIF('WW Spending Total'!$B$10:$B$49,'Summary TC'!$B77,'WW Spending Total'!P$10:P$49),0)</f>
        <v>0</v>
      </c>
      <c r="R77" s="639">
        <f>IF($B$8="Actuals only",SUMIF('WW Spending Actual'!$B$10:$B$49,'Summary TC'!$B77,'WW Spending Actual'!Q$10:Q$49),0)+IF($B$8="Actuals + Projected",SUMIF('WW Spending Total'!$B$10:$B$49,'Summary TC'!$B77,'WW Spending Total'!Q$10:Q$49),0)</f>
        <v>0</v>
      </c>
      <c r="S77" s="639">
        <f>IF($B$8="Actuals only",SUMIF('WW Spending Actual'!$B$10:$B$49,'Summary TC'!$B77,'WW Spending Actual'!R$10:R$49),0)+IF($B$8="Actuals + Projected",SUMIF('WW Spending Total'!$B$10:$B$49,'Summary TC'!$B77,'WW Spending Total'!R$10:R$49),0)</f>
        <v>0</v>
      </c>
      <c r="T77" s="639">
        <f>IF($B$8="Actuals only",SUMIF('WW Spending Actual'!$B$10:$B$49,'Summary TC'!$B77,'WW Spending Actual'!S$10:S$49),0)+IF($B$8="Actuals + Projected",SUMIF('WW Spending Total'!$B$10:$B$49,'Summary TC'!$B77,'WW Spending Total'!S$10:S$49),0)</f>
        <v>0</v>
      </c>
      <c r="U77" s="639">
        <f>IF($B$8="Actuals only",SUMIF('WW Spending Actual'!$B$10:$B$49,'Summary TC'!$B77,'WW Spending Actual'!T$10:T$49),0)+IF($B$8="Actuals + Projected",SUMIF('WW Spending Total'!$B$10:$B$49,'Summary TC'!$B77,'WW Spending Total'!T$10:T$49),0)</f>
        <v>0</v>
      </c>
      <c r="V77" s="639">
        <f>IF($B$8="Actuals only",SUMIF('WW Spending Actual'!$B$10:$B$49,'Summary TC'!$B77,'WW Spending Actual'!U$10:U$49),0)+IF($B$8="Actuals + Projected",SUMIF('WW Spending Total'!$B$10:$B$49,'Summary TC'!$B77,'WW Spending Total'!U$10:U$49),0)</f>
        <v>0</v>
      </c>
      <c r="W77" s="639">
        <f>IF($B$8="Actuals only",SUMIF('WW Spending Actual'!$B$10:$B$49,'Summary TC'!$B77,'WW Spending Actual'!V$10:V$49),0)+IF($B$8="Actuals + Projected",SUMIF('WW Spending Total'!$B$10:$B$49,'Summary TC'!$B77,'WW Spending Total'!V$10:V$49),0)</f>
        <v>0</v>
      </c>
      <c r="X77" s="639">
        <f>IF($B$8="Actuals only",SUMIF('WW Spending Actual'!$B$10:$B$49,'Summary TC'!$B77,'WW Spending Actual'!W$10:W$49),0)+IF($B$8="Actuals + Projected",SUMIF('WW Spending Total'!$B$10:$B$49,'Summary TC'!$B77,'WW Spending Total'!W$10:W$49),0)</f>
        <v>0</v>
      </c>
      <c r="Y77" s="639">
        <f>IF($B$8="Actuals only",SUMIF('WW Spending Actual'!$B$10:$B$49,'Summary TC'!$B77,'WW Spending Actual'!X$10:X$49),0)+IF($B$8="Actuals + Projected",SUMIF('WW Spending Total'!$B$10:$B$49,'Summary TC'!$B77,'WW Spending Total'!X$10:X$49),0)</f>
        <v>0</v>
      </c>
      <c r="Z77" s="639">
        <f>IF($B$8="Actuals only",SUMIF('WW Spending Actual'!$B$10:$B$49,'Summary TC'!$B77,'WW Spending Actual'!Y$10:Y$49),0)+IF($B$8="Actuals + Projected",SUMIF('WW Spending Total'!$B$10:$B$49,'Summary TC'!$B77,'WW Spending Total'!Y$10:Y$49),0)</f>
        <v>0</v>
      </c>
      <c r="AA77" s="639">
        <f>IF($B$8="Actuals only",SUMIF('WW Spending Actual'!$B$10:$B$49,'Summary TC'!$B77,'WW Spending Actual'!Z$10:Z$49),0)+IF($B$8="Actuals + Projected",SUMIF('WW Spending Total'!$B$10:$B$49,'Summary TC'!$B77,'WW Spending Total'!Z$10:Z$49),0)</f>
        <v>0</v>
      </c>
      <c r="AB77" s="639">
        <f>IF($B$8="Actuals only",SUMIF('WW Spending Actual'!$B$10:$B$49,'Summary TC'!$B77,'WW Spending Actual'!AA$10:AA$49),0)+IF($B$8="Actuals + Projected",SUMIF('WW Spending Total'!$B$10:$B$49,'Summary TC'!$B77,'WW Spending Total'!AA$10:AA$49),0)</f>
        <v>0</v>
      </c>
      <c r="AC77" s="639">
        <f>IF($B$8="Actuals only",SUMIF('WW Spending Actual'!$B$10:$B$49,'Summary TC'!$B77,'WW Spending Actual'!AB$10:AB$49),0)+IF($B$8="Actuals + Projected",SUMIF('WW Spending Total'!$B$10:$B$49,'Summary TC'!$B77,'WW Spending Total'!AB$10:AB$49),0)</f>
        <v>0</v>
      </c>
      <c r="AD77" s="639">
        <f>IF($B$8="Actuals only",SUMIF('WW Spending Actual'!$B$10:$B$49,'Summary TC'!$B77,'WW Spending Actual'!AC$10:AC$49),0)+IF($B$8="Actuals + Projected",SUMIF('WW Spending Total'!$B$10:$B$49,'Summary TC'!$B77,'WW Spending Total'!AC$10:AC$49),0)</f>
        <v>0</v>
      </c>
      <c r="AE77" s="639">
        <f>IF($B$8="Actuals only",SUMIF('WW Spending Actual'!$B$10:$B$49,'Summary TC'!$B77,'WW Spending Actual'!AD$10:AD$49),0)+IF($B$8="Actuals + Projected",SUMIF('WW Spending Total'!$B$10:$B$49,'Summary TC'!$B77,'WW Spending Total'!AD$10:AD$49),0)</f>
        <v>0</v>
      </c>
      <c r="AF77" s="639">
        <f>IF($B$8="Actuals only",SUMIF('WW Spending Actual'!$B$10:$B$49,'Summary TC'!$B77,'WW Spending Actual'!AE$10:AE$49),0)+IF($B$8="Actuals + Projected",SUMIF('WW Spending Total'!$B$10:$B$49,'Summary TC'!$B77,'WW Spending Total'!AE$10:AE$49),0)</f>
        <v>0</v>
      </c>
      <c r="AG77" s="639">
        <f>IF($B$8="Actuals only",SUMIF('WW Spending Actual'!$B$10:$B$49,'Summary TC'!$B77,'WW Spending Actual'!AF$10:AF$49),0)+IF($B$8="Actuals + Projected",SUMIF('WW Spending Total'!$B$10:$B$49,'Summary TC'!$B77,'WW Spending Total'!AF$10:AF$49),0)</f>
        <v>0</v>
      </c>
      <c r="AH77" s="639">
        <f>IF($B$8="Actuals only",SUMIF('WW Spending Actual'!$B$10:$B$49,'Summary TC'!$B77,'WW Spending Actual'!AG$10:AG$49),0)+IF($B$8="Actuals + Projected",SUMIF('WW Spending Total'!$B$10:$B$49,'Summary TC'!$B77,'WW Spending Total'!AG$10:AG$49),0)</f>
        <v>0</v>
      </c>
      <c r="AI77" s="675">
        <f>SUM(E77:AH77)</f>
        <v>0</v>
      </c>
    </row>
    <row r="78" spans="2:35" ht="13" hidden="1" x14ac:dyDescent="0.3">
      <c r="B78" s="589" t="str">
        <f>IFERROR(VLOOKUP(C78,'MEG Def'!$A$7:$B$12,2),"")</f>
        <v/>
      </c>
      <c r="C78" s="636"/>
      <c r="D78" s="674"/>
      <c r="E78" s="638">
        <f>IF($B$8="Actuals only",SUMIF('WW Spending Actual'!$B$10:$B$49,'Summary TC'!$B78,'WW Spending Actual'!D$10:D$49),0)+IF($B$8="Actuals + Projected",SUMIF('WW Spending Total'!$B$10:$B$49,'Summary TC'!$B78,'WW Spending Total'!D$10:D$49),0)</f>
        <v>0</v>
      </c>
      <c r="F78" s="639">
        <f>IF($B$8="Actuals only",SUMIF('WW Spending Actual'!$B$10:$B$49,'Summary TC'!$B78,'WW Spending Actual'!E$10:E$49),0)+IF($B$8="Actuals + Projected",SUMIF('WW Spending Total'!$B$10:$B$49,'Summary TC'!$B78,'WW Spending Total'!E$10:E$49),0)</f>
        <v>0</v>
      </c>
      <c r="G78" s="639">
        <f>IF($B$8="Actuals only",SUMIF('WW Spending Actual'!$B$10:$B$49,'Summary TC'!$B78,'WW Spending Actual'!F$10:F$49),0)+IF($B$8="Actuals + Projected",SUMIF('WW Spending Total'!$B$10:$B$49,'Summary TC'!$B78,'WW Spending Total'!F$10:F$49),0)</f>
        <v>0</v>
      </c>
      <c r="H78" s="639">
        <f>IF($B$8="Actuals only",SUMIF('WW Spending Actual'!$B$10:$B$49,'Summary TC'!$B78,'WW Spending Actual'!G$10:G$49),0)+IF($B$8="Actuals + Projected",SUMIF('WW Spending Total'!$B$10:$B$49,'Summary TC'!$B78,'WW Spending Total'!G$10:G$49),0)</f>
        <v>0</v>
      </c>
      <c r="I78" s="639">
        <f>IF($B$8="Actuals only",SUMIF('WW Spending Actual'!$B$10:$B$49,'Summary TC'!$B78,'WW Spending Actual'!H$10:H$49),0)+IF($B$8="Actuals + Projected",SUMIF('WW Spending Total'!$B$10:$B$49,'Summary TC'!$B78,'WW Spending Total'!H$10:H$49),0)</f>
        <v>0</v>
      </c>
      <c r="J78" s="639">
        <f>IF($B$8="Actuals only",SUMIF('WW Spending Actual'!$B$10:$B$49,'Summary TC'!$B78,'WW Spending Actual'!I$10:I$49),0)+IF($B$8="Actuals + Projected",SUMIF('WW Spending Total'!$B$10:$B$49,'Summary TC'!$B78,'WW Spending Total'!I$10:I$49),0)</f>
        <v>0</v>
      </c>
      <c r="K78" s="639">
        <f>IF($B$8="Actuals only",SUMIF('WW Spending Actual'!$B$10:$B$49,'Summary TC'!$B78,'WW Spending Actual'!J$10:J$49),0)+IF($B$8="Actuals + Projected",SUMIF('WW Spending Total'!$B$10:$B$49,'Summary TC'!$B78,'WW Spending Total'!J$10:J$49),0)</f>
        <v>0</v>
      </c>
      <c r="L78" s="639">
        <f>IF($B$8="Actuals only",SUMIF('WW Spending Actual'!$B$10:$B$49,'Summary TC'!$B78,'WW Spending Actual'!K$10:K$49),0)+IF($B$8="Actuals + Projected",SUMIF('WW Spending Total'!$B$10:$B$49,'Summary TC'!$B78,'WW Spending Total'!K$10:K$49),0)</f>
        <v>0</v>
      </c>
      <c r="M78" s="639">
        <f>IF($B$8="Actuals only",SUMIF('WW Spending Actual'!$B$10:$B$49,'Summary TC'!$B78,'WW Spending Actual'!L$10:L$49),0)+IF($B$8="Actuals + Projected",SUMIF('WW Spending Total'!$B$10:$B$49,'Summary TC'!$B78,'WW Spending Total'!L$10:L$49),0)</f>
        <v>0</v>
      </c>
      <c r="N78" s="639">
        <f>IF($B$8="Actuals only",SUMIF('WW Spending Actual'!$B$10:$B$49,'Summary TC'!$B78,'WW Spending Actual'!M$10:M$49),0)+IF($B$8="Actuals + Projected",SUMIF('WW Spending Total'!$B$10:$B$49,'Summary TC'!$B78,'WW Spending Total'!M$10:M$49),0)</f>
        <v>0</v>
      </c>
      <c r="O78" s="639">
        <f>IF($B$8="Actuals only",SUMIF('WW Spending Actual'!$B$10:$B$49,'Summary TC'!$B78,'WW Spending Actual'!N$10:N$49),0)+IF($B$8="Actuals + Projected",SUMIF('WW Spending Total'!$B$10:$B$49,'Summary TC'!$B78,'WW Spending Total'!N$10:N$49),0)</f>
        <v>0</v>
      </c>
      <c r="P78" s="639">
        <f>IF($B$8="Actuals only",SUMIF('WW Spending Actual'!$B$10:$B$49,'Summary TC'!$B78,'WW Spending Actual'!O$10:O$49),0)+IF($B$8="Actuals + Projected",SUMIF('WW Spending Total'!$B$10:$B$49,'Summary TC'!$B78,'WW Spending Total'!O$10:O$49),0)</f>
        <v>0</v>
      </c>
      <c r="Q78" s="639">
        <f>IF($B$8="Actuals only",SUMIF('WW Spending Actual'!$B$10:$B$49,'Summary TC'!$B78,'WW Spending Actual'!P$10:P$49),0)+IF($B$8="Actuals + Projected",SUMIF('WW Spending Total'!$B$10:$B$49,'Summary TC'!$B78,'WW Spending Total'!P$10:P$49),0)</f>
        <v>0</v>
      </c>
      <c r="R78" s="639">
        <f>IF($B$8="Actuals only",SUMIF('WW Spending Actual'!$B$10:$B$49,'Summary TC'!$B78,'WW Spending Actual'!Q$10:Q$49),0)+IF($B$8="Actuals + Projected",SUMIF('WW Spending Total'!$B$10:$B$49,'Summary TC'!$B78,'WW Spending Total'!Q$10:Q$49),0)</f>
        <v>0</v>
      </c>
      <c r="S78" s="639">
        <f>IF($B$8="Actuals only",SUMIF('WW Spending Actual'!$B$10:$B$49,'Summary TC'!$B78,'WW Spending Actual'!R$10:R$49),0)+IF($B$8="Actuals + Projected",SUMIF('WW Spending Total'!$B$10:$B$49,'Summary TC'!$B78,'WW Spending Total'!R$10:R$49),0)</f>
        <v>0</v>
      </c>
      <c r="T78" s="639">
        <f>IF($B$8="Actuals only",SUMIF('WW Spending Actual'!$B$10:$B$49,'Summary TC'!$B78,'WW Spending Actual'!S$10:S$49),0)+IF($B$8="Actuals + Projected",SUMIF('WW Spending Total'!$B$10:$B$49,'Summary TC'!$B78,'WW Spending Total'!S$10:S$49),0)</f>
        <v>0</v>
      </c>
      <c r="U78" s="639">
        <f>IF($B$8="Actuals only",SUMIF('WW Spending Actual'!$B$10:$B$49,'Summary TC'!$B78,'WW Spending Actual'!T$10:T$49),0)+IF($B$8="Actuals + Projected",SUMIF('WW Spending Total'!$B$10:$B$49,'Summary TC'!$B78,'WW Spending Total'!T$10:T$49),0)</f>
        <v>0</v>
      </c>
      <c r="V78" s="639">
        <f>IF($B$8="Actuals only",SUMIF('WW Spending Actual'!$B$10:$B$49,'Summary TC'!$B78,'WW Spending Actual'!U$10:U$49),0)+IF($B$8="Actuals + Projected",SUMIF('WW Spending Total'!$B$10:$B$49,'Summary TC'!$B78,'WW Spending Total'!U$10:U$49),0)</f>
        <v>0</v>
      </c>
      <c r="W78" s="639">
        <f>IF($B$8="Actuals only",SUMIF('WW Spending Actual'!$B$10:$B$49,'Summary TC'!$B78,'WW Spending Actual'!V$10:V$49),0)+IF($B$8="Actuals + Projected",SUMIF('WW Spending Total'!$B$10:$B$49,'Summary TC'!$B78,'WW Spending Total'!V$10:V$49),0)</f>
        <v>0</v>
      </c>
      <c r="X78" s="639">
        <f>IF($B$8="Actuals only",SUMIF('WW Spending Actual'!$B$10:$B$49,'Summary TC'!$B78,'WW Spending Actual'!W$10:W$49),0)+IF($B$8="Actuals + Projected",SUMIF('WW Spending Total'!$B$10:$B$49,'Summary TC'!$B78,'WW Spending Total'!W$10:W$49),0)</f>
        <v>0</v>
      </c>
      <c r="Y78" s="639">
        <f>IF($B$8="Actuals only",SUMIF('WW Spending Actual'!$B$10:$B$49,'Summary TC'!$B78,'WW Spending Actual'!X$10:X$49),0)+IF($B$8="Actuals + Projected",SUMIF('WW Spending Total'!$B$10:$B$49,'Summary TC'!$B78,'WW Spending Total'!X$10:X$49),0)</f>
        <v>0</v>
      </c>
      <c r="Z78" s="639">
        <f>IF($B$8="Actuals only",SUMIF('WW Spending Actual'!$B$10:$B$49,'Summary TC'!$B78,'WW Spending Actual'!Y$10:Y$49),0)+IF($B$8="Actuals + Projected",SUMIF('WW Spending Total'!$B$10:$B$49,'Summary TC'!$B78,'WW Spending Total'!Y$10:Y$49),0)</f>
        <v>0</v>
      </c>
      <c r="AA78" s="639">
        <f>IF($B$8="Actuals only",SUMIF('WW Spending Actual'!$B$10:$B$49,'Summary TC'!$B78,'WW Spending Actual'!Z$10:Z$49),0)+IF($B$8="Actuals + Projected",SUMIF('WW Spending Total'!$B$10:$B$49,'Summary TC'!$B78,'WW Spending Total'!Z$10:Z$49),0)</f>
        <v>0</v>
      </c>
      <c r="AB78" s="639">
        <f>IF($B$8="Actuals only",SUMIF('WW Spending Actual'!$B$10:$B$49,'Summary TC'!$B78,'WW Spending Actual'!AA$10:AA$49),0)+IF($B$8="Actuals + Projected",SUMIF('WW Spending Total'!$B$10:$B$49,'Summary TC'!$B78,'WW Spending Total'!AA$10:AA$49),0)</f>
        <v>0</v>
      </c>
      <c r="AC78" s="639">
        <f>IF($B$8="Actuals only",SUMIF('WW Spending Actual'!$B$10:$B$49,'Summary TC'!$B78,'WW Spending Actual'!AB$10:AB$49),0)+IF($B$8="Actuals + Projected",SUMIF('WW Spending Total'!$B$10:$B$49,'Summary TC'!$B78,'WW Spending Total'!AB$10:AB$49),0)</f>
        <v>0</v>
      </c>
      <c r="AD78" s="639">
        <f>IF($B$8="Actuals only",SUMIF('WW Spending Actual'!$B$10:$B$49,'Summary TC'!$B78,'WW Spending Actual'!AC$10:AC$49),0)+IF($B$8="Actuals + Projected",SUMIF('WW Spending Total'!$B$10:$B$49,'Summary TC'!$B78,'WW Spending Total'!AC$10:AC$49),0)</f>
        <v>0</v>
      </c>
      <c r="AE78" s="639">
        <f>IF($B$8="Actuals only",SUMIF('WW Spending Actual'!$B$10:$B$49,'Summary TC'!$B78,'WW Spending Actual'!AD$10:AD$49),0)+IF($B$8="Actuals + Projected",SUMIF('WW Spending Total'!$B$10:$B$49,'Summary TC'!$B78,'WW Spending Total'!AD$10:AD$49),0)</f>
        <v>0</v>
      </c>
      <c r="AF78" s="639">
        <f>IF($B$8="Actuals only",SUMIF('WW Spending Actual'!$B$10:$B$49,'Summary TC'!$B78,'WW Spending Actual'!AE$10:AE$49),0)+IF($B$8="Actuals + Projected",SUMIF('WW Spending Total'!$B$10:$B$49,'Summary TC'!$B78,'WW Spending Total'!AE$10:AE$49),0)</f>
        <v>0</v>
      </c>
      <c r="AG78" s="639">
        <f>IF($B$8="Actuals only",SUMIF('WW Spending Actual'!$B$10:$B$49,'Summary TC'!$B78,'WW Spending Actual'!AF$10:AF$49),0)+IF($B$8="Actuals + Projected",SUMIF('WW Spending Total'!$B$10:$B$49,'Summary TC'!$B78,'WW Spending Total'!AF$10:AF$49),0)</f>
        <v>0</v>
      </c>
      <c r="AH78" s="639">
        <f>IF($B$8="Actuals only",SUMIF('WW Spending Actual'!$B$10:$B$49,'Summary TC'!$B78,'WW Spending Actual'!AG$10:AG$49),0)+IF($B$8="Actuals + Projected",SUMIF('WW Spending Total'!$B$10:$B$49,'Summary TC'!$B78,'WW Spending Total'!AG$10:AG$49),0)</f>
        <v>0</v>
      </c>
      <c r="AI78" s="675">
        <f t="shared" ref="AI78:AI95" si="21">SUM(E78:AH78)</f>
        <v>0</v>
      </c>
    </row>
    <row r="79" spans="2:35" ht="13" hidden="1" x14ac:dyDescent="0.3">
      <c r="B79" s="589" t="str">
        <f>IFERROR(VLOOKUP(C79,'MEG Def'!$A$7:$B$12,2),"")</f>
        <v/>
      </c>
      <c r="C79" s="636"/>
      <c r="D79" s="674"/>
      <c r="E79" s="638">
        <f>IF($B$8="Actuals only",SUMIF('WW Spending Actual'!$B$10:$B$49,'Summary TC'!$B79,'WW Spending Actual'!D$10:D$49),0)+IF($B$8="Actuals + Projected",SUMIF('WW Spending Total'!$B$10:$B$49,'Summary TC'!$B79,'WW Spending Total'!D$10:D$49),0)</f>
        <v>0</v>
      </c>
      <c r="F79" s="639">
        <f>IF($B$8="Actuals only",SUMIF('WW Spending Actual'!$B$10:$B$49,'Summary TC'!$B79,'WW Spending Actual'!E$10:E$49),0)+IF($B$8="Actuals + Projected",SUMIF('WW Spending Total'!$B$10:$B$49,'Summary TC'!$B79,'WW Spending Total'!E$10:E$49),0)</f>
        <v>0</v>
      </c>
      <c r="G79" s="639">
        <f>IF($B$8="Actuals only",SUMIF('WW Spending Actual'!$B$10:$B$49,'Summary TC'!$B79,'WW Spending Actual'!F$10:F$49),0)+IF($B$8="Actuals + Projected",SUMIF('WW Spending Total'!$B$10:$B$49,'Summary TC'!$B79,'WW Spending Total'!F$10:F$49),0)</f>
        <v>0</v>
      </c>
      <c r="H79" s="639">
        <f>IF($B$8="Actuals only",SUMIF('WW Spending Actual'!$B$10:$B$49,'Summary TC'!$B79,'WW Spending Actual'!G$10:G$49),0)+IF($B$8="Actuals + Projected",SUMIF('WW Spending Total'!$B$10:$B$49,'Summary TC'!$B79,'WW Spending Total'!G$10:G$49),0)</f>
        <v>0</v>
      </c>
      <c r="I79" s="639">
        <f>IF($B$8="Actuals only",SUMIF('WW Spending Actual'!$B$10:$B$49,'Summary TC'!$B79,'WW Spending Actual'!H$10:H$49),0)+IF($B$8="Actuals + Projected",SUMIF('WW Spending Total'!$B$10:$B$49,'Summary TC'!$B79,'WW Spending Total'!H$10:H$49),0)</f>
        <v>0</v>
      </c>
      <c r="J79" s="639">
        <f>IF($B$8="Actuals only",SUMIF('WW Spending Actual'!$B$10:$B$49,'Summary TC'!$B79,'WW Spending Actual'!I$10:I$49),0)+IF($B$8="Actuals + Projected",SUMIF('WW Spending Total'!$B$10:$B$49,'Summary TC'!$B79,'WW Spending Total'!I$10:I$49),0)</f>
        <v>0</v>
      </c>
      <c r="K79" s="639">
        <f>IF($B$8="Actuals only",SUMIF('WW Spending Actual'!$B$10:$B$49,'Summary TC'!$B79,'WW Spending Actual'!J$10:J$49),0)+IF($B$8="Actuals + Projected",SUMIF('WW Spending Total'!$B$10:$B$49,'Summary TC'!$B79,'WW Spending Total'!J$10:J$49),0)</f>
        <v>0</v>
      </c>
      <c r="L79" s="639">
        <f>IF($B$8="Actuals only",SUMIF('WW Spending Actual'!$B$10:$B$49,'Summary TC'!$B79,'WW Spending Actual'!K$10:K$49),0)+IF($B$8="Actuals + Projected",SUMIF('WW Spending Total'!$B$10:$B$49,'Summary TC'!$B79,'WW Spending Total'!K$10:K$49),0)</f>
        <v>0</v>
      </c>
      <c r="M79" s="639">
        <f>IF($B$8="Actuals only",SUMIF('WW Spending Actual'!$B$10:$B$49,'Summary TC'!$B79,'WW Spending Actual'!L$10:L$49),0)+IF($B$8="Actuals + Projected",SUMIF('WW Spending Total'!$B$10:$B$49,'Summary TC'!$B79,'WW Spending Total'!L$10:L$49),0)</f>
        <v>0</v>
      </c>
      <c r="N79" s="639">
        <f>IF($B$8="Actuals only",SUMIF('WW Spending Actual'!$B$10:$B$49,'Summary TC'!$B79,'WW Spending Actual'!M$10:M$49),0)+IF($B$8="Actuals + Projected",SUMIF('WW Spending Total'!$B$10:$B$49,'Summary TC'!$B79,'WW Spending Total'!M$10:M$49),0)</f>
        <v>0</v>
      </c>
      <c r="O79" s="639">
        <f>IF($B$8="Actuals only",SUMIF('WW Spending Actual'!$B$10:$B$49,'Summary TC'!$B79,'WW Spending Actual'!N$10:N$49),0)+IF($B$8="Actuals + Projected",SUMIF('WW Spending Total'!$B$10:$B$49,'Summary TC'!$B79,'WW Spending Total'!N$10:N$49),0)</f>
        <v>0</v>
      </c>
      <c r="P79" s="639">
        <f>IF($B$8="Actuals only",SUMIF('WW Spending Actual'!$B$10:$B$49,'Summary TC'!$B79,'WW Spending Actual'!O$10:O$49),0)+IF($B$8="Actuals + Projected",SUMIF('WW Spending Total'!$B$10:$B$49,'Summary TC'!$B79,'WW Spending Total'!O$10:O$49),0)</f>
        <v>0</v>
      </c>
      <c r="Q79" s="639">
        <f>IF($B$8="Actuals only",SUMIF('WW Spending Actual'!$B$10:$B$49,'Summary TC'!$B79,'WW Spending Actual'!P$10:P$49),0)+IF($B$8="Actuals + Projected",SUMIF('WW Spending Total'!$B$10:$B$49,'Summary TC'!$B79,'WW Spending Total'!P$10:P$49),0)</f>
        <v>0</v>
      </c>
      <c r="R79" s="639">
        <f>IF($B$8="Actuals only",SUMIF('WW Spending Actual'!$B$10:$B$49,'Summary TC'!$B79,'WW Spending Actual'!Q$10:Q$49),0)+IF($B$8="Actuals + Projected",SUMIF('WW Spending Total'!$B$10:$B$49,'Summary TC'!$B79,'WW Spending Total'!Q$10:Q$49),0)</f>
        <v>0</v>
      </c>
      <c r="S79" s="639">
        <f>IF($B$8="Actuals only",SUMIF('WW Spending Actual'!$B$10:$B$49,'Summary TC'!$B79,'WW Spending Actual'!R$10:R$49),0)+IF($B$8="Actuals + Projected",SUMIF('WW Spending Total'!$B$10:$B$49,'Summary TC'!$B79,'WW Spending Total'!R$10:R$49),0)</f>
        <v>0</v>
      </c>
      <c r="T79" s="639">
        <f>IF($B$8="Actuals only",SUMIF('WW Spending Actual'!$B$10:$B$49,'Summary TC'!$B79,'WW Spending Actual'!S$10:S$49),0)+IF($B$8="Actuals + Projected",SUMIF('WW Spending Total'!$B$10:$B$49,'Summary TC'!$B79,'WW Spending Total'!S$10:S$49),0)</f>
        <v>0</v>
      </c>
      <c r="U79" s="639">
        <f>IF($B$8="Actuals only",SUMIF('WW Spending Actual'!$B$10:$B$49,'Summary TC'!$B79,'WW Spending Actual'!T$10:T$49),0)+IF($B$8="Actuals + Projected",SUMIF('WW Spending Total'!$B$10:$B$49,'Summary TC'!$B79,'WW Spending Total'!T$10:T$49),0)</f>
        <v>0</v>
      </c>
      <c r="V79" s="639">
        <f>IF($B$8="Actuals only",SUMIF('WW Spending Actual'!$B$10:$B$49,'Summary TC'!$B79,'WW Spending Actual'!U$10:U$49),0)+IF($B$8="Actuals + Projected",SUMIF('WW Spending Total'!$B$10:$B$49,'Summary TC'!$B79,'WW Spending Total'!U$10:U$49),0)</f>
        <v>0</v>
      </c>
      <c r="W79" s="639">
        <f>IF($B$8="Actuals only",SUMIF('WW Spending Actual'!$B$10:$B$49,'Summary TC'!$B79,'WW Spending Actual'!V$10:V$49),0)+IF($B$8="Actuals + Projected",SUMIF('WW Spending Total'!$B$10:$B$49,'Summary TC'!$B79,'WW Spending Total'!V$10:V$49),0)</f>
        <v>0</v>
      </c>
      <c r="X79" s="639">
        <f>IF($B$8="Actuals only",SUMIF('WW Spending Actual'!$B$10:$B$49,'Summary TC'!$B79,'WW Spending Actual'!W$10:W$49),0)+IF($B$8="Actuals + Projected",SUMIF('WW Spending Total'!$B$10:$B$49,'Summary TC'!$B79,'WW Spending Total'!W$10:W$49),0)</f>
        <v>0</v>
      </c>
      <c r="Y79" s="639">
        <f>IF($B$8="Actuals only",SUMIF('WW Spending Actual'!$B$10:$B$49,'Summary TC'!$B79,'WW Spending Actual'!X$10:X$49),0)+IF($B$8="Actuals + Projected",SUMIF('WW Spending Total'!$B$10:$B$49,'Summary TC'!$B79,'WW Spending Total'!X$10:X$49),0)</f>
        <v>0</v>
      </c>
      <c r="Z79" s="639">
        <f>IF($B$8="Actuals only",SUMIF('WW Spending Actual'!$B$10:$B$49,'Summary TC'!$B79,'WW Spending Actual'!Y$10:Y$49),0)+IF($B$8="Actuals + Projected",SUMIF('WW Spending Total'!$B$10:$B$49,'Summary TC'!$B79,'WW Spending Total'!Y$10:Y$49),0)</f>
        <v>0</v>
      </c>
      <c r="AA79" s="639">
        <f>IF($B$8="Actuals only",SUMIF('WW Spending Actual'!$B$10:$B$49,'Summary TC'!$B79,'WW Spending Actual'!Z$10:Z$49),0)+IF($B$8="Actuals + Projected",SUMIF('WW Spending Total'!$B$10:$B$49,'Summary TC'!$B79,'WW Spending Total'!Z$10:Z$49),0)</f>
        <v>0</v>
      </c>
      <c r="AB79" s="639">
        <f>IF($B$8="Actuals only",SUMIF('WW Spending Actual'!$B$10:$B$49,'Summary TC'!$B79,'WW Spending Actual'!AA$10:AA$49),0)+IF($B$8="Actuals + Projected",SUMIF('WW Spending Total'!$B$10:$B$49,'Summary TC'!$B79,'WW Spending Total'!AA$10:AA$49),0)</f>
        <v>0</v>
      </c>
      <c r="AC79" s="639">
        <f>IF($B$8="Actuals only",SUMIF('WW Spending Actual'!$B$10:$B$49,'Summary TC'!$B79,'WW Spending Actual'!AB$10:AB$49),0)+IF($B$8="Actuals + Projected",SUMIF('WW Spending Total'!$B$10:$B$49,'Summary TC'!$B79,'WW Spending Total'!AB$10:AB$49),0)</f>
        <v>0</v>
      </c>
      <c r="AD79" s="639">
        <f>IF($B$8="Actuals only",SUMIF('WW Spending Actual'!$B$10:$B$49,'Summary TC'!$B79,'WW Spending Actual'!AC$10:AC$49),0)+IF($B$8="Actuals + Projected",SUMIF('WW Spending Total'!$B$10:$B$49,'Summary TC'!$B79,'WW Spending Total'!AC$10:AC$49),0)</f>
        <v>0</v>
      </c>
      <c r="AE79" s="639">
        <f>IF($B$8="Actuals only",SUMIF('WW Spending Actual'!$B$10:$B$49,'Summary TC'!$B79,'WW Spending Actual'!AD$10:AD$49),0)+IF($B$8="Actuals + Projected",SUMIF('WW Spending Total'!$B$10:$B$49,'Summary TC'!$B79,'WW Spending Total'!AD$10:AD$49),0)</f>
        <v>0</v>
      </c>
      <c r="AF79" s="639">
        <f>IF($B$8="Actuals only",SUMIF('WW Spending Actual'!$B$10:$B$49,'Summary TC'!$B79,'WW Spending Actual'!AE$10:AE$49),0)+IF($B$8="Actuals + Projected",SUMIF('WW Spending Total'!$B$10:$B$49,'Summary TC'!$B79,'WW Spending Total'!AE$10:AE$49),0)</f>
        <v>0</v>
      </c>
      <c r="AG79" s="639">
        <f>IF($B$8="Actuals only",SUMIF('WW Spending Actual'!$B$10:$B$49,'Summary TC'!$B79,'WW Spending Actual'!AF$10:AF$49),0)+IF($B$8="Actuals + Projected",SUMIF('WW Spending Total'!$B$10:$B$49,'Summary TC'!$B79,'WW Spending Total'!AF$10:AF$49),0)</f>
        <v>0</v>
      </c>
      <c r="AH79" s="639">
        <f>IF($B$8="Actuals only",SUMIF('WW Spending Actual'!$B$10:$B$49,'Summary TC'!$B79,'WW Spending Actual'!AG$10:AG$49),0)+IF($B$8="Actuals + Projected",SUMIF('WW Spending Total'!$B$10:$B$49,'Summary TC'!$B79,'WW Spending Total'!AG$10:AG$49),0)</f>
        <v>0</v>
      </c>
      <c r="AI79" s="675">
        <f t="shared" si="21"/>
        <v>0</v>
      </c>
    </row>
    <row r="80" spans="2:35" ht="13" hidden="1" x14ac:dyDescent="0.3">
      <c r="B80" s="589" t="str">
        <f>IFERROR(VLOOKUP(C80,'MEG Def'!$A$7:$B$12,2),"")</f>
        <v/>
      </c>
      <c r="C80" s="636"/>
      <c r="D80" s="674"/>
      <c r="E80" s="638">
        <f>IF($B$8="Actuals only",SUMIF('WW Spending Actual'!$B$10:$B$49,'Summary TC'!$B80,'WW Spending Actual'!D$10:D$49),0)+IF($B$8="Actuals + Projected",SUMIF('WW Spending Total'!$B$10:$B$49,'Summary TC'!$B80,'WW Spending Total'!D$10:D$49),0)</f>
        <v>0</v>
      </c>
      <c r="F80" s="639">
        <f>IF($B$8="Actuals only",SUMIF('WW Spending Actual'!$B$10:$B$49,'Summary TC'!$B80,'WW Spending Actual'!E$10:E$49),0)+IF($B$8="Actuals + Projected",SUMIF('WW Spending Total'!$B$10:$B$49,'Summary TC'!$B80,'WW Spending Total'!E$10:E$49),0)</f>
        <v>0</v>
      </c>
      <c r="G80" s="639">
        <f>IF($B$8="Actuals only",SUMIF('WW Spending Actual'!$B$10:$B$49,'Summary TC'!$B80,'WW Spending Actual'!F$10:F$49),0)+IF($B$8="Actuals + Projected",SUMIF('WW Spending Total'!$B$10:$B$49,'Summary TC'!$B80,'WW Spending Total'!F$10:F$49),0)</f>
        <v>0</v>
      </c>
      <c r="H80" s="639">
        <f>IF($B$8="Actuals only",SUMIF('WW Spending Actual'!$B$10:$B$49,'Summary TC'!$B80,'WW Spending Actual'!G$10:G$49),0)+IF($B$8="Actuals + Projected",SUMIF('WW Spending Total'!$B$10:$B$49,'Summary TC'!$B80,'WW Spending Total'!G$10:G$49),0)</f>
        <v>0</v>
      </c>
      <c r="I80" s="639">
        <f>IF($B$8="Actuals only",SUMIF('WW Spending Actual'!$B$10:$B$49,'Summary TC'!$B80,'WW Spending Actual'!H$10:H$49),0)+IF($B$8="Actuals + Projected",SUMIF('WW Spending Total'!$B$10:$B$49,'Summary TC'!$B80,'WW Spending Total'!H$10:H$49),0)</f>
        <v>0</v>
      </c>
      <c r="J80" s="639">
        <f>IF($B$8="Actuals only",SUMIF('WW Spending Actual'!$B$10:$B$49,'Summary TC'!$B80,'WW Spending Actual'!I$10:I$49),0)+IF($B$8="Actuals + Projected",SUMIF('WW Spending Total'!$B$10:$B$49,'Summary TC'!$B80,'WW Spending Total'!I$10:I$49),0)</f>
        <v>0</v>
      </c>
      <c r="K80" s="639">
        <f>IF($B$8="Actuals only",SUMIF('WW Spending Actual'!$B$10:$B$49,'Summary TC'!$B80,'WW Spending Actual'!J$10:J$49),0)+IF($B$8="Actuals + Projected",SUMIF('WW Spending Total'!$B$10:$B$49,'Summary TC'!$B80,'WW Spending Total'!J$10:J$49),0)</f>
        <v>0</v>
      </c>
      <c r="L80" s="639">
        <f>IF($B$8="Actuals only",SUMIF('WW Spending Actual'!$B$10:$B$49,'Summary TC'!$B80,'WW Spending Actual'!K$10:K$49),0)+IF($B$8="Actuals + Projected",SUMIF('WW Spending Total'!$B$10:$B$49,'Summary TC'!$B80,'WW Spending Total'!K$10:K$49),0)</f>
        <v>0</v>
      </c>
      <c r="M80" s="639">
        <f>IF($B$8="Actuals only",SUMIF('WW Spending Actual'!$B$10:$B$49,'Summary TC'!$B80,'WW Spending Actual'!L$10:L$49),0)+IF($B$8="Actuals + Projected",SUMIF('WW Spending Total'!$B$10:$B$49,'Summary TC'!$B80,'WW Spending Total'!L$10:L$49),0)</f>
        <v>0</v>
      </c>
      <c r="N80" s="639">
        <f>IF($B$8="Actuals only",SUMIF('WW Spending Actual'!$B$10:$B$49,'Summary TC'!$B80,'WW Spending Actual'!M$10:M$49),0)+IF($B$8="Actuals + Projected",SUMIF('WW Spending Total'!$B$10:$B$49,'Summary TC'!$B80,'WW Spending Total'!M$10:M$49),0)</f>
        <v>0</v>
      </c>
      <c r="O80" s="639">
        <f>IF($B$8="Actuals only",SUMIF('WW Spending Actual'!$B$10:$B$49,'Summary TC'!$B80,'WW Spending Actual'!N$10:N$49),0)+IF($B$8="Actuals + Projected",SUMIF('WW Spending Total'!$B$10:$B$49,'Summary TC'!$B80,'WW Spending Total'!N$10:N$49),0)</f>
        <v>0</v>
      </c>
      <c r="P80" s="639">
        <f>IF($B$8="Actuals only",SUMIF('WW Spending Actual'!$B$10:$B$49,'Summary TC'!$B80,'WW Spending Actual'!O$10:O$49),0)+IF($B$8="Actuals + Projected",SUMIF('WW Spending Total'!$B$10:$B$49,'Summary TC'!$B80,'WW Spending Total'!O$10:O$49),0)</f>
        <v>0</v>
      </c>
      <c r="Q80" s="639">
        <f>IF($B$8="Actuals only",SUMIF('WW Spending Actual'!$B$10:$B$49,'Summary TC'!$B80,'WW Spending Actual'!P$10:P$49),0)+IF($B$8="Actuals + Projected",SUMIF('WW Spending Total'!$B$10:$B$49,'Summary TC'!$B80,'WW Spending Total'!P$10:P$49),0)</f>
        <v>0</v>
      </c>
      <c r="R80" s="639">
        <f>IF($B$8="Actuals only",SUMIF('WW Spending Actual'!$B$10:$B$49,'Summary TC'!$B80,'WW Spending Actual'!Q$10:Q$49),0)+IF($B$8="Actuals + Projected",SUMIF('WW Spending Total'!$B$10:$B$49,'Summary TC'!$B80,'WW Spending Total'!Q$10:Q$49),0)</f>
        <v>0</v>
      </c>
      <c r="S80" s="639">
        <f>IF($B$8="Actuals only",SUMIF('WW Spending Actual'!$B$10:$B$49,'Summary TC'!$B80,'WW Spending Actual'!R$10:R$49),0)+IF($B$8="Actuals + Projected",SUMIF('WW Spending Total'!$B$10:$B$49,'Summary TC'!$B80,'WW Spending Total'!R$10:R$49),0)</f>
        <v>0</v>
      </c>
      <c r="T80" s="639">
        <f>IF($B$8="Actuals only",SUMIF('WW Spending Actual'!$B$10:$B$49,'Summary TC'!$B80,'WW Spending Actual'!S$10:S$49),0)+IF($B$8="Actuals + Projected",SUMIF('WW Spending Total'!$B$10:$B$49,'Summary TC'!$B80,'WW Spending Total'!S$10:S$49),0)</f>
        <v>0</v>
      </c>
      <c r="U80" s="639">
        <f>IF($B$8="Actuals only",SUMIF('WW Spending Actual'!$B$10:$B$49,'Summary TC'!$B80,'WW Spending Actual'!T$10:T$49),0)+IF($B$8="Actuals + Projected",SUMIF('WW Spending Total'!$B$10:$B$49,'Summary TC'!$B80,'WW Spending Total'!T$10:T$49),0)</f>
        <v>0</v>
      </c>
      <c r="V80" s="639">
        <f>IF($B$8="Actuals only",SUMIF('WW Spending Actual'!$B$10:$B$49,'Summary TC'!$B80,'WW Spending Actual'!U$10:U$49),0)+IF($B$8="Actuals + Projected",SUMIF('WW Spending Total'!$B$10:$B$49,'Summary TC'!$B80,'WW Spending Total'!U$10:U$49),0)</f>
        <v>0</v>
      </c>
      <c r="W80" s="639">
        <f>IF($B$8="Actuals only",SUMIF('WW Spending Actual'!$B$10:$B$49,'Summary TC'!$B80,'WW Spending Actual'!V$10:V$49),0)+IF($B$8="Actuals + Projected",SUMIF('WW Spending Total'!$B$10:$B$49,'Summary TC'!$B80,'WW Spending Total'!V$10:V$49),0)</f>
        <v>0</v>
      </c>
      <c r="X80" s="639">
        <f>IF($B$8="Actuals only",SUMIF('WW Spending Actual'!$B$10:$B$49,'Summary TC'!$B80,'WW Spending Actual'!W$10:W$49),0)+IF($B$8="Actuals + Projected",SUMIF('WW Spending Total'!$B$10:$B$49,'Summary TC'!$B80,'WW Spending Total'!W$10:W$49),0)</f>
        <v>0</v>
      </c>
      <c r="Y80" s="639">
        <f>IF($B$8="Actuals only",SUMIF('WW Spending Actual'!$B$10:$B$49,'Summary TC'!$B80,'WW Spending Actual'!X$10:X$49),0)+IF($B$8="Actuals + Projected",SUMIF('WW Spending Total'!$B$10:$B$49,'Summary TC'!$B80,'WW Spending Total'!X$10:X$49),0)</f>
        <v>0</v>
      </c>
      <c r="Z80" s="639">
        <f>IF($B$8="Actuals only",SUMIF('WW Spending Actual'!$B$10:$B$49,'Summary TC'!$B80,'WW Spending Actual'!Y$10:Y$49),0)+IF($B$8="Actuals + Projected",SUMIF('WW Spending Total'!$B$10:$B$49,'Summary TC'!$B80,'WW Spending Total'!Y$10:Y$49),0)</f>
        <v>0</v>
      </c>
      <c r="AA80" s="639">
        <f>IF($B$8="Actuals only",SUMIF('WW Spending Actual'!$B$10:$B$49,'Summary TC'!$B80,'WW Spending Actual'!Z$10:Z$49),0)+IF($B$8="Actuals + Projected",SUMIF('WW Spending Total'!$B$10:$B$49,'Summary TC'!$B80,'WW Spending Total'!Z$10:Z$49),0)</f>
        <v>0</v>
      </c>
      <c r="AB80" s="639">
        <f>IF($B$8="Actuals only",SUMIF('WW Spending Actual'!$B$10:$B$49,'Summary TC'!$B80,'WW Spending Actual'!AA$10:AA$49),0)+IF($B$8="Actuals + Projected",SUMIF('WW Spending Total'!$B$10:$B$49,'Summary TC'!$B80,'WW Spending Total'!AA$10:AA$49),0)</f>
        <v>0</v>
      </c>
      <c r="AC80" s="639">
        <f>IF($B$8="Actuals only",SUMIF('WW Spending Actual'!$B$10:$B$49,'Summary TC'!$B80,'WW Spending Actual'!AB$10:AB$49),0)+IF($B$8="Actuals + Projected",SUMIF('WW Spending Total'!$B$10:$B$49,'Summary TC'!$B80,'WW Spending Total'!AB$10:AB$49),0)</f>
        <v>0</v>
      </c>
      <c r="AD80" s="639">
        <f>IF($B$8="Actuals only",SUMIF('WW Spending Actual'!$B$10:$B$49,'Summary TC'!$B80,'WW Spending Actual'!AC$10:AC$49),0)+IF($B$8="Actuals + Projected",SUMIF('WW Spending Total'!$B$10:$B$49,'Summary TC'!$B80,'WW Spending Total'!AC$10:AC$49),0)</f>
        <v>0</v>
      </c>
      <c r="AE80" s="639">
        <f>IF($B$8="Actuals only",SUMIF('WW Spending Actual'!$B$10:$B$49,'Summary TC'!$B80,'WW Spending Actual'!AD$10:AD$49),0)+IF($B$8="Actuals + Projected",SUMIF('WW Spending Total'!$B$10:$B$49,'Summary TC'!$B80,'WW Spending Total'!AD$10:AD$49),0)</f>
        <v>0</v>
      </c>
      <c r="AF80" s="639">
        <f>IF($B$8="Actuals only",SUMIF('WW Spending Actual'!$B$10:$B$49,'Summary TC'!$B80,'WW Spending Actual'!AE$10:AE$49),0)+IF($B$8="Actuals + Projected",SUMIF('WW Spending Total'!$B$10:$B$49,'Summary TC'!$B80,'WW Spending Total'!AE$10:AE$49),0)</f>
        <v>0</v>
      </c>
      <c r="AG80" s="639">
        <f>IF($B$8="Actuals only",SUMIF('WW Spending Actual'!$B$10:$B$49,'Summary TC'!$B80,'WW Spending Actual'!AF$10:AF$49),0)+IF($B$8="Actuals + Projected",SUMIF('WW Spending Total'!$B$10:$B$49,'Summary TC'!$B80,'WW Spending Total'!AF$10:AF$49),0)</f>
        <v>0</v>
      </c>
      <c r="AH80" s="639">
        <f>IF($B$8="Actuals only",SUMIF('WW Spending Actual'!$B$10:$B$49,'Summary TC'!$B80,'WW Spending Actual'!AG$10:AG$49),0)+IF($B$8="Actuals + Projected",SUMIF('WW Spending Total'!$B$10:$B$49,'Summary TC'!$B80,'WW Spending Total'!AG$10:AG$49),0)</f>
        <v>0</v>
      </c>
      <c r="AI80" s="675">
        <f t="shared" si="21"/>
        <v>0</v>
      </c>
    </row>
    <row r="81" spans="2:35" ht="13" hidden="1" x14ac:dyDescent="0.3">
      <c r="B81" s="589" t="str">
        <f>IFERROR(VLOOKUP(C81,'MEG Def'!$A$7:$B$12,2),"")</f>
        <v/>
      </c>
      <c r="C81" s="636"/>
      <c r="D81" s="674"/>
      <c r="E81" s="638">
        <f>IF($B$8="Actuals only",SUMIF('WW Spending Actual'!$B$10:$B$49,'Summary TC'!$B81,'WW Spending Actual'!D$10:D$49),0)+IF($B$8="Actuals + Projected",SUMIF('WW Spending Total'!$B$10:$B$49,'Summary TC'!$B81,'WW Spending Total'!D$10:D$49),0)</f>
        <v>0</v>
      </c>
      <c r="F81" s="639">
        <f>IF($B$8="Actuals only",SUMIF('WW Spending Actual'!$B$10:$B$49,'Summary TC'!$B81,'WW Spending Actual'!E$10:E$49),0)+IF($B$8="Actuals + Projected",SUMIF('WW Spending Total'!$B$10:$B$49,'Summary TC'!$B81,'WW Spending Total'!E$10:E$49),0)</f>
        <v>0</v>
      </c>
      <c r="G81" s="639">
        <f>IF($B$8="Actuals only",SUMIF('WW Spending Actual'!$B$10:$B$49,'Summary TC'!$B81,'WW Spending Actual'!F$10:F$49),0)+IF($B$8="Actuals + Projected",SUMIF('WW Spending Total'!$B$10:$B$49,'Summary TC'!$B81,'WW Spending Total'!F$10:F$49),0)</f>
        <v>0</v>
      </c>
      <c r="H81" s="639">
        <f>IF($B$8="Actuals only",SUMIF('WW Spending Actual'!$B$10:$B$49,'Summary TC'!$B81,'WW Spending Actual'!G$10:G$49),0)+IF($B$8="Actuals + Projected",SUMIF('WW Spending Total'!$B$10:$B$49,'Summary TC'!$B81,'WW Spending Total'!G$10:G$49),0)</f>
        <v>0</v>
      </c>
      <c r="I81" s="639">
        <f>IF($B$8="Actuals only",SUMIF('WW Spending Actual'!$B$10:$B$49,'Summary TC'!$B81,'WW Spending Actual'!H$10:H$49),0)+IF($B$8="Actuals + Projected",SUMIF('WW Spending Total'!$B$10:$B$49,'Summary TC'!$B81,'WW Spending Total'!H$10:H$49),0)</f>
        <v>0</v>
      </c>
      <c r="J81" s="639">
        <f>IF($B$8="Actuals only",SUMIF('WW Spending Actual'!$B$10:$B$49,'Summary TC'!$B81,'WW Spending Actual'!I$10:I$49),0)+IF($B$8="Actuals + Projected",SUMIF('WW Spending Total'!$B$10:$B$49,'Summary TC'!$B81,'WW Spending Total'!I$10:I$49),0)</f>
        <v>0</v>
      </c>
      <c r="K81" s="639">
        <f>IF($B$8="Actuals only",SUMIF('WW Spending Actual'!$B$10:$B$49,'Summary TC'!$B81,'WW Spending Actual'!J$10:J$49),0)+IF($B$8="Actuals + Projected",SUMIF('WW Spending Total'!$B$10:$B$49,'Summary TC'!$B81,'WW Spending Total'!J$10:J$49),0)</f>
        <v>0</v>
      </c>
      <c r="L81" s="639">
        <f>IF($B$8="Actuals only",SUMIF('WW Spending Actual'!$B$10:$B$49,'Summary TC'!$B81,'WW Spending Actual'!K$10:K$49),0)+IF($B$8="Actuals + Projected",SUMIF('WW Spending Total'!$B$10:$B$49,'Summary TC'!$B81,'WW Spending Total'!K$10:K$49),0)</f>
        <v>0</v>
      </c>
      <c r="M81" s="639">
        <f>IF($B$8="Actuals only",SUMIF('WW Spending Actual'!$B$10:$B$49,'Summary TC'!$B81,'WW Spending Actual'!L$10:L$49),0)+IF($B$8="Actuals + Projected",SUMIF('WW Spending Total'!$B$10:$B$49,'Summary TC'!$B81,'WW Spending Total'!L$10:L$49),0)</f>
        <v>0</v>
      </c>
      <c r="N81" s="639">
        <f>IF($B$8="Actuals only",SUMIF('WW Spending Actual'!$B$10:$B$49,'Summary TC'!$B81,'WW Spending Actual'!M$10:M$49),0)+IF($B$8="Actuals + Projected",SUMIF('WW Spending Total'!$B$10:$B$49,'Summary TC'!$B81,'WW Spending Total'!M$10:M$49),0)</f>
        <v>0</v>
      </c>
      <c r="O81" s="639">
        <f>IF($B$8="Actuals only",SUMIF('WW Spending Actual'!$B$10:$B$49,'Summary TC'!$B81,'WW Spending Actual'!N$10:N$49),0)+IF($B$8="Actuals + Projected",SUMIF('WW Spending Total'!$B$10:$B$49,'Summary TC'!$B81,'WW Spending Total'!N$10:N$49),0)</f>
        <v>0</v>
      </c>
      <c r="P81" s="639">
        <f>IF($B$8="Actuals only",SUMIF('WW Spending Actual'!$B$10:$B$49,'Summary TC'!$B81,'WW Spending Actual'!O$10:O$49),0)+IF($B$8="Actuals + Projected",SUMIF('WW Spending Total'!$B$10:$B$49,'Summary TC'!$B81,'WW Spending Total'!O$10:O$49),0)</f>
        <v>0</v>
      </c>
      <c r="Q81" s="639">
        <f>IF($B$8="Actuals only",SUMIF('WW Spending Actual'!$B$10:$B$49,'Summary TC'!$B81,'WW Spending Actual'!P$10:P$49),0)+IF($B$8="Actuals + Projected",SUMIF('WW Spending Total'!$B$10:$B$49,'Summary TC'!$B81,'WW Spending Total'!P$10:P$49),0)</f>
        <v>0</v>
      </c>
      <c r="R81" s="639">
        <f>IF($B$8="Actuals only",SUMIF('WW Spending Actual'!$B$10:$B$49,'Summary TC'!$B81,'WW Spending Actual'!Q$10:Q$49),0)+IF($B$8="Actuals + Projected",SUMIF('WW Spending Total'!$B$10:$B$49,'Summary TC'!$B81,'WW Spending Total'!Q$10:Q$49),0)</f>
        <v>0</v>
      </c>
      <c r="S81" s="639">
        <f>IF($B$8="Actuals only",SUMIF('WW Spending Actual'!$B$10:$B$49,'Summary TC'!$B81,'WW Spending Actual'!R$10:R$49),0)+IF($B$8="Actuals + Projected",SUMIF('WW Spending Total'!$B$10:$B$49,'Summary TC'!$B81,'WW Spending Total'!R$10:R$49),0)</f>
        <v>0</v>
      </c>
      <c r="T81" s="639">
        <f>IF($B$8="Actuals only",SUMIF('WW Spending Actual'!$B$10:$B$49,'Summary TC'!$B81,'WW Spending Actual'!S$10:S$49),0)+IF($B$8="Actuals + Projected",SUMIF('WW Spending Total'!$B$10:$B$49,'Summary TC'!$B81,'WW Spending Total'!S$10:S$49),0)</f>
        <v>0</v>
      </c>
      <c r="U81" s="639">
        <f>IF($B$8="Actuals only",SUMIF('WW Spending Actual'!$B$10:$B$49,'Summary TC'!$B81,'WW Spending Actual'!T$10:T$49),0)+IF($B$8="Actuals + Projected",SUMIF('WW Spending Total'!$B$10:$B$49,'Summary TC'!$B81,'WW Spending Total'!T$10:T$49),0)</f>
        <v>0</v>
      </c>
      <c r="V81" s="639">
        <f>IF($B$8="Actuals only",SUMIF('WW Spending Actual'!$B$10:$B$49,'Summary TC'!$B81,'WW Spending Actual'!U$10:U$49),0)+IF($B$8="Actuals + Projected",SUMIF('WW Spending Total'!$B$10:$B$49,'Summary TC'!$B81,'WW Spending Total'!U$10:U$49),0)</f>
        <v>0</v>
      </c>
      <c r="W81" s="639">
        <f>IF($B$8="Actuals only",SUMIF('WW Spending Actual'!$B$10:$B$49,'Summary TC'!$B81,'WW Spending Actual'!V$10:V$49),0)+IF($B$8="Actuals + Projected",SUMIF('WW Spending Total'!$B$10:$B$49,'Summary TC'!$B81,'WW Spending Total'!V$10:V$49),0)</f>
        <v>0</v>
      </c>
      <c r="X81" s="639">
        <f>IF($B$8="Actuals only",SUMIF('WW Spending Actual'!$B$10:$B$49,'Summary TC'!$B81,'WW Spending Actual'!W$10:W$49),0)+IF($B$8="Actuals + Projected",SUMIF('WW Spending Total'!$B$10:$B$49,'Summary TC'!$B81,'WW Spending Total'!W$10:W$49),0)</f>
        <v>0</v>
      </c>
      <c r="Y81" s="639">
        <f>IF($B$8="Actuals only",SUMIF('WW Spending Actual'!$B$10:$B$49,'Summary TC'!$B81,'WW Spending Actual'!X$10:X$49),0)+IF($B$8="Actuals + Projected",SUMIF('WW Spending Total'!$B$10:$B$49,'Summary TC'!$B81,'WW Spending Total'!X$10:X$49),0)</f>
        <v>0</v>
      </c>
      <c r="Z81" s="639">
        <f>IF($B$8="Actuals only",SUMIF('WW Spending Actual'!$B$10:$B$49,'Summary TC'!$B81,'WW Spending Actual'!Y$10:Y$49),0)+IF($B$8="Actuals + Projected",SUMIF('WW Spending Total'!$B$10:$B$49,'Summary TC'!$B81,'WW Spending Total'!Y$10:Y$49),0)</f>
        <v>0</v>
      </c>
      <c r="AA81" s="639">
        <f>IF($B$8="Actuals only",SUMIF('WW Spending Actual'!$B$10:$B$49,'Summary TC'!$B81,'WW Spending Actual'!Z$10:Z$49),0)+IF($B$8="Actuals + Projected",SUMIF('WW Spending Total'!$B$10:$B$49,'Summary TC'!$B81,'WW Spending Total'!Z$10:Z$49),0)</f>
        <v>0</v>
      </c>
      <c r="AB81" s="639">
        <f>IF($B$8="Actuals only",SUMIF('WW Spending Actual'!$B$10:$B$49,'Summary TC'!$B81,'WW Spending Actual'!AA$10:AA$49),0)+IF($B$8="Actuals + Projected",SUMIF('WW Spending Total'!$B$10:$B$49,'Summary TC'!$B81,'WW Spending Total'!AA$10:AA$49),0)</f>
        <v>0</v>
      </c>
      <c r="AC81" s="639">
        <f>IF($B$8="Actuals only",SUMIF('WW Spending Actual'!$B$10:$B$49,'Summary TC'!$B81,'WW Spending Actual'!AB$10:AB$49),0)+IF($B$8="Actuals + Projected",SUMIF('WW Spending Total'!$B$10:$B$49,'Summary TC'!$B81,'WW Spending Total'!AB$10:AB$49),0)</f>
        <v>0</v>
      </c>
      <c r="AD81" s="639">
        <f>IF($B$8="Actuals only",SUMIF('WW Spending Actual'!$B$10:$B$49,'Summary TC'!$B81,'WW Spending Actual'!AC$10:AC$49),0)+IF($B$8="Actuals + Projected",SUMIF('WW Spending Total'!$B$10:$B$49,'Summary TC'!$B81,'WW Spending Total'!AC$10:AC$49),0)</f>
        <v>0</v>
      </c>
      <c r="AE81" s="639">
        <f>IF($B$8="Actuals only",SUMIF('WW Spending Actual'!$B$10:$B$49,'Summary TC'!$B81,'WW Spending Actual'!AD$10:AD$49),0)+IF($B$8="Actuals + Projected",SUMIF('WW Spending Total'!$B$10:$B$49,'Summary TC'!$B81,'WW Spending Total'!AD$10:AD$49),0)</f>
        <v>0</v>
      </c>
      <c r="AF81" s="639">
        <f>IF($B$8="Actuals only",SUMIF('WW Spending Actual'!$B$10:$B$49,'Summary TC'!$B81,'WW Spending Actual'!AE$10:AE$49),0)+IF($B$8="Actuals + Projected",SUMIF('WW Spending Total'!$B$10:$B$49,'Summary TC'!$B81,'WW Spending Total'!AE$10:AE$49),0)</f>
        <v>0</v>
      </c>
      <c r="AG81" s="639">
        <f>IF($B$8="Actuals only",SUMIF('WW Spending Actual'!$B$10:$B$49,'Summary TC'!$B81,'WW Spending Actual'!AF$10:AF$49),0)+IF($B$8="Actuals + Projected",SUMIF('WW Spending Total'!$B$10:$B$49,'Summary TC'!$B81,'WW Spending Total'!AF$10:AF$49),0)</f>
        <v>0</v>
      </c>
      <c r="AH81" s="639">
        <f>IF($B$8="Actuals only",SUMIF('WW Spending Actual'!$B$10:$B$49,'Summary TC'!$B81,'WW Spending Actual'!AG$10:AG$49),0)+IF($B$8="Actuals + Projected",SUMIF('WW Spending Total'!$B$10:$B$49,'Summary TC'!$B81,'WW Spending Total'!AG$10:AG$49),0)</f>
        <v>0</v>
      </c>
      <c r="AI81" s="675">
        <f t="shared" si="21"/>
        <v>0</v>
      </c>
    </row>
    <row r="82" spans="2:35" ht="13" hidden="1" x14ac:dyDescent="0.3">
      <c r="B82" s="589"/>
      <c r="C82" s="636"/>
      <c r="D82" s="676"/>
      <c r="E82" s="515">
        <f>IF($B$8="Actuals only",SUMIF('WW Spending Actual'!$B$10:$B$49,'Summary TC'!$B82,'WW Spending Actual'!D$10:D$49),0)+IF($B$8="Actuals + Projected",SUMIF('WW Spending Total'!$B$10:$B$49,'Summary TC'!$B82,'WW Spending Total'!D$10:D$49),0)</f>
        <v>0</v>
      </c>
      <c r="F82" s="515">
        <f>IF($B$8="Actuals only",SUMIF('WW Spending Actual'!$B$10:$B$49,'Summary TC'!$B82,'WW Spending Actual'!E$10:E$49),0)+IF($B$8="Actuals + Projected",SUMIF('WW Spending Total'!$B$10:$B$49,'Summary TC'!$B82,'WW Spending Total'!E$10:E$49),0)</f>
        <v>0</v>
      </c>
      <c r="G82" s="515">
        <f>IF($B$8="Actuals only",SUMIF('WW Spending Actual'!$B$10:$B$49,'Summary TC'!$B82,'WW Spending Actual'!F$10:F$49),0)+IF($B$8="Actuals + Projected",SUMIF('WW Spending Total'!$B$10:$B$49,'Summary TC'!$B82,'WW Spending Total'!F$10:F$49),0)</f>
        <v>0</v>
      </c>
      <c r="H82" s="515">
        <f>IF($B$8="Actuals only",SUMIF('WW Spending Actual'!$B$10:$B$49,'Summary TC'!$B82,'WW Spending Actual'!G$10:G$49),0)+IF($B$8="Actuals + Projected",SUMIF('WW Spending Total'!$B$10:$B$49,'Summary TC'!$B82,'WW Spending Total'!G$10:G$49),0)</f>
        <v>0</v>
      </c>
      <c r="I82" s="515">
        <f>IF($B$8="Actuals only",SUMIF('WW Spending Actual'!$B$10:$B$49,'Summary TC'!$B82,'WW Spending Actual'!H$10:H$49),0)+IF($B$8="Actuals + Projected",SUMIF('WW Spending Total'!$B$10:$B$49,'Summary TC'!$B82,'WW Spending Total'!H$10:H$49),0)</f>
        <v>0</v>
      </c>
      <c r="J82" s="515">
        <f>IF($B$8="Actuals only",SUMIF('WW Spending Actual'!$B$10:$B$49,'Summary TC'!$B82,'WW Spending Actual'!I$10:I$49),0)+IF($B$8="Actuals + Projected",SUMIF('WW Spending Total'!$B$10:$B$49,'Summary TC'!$B82,'WW Spending Total'!I$10:I$49),0)</f>
        <v>0</v>
      </c>
      <c r="K82" s="515">
        <f>IF($B$8="Actuals only",SUMIF('WW Spending Actual'!$B$10:$B$49,'Summary TC'!$B82,'WW Spending Actual'!J$10:J$49),0)+IF($B$8="Actuals + Projected",SUMIF('WW Spending Total'!$B$10:$B$49,'Summary TC'!$B82,'WW Spending Total'!J$10:J$49),0)</f>
        <v>0</v>
      </c>
      <c r="L82" s="515">
        <f>IF($B$8="Actuals only",SUMIF('WW Spending Actual'!$B$10:$B$49,'Summary TC'!$B82,'WW Spending Actual'!K$10:K$49),0)+IF($B$8="Actuals + Projected",SUMIF('WW Spending Total'!$B$10:$B$49,'Summary TC'!$B82,'WW Spending Total'!K$10:K$49),0)</f>
        <v>0</v>
      </c>
      <c r="M82" s="515">
        <f>IF($B$8="Actuals only",SUMIF('WW Spending Actual'!$B$10:$B$49,'Summary TC'!$B82,'WW Spending Actual'!L$10:L$49),0)+IF($B$8="Actuals + Projected",SUMIF('WW Spending Total'!$B$10:$B$49,'Summary TC'!$B82,'WW Spending Total'!L$10:L$49),0)</f>
        <v>0</v>
      </c>
      <c r="N82" s="515">
        <f>IF($B$8="Actuals only",SUMIF('WW Spending Actual'!$B$10:$B$49,'Summary TC'!$B82,'WW Spending Actual'!M$10:M$49),0)+IF($B$8="Actuals + Projected",SUMIF('WW Spending Total'!$B$10:$B$49,'Summary TC'!$B82,'WW Spending Total'!M$10:M$49),0)</f>
        <v>0</v>
      </c>
      <c r="O82" s="515">
        <f>IF($B$8="Actuals only",SUMIF('WW Spending Actual'!$B$10:$B$49,'Summary TC'!$B82,'WW Spending Actual'!N$10:N$49),0)+IF($B$8="Actuals + Projected",SUMIF('WW Spending Total'!$B$10:$B$49,'Summary TC'!$B82,'WW Spending Total'!N$10:N$49),0)</f>
        <v>0</v>
      </c>
      <c r="P82" s="515">
        <f>IF($B$8="Actuals only",SUMIF('WW Spending Actual'!$B$10:$B$49,'Summary TC'!$B82,'WW Spending Actual'!O$10:O$49),0)+IF($B$8="Actuals + Projected",SUMIF('WW Spending Total'!$B$10:$B$49,'Summary TC'!$B82,'WW Spending Total'!O$10:O$49),0)</f>
        <v>0</v>
      </c>
      <c r="Q82" s="515">
        <f>IF($B$8="Actuals only",SUMIF('WW Spending Actual'!$B$10:$B$49,'Summary TC'!$B82,'WW Spending Actual'!P$10:P$49),0)+IF($B$8="Actuals + Projected",SUMIF('WW Spending Total'!$B$10:$B$49,'Summary TC'!$B82,'WW Spending Total'!P$10:P$49),0)</f>
        <v>0</v>
      </c>
      <c r="R82" s="515">
        <f>IF($B$8="Actuals only",SUMIF('WW Spending Actual'!$B$10:$B$49,'Summary TC'!$B82,'WW Spending Actual'!Q$10:Q$49),0)+IF($B$8="Actuals + Projected",SUMIF('WW Spending Total'!$B$10:$B$49,'Summary TC'!$B82,'WW Spending Total'!Q$10:Q$49),0)</f>
        <v>0</v>
      </c>
      <c r="S82" s="515">
        <f>IF($B$8="Actuals only",SUMIF('WW Spending Actual'!$B$10:$B$49,'Summary TC'!$B82,'WW Spending Actual'!R$10:R$49),0)+IF($B$8="Actuals + Projected",SUMIF('WW Spending Total'!$B$10:$B$49,'Summary TC'!$B82,'WW Spending Total'!R$10:R$49),0)</f>
        <v>0</v>
      </c>
      <c r="T82" s="515">
        <f>IF($B$8="Actuals only",SUMIF('WW Spending Actual'!$B$10:$B$49,'Summary TC'!$B82,'WW Spending Actual'!S$10:S$49),0)+IF($B$8="Actuals + Projected",SUMIF('WW Spending Total'!$B$10:$B$49,'Summary TC'!$B82,'WW Spending Total'!S$10:S$49),0)</f>
        <v>0</v>
      </c>
      <c r="U82" s="515">
        <f>IF($B$8="Actuals only",SUMIF('WW Spending Actual'!$B$10:$B$49,'Summary TC'!$B82,'WW Spending Actual'!T$10:T$49),0)+IF($B$8="Actuals + Projected",SUMIF('WW Spending Total'!$B$10:$B$49,'Summary TC'!$B82,'WW Spending Total'!T$10:T$49),0)</f>
        <v>0</v>
      </c>
      <c r="V82" s="515">
        <f>IF($B$8="Actuals only",SUMIF('WW Spending Actual'!$B$10:$B$49,'Summary TC'!$B82,'WW Spending Actual'!U$10:U$49),0)+IF($B$8="Actuals + Projected",SUMIF('WW Spending Total'!$B$10:$B$49,'Summary TC'!$B82,'WW Spending Total'!U$10:U$49),0)</f>
        <v>0</v>
      </c>
      <c r="W82" s="515">
        <f>IF($B$8="Actuals only",SUMIF('WW Spending Actual'!$B$10:$B$49,'Summary TC'!$B82,'WW Spending Actual'!V$10:V$49),0)+IF($B$8="Actuals + Projected",SUMIF('WW Spending Total'!$B$10:$B$49,'Summary TC'!$B82,'WW Spending Total'!V$10:V$49),0)</f>
        <v>0</v>
      </c>
      <c r="X82" s="515">
        <f>IF($B$8="Actuals only",SUMIF('WW Spending Actual'!$B$10:$B$49,'Summary TC'!$B82,'WW Spending Actual'!W$10:W$49),0)+IF($B$8="Actuals + Projected",SUMIF('WW Spending Total'!$B$10:$B$49,'Summary TC'!$B82,'WW Spending Total'!W$10:W$49),0)</f>
        <v>0</v>
      </c>
      <c r="Y82" s="515">
        <f>IF($B$8="Actuals only",SUMIF('WW Spending Actual'!$B$10:$B$49,'Summary TC'!$B82,'WW Spending Actual'!X$10:X$49),0)+IF($B$8="Actuals + Projected",SUMIF('WW Spending Total'!$B$10:$B$49,'Summary TC'!$B82,'WW Spending Total'!X$10:X$49),0)</f>
        <v>0</v>
      </c>
      <c r="Z82" s="515">
        <f>IF($B$8="Actuals only",SUMIF('WW Spending Actual'!$B$10:$B$49,'Summary TC'!$B82,'WW Spending Actual'!Y$10:Y$49),0)+IF($B$8="Actuals + Projected",SUMIF('WW Spending Total'!$B$10:$B$49,'Summary TC'!$B82,'WW Spending Total'!Y$10:Y$49),0)</f>
        <v>0</v>
      </c>
      <c r="AA82" s="515">
        <f>IF($B$8="Actuals only",SUMIF('WW Spending Actual'!$B$10:$B$49,'Summary TC'!$B82,'WW Spending Actual'!Z$10:Z$49),0)+IF($B$8="Actuals + Projected",SUMIF('WW Spending Total'!$B$10:$B$49,'Summary TC'!$B82,'WW Spending Total'!Z$10:Z$49),0)</f>
        <v>0</v>
      </c>
      <c r="AB82" s="515">
        <f>IF($B$8="Actuals only",SUMIF('WW Spending Actual'!$B$10:$B$49,'Summary TC'!$B82,'WW Spending Actual'!AA$10:AA$49),0)+IF($B$8="Actuals + Projected",SUMIF('WW Spending Total'!$B$10:$B$49,'Summary TC'!$B82,'WW Spending Total'!AA$10:AA$49),0)</f>
        <v>0</v>
      </c>
      <c r="AC82" s="515">
        <f>IF($B$8="Actuals only",SUMIF('WW Spending Actual'!$B$10:$B$49,'Summary TC'!$B82,'WW Spending Actual'!AB$10:AB$49),0)+IF($B$8="Actuals + Projected",SUMIF('WW Spending Total'!$B$10:$B$49,'Summary TC'!$B82,'WW Spending Total'!AB$10:AB$49),0)</f>
        <v>0</v>
      </c>
      <c r="AD82" s="515">
        <f>IF($B$8="Actuals only",SUMIF('WW Spending Actual'!$B$10:$B$49,'Summary TC'!$B82,'WW Spending Actual'!AC$10:AC$49),0)+IF($B$8="Actuals + Projected",SUMIF('WW Spending Total'!$B$10:$B$49,'Summary TC'!$B82,'WW Spending Total'!AC$10:AC$49),0)</f>
        <v>0</v>
      </c>
      <c r="AE82" s="515">
        <f>IF($B$8="Actuals only",SUMIF('WW Spending Actual'!$B$10:$B$49,'Summary TC'!$B82,'WW Spending Actual'!AD$10:AD$49),0)+IF($B$8="Actuals + Projected",SUMIF('WW Spending Total'!$B$10:$B$49,'Summary TC'!$B82,'WW Spending Total'!AD$10:AD$49),0)</f>
        <v>0</v>
      </c>
      <c r="AF82" s="515">
        <f>IF($B$8="Actuals only",SUMIF('WW Spending Actual'!$B$10:$B$49,'Summary TC'!$B82,'WW Spending Actual'!AE$10:AE$49),0)+IF($B$8="Actuals + Projected",SUMIF('WW Spending Total'!$B$10:$B$49,'Summary TC'!$B82,'WW Spending Total'!AE$10:AE$49),0)</f>
        <v>0</v>
      </c>
      <c r="AG82" s="515">
        <f>IF($B$8="Actuals only",SUMIF('WW Spending Actual'!$B$10:$B$49,'Summary TC'!$B82,'WW Spending Actual'!AF$10:AF$49),0)+IF($B$8="Actuals + Projected",SUMIF('WW Spending Total'!$B$10:$B$49,'Summary TC'!$B82,'WW Spending Total'!AF$10:AF$49),0)</f>
        <v>0</v>
      </c>
      <c r="AH82" s="515">
        <f>IF($B$8="Actuals only",SUMIF('WW Spending Actual'!$B$10:$B$49,'Summary TC'!$B82,'WW Spending Actual'!AG$10:AG$49),0)+IF($B$8="Actuals + Projected",SUMIF('WW Spending Total'!$B$10:$B$49,'Summary TC'!$B82,'WW Spending Total'!AG$10:AG$49),0)</f>
        <v>0</v>
      </c>
      <c r="AI82" s="675">
        <f t="shared" si="21"/>
        <v>0</v>
      </c>
    </row>
    <row r="83" spans="2:35" ht="13" hidden="1" x14ac:dyDescent="0.3">
      <c r="B83" s="548" t="s">
        <v>86</v>
      </c>
      <c r="C83" s="626"/>
      <c r="D83" s="548"/>
      <c r="E83" s="515">
        <f>IF($B$8="Actuals only",SUMIF('WW Spending Actual'!$B$10:$B$49,'Summary TC'!$B83,'WW Spending Actual'!D$10:D$49),0)+IF($B$8="Actuals + Projected",SUMIF('WW Spending Total'!$B$10:$B$49,'Summary TC'!$B83,'WW Spending Total'!D$10:D$49),0)</f>
        <v>0</v>
      </c>
      <c r="F83" s="515">
        <f>IF($B$8="Actuals only",SUMIF('WW Spending Actual'!$B$10:$B$49,'Summary TC'!$B83,'WW Spending Actual'!E$10:E$49),0)+IF($B$8="Actuals + Projected",SUMIF('WW Spending Total'!$B$10:$B$49,'Summary TC'!$B83,'WW Spending Total'!E$10:E$49),0)</f>
        <v>0</v>
      </c>
      <c r="G83" s="515">
        <f>IF($B$8="Actuals only",SUMIF('WW Spending Actual'!$B$10:$B$49,'Summary TC'!$B83,'WW Spending Actual'!F$10:F$49),0)+IF($B$8="Actuals + Projected",SUMIF('WW Spending Total'!$B$10:$B$49,'Summary TC'!$B83,'WW Spending Total'!F$10:F$49),0)</f>
        <v>0</v>
      </c>
      <c r="H83" s="515">
        <f>IF($B$8="Actuals only",SUMIF('WW Spending Actual'!$B$10:$B$49,'Summary TC'!$B83,'WW Spending Actual'!G$10:G$49),0)+IF($B$8="Actuals + Projected",SUMIF('WW Spending Total'!$B$10:$B$49,'Summary TC'!$B83,'WW Spending Total'!G$10:G$49),0)</f>
        <v>0</v>
      </c>
      <c r="I83" s="515">
        <f>IF($B$8="Actuals only",SUMIF('WW Spending Actual'!$B$10:$B$49,'Summary TC'!$B83,'WW Spending Actual'!H$10:H$49),0)+IF($B$8="Actuals + Projected",SUMIF('WW Spending Total'!$B$10:$B$49,'Summary TC'!$B83,'WW Spending Total'!H$10:H$49),0)</f>
        <v>0</v>
      </c>
      <c r="J83" s="515">
        <f>IF($B$8="Actuals only",SUMIF('WW Spending Actual'!$B$10:$B$49,'Summary TC'!$B83,'WW Spending Actual'!I$10:I$49),0)+IF($B$8="Actuals + Projected",SUMIF('WW Spending Total'!$B$10:$B$49,'Summary TC'!$B83,'WW Spending Total'!I$10:I$49),0)</f>
        <v>0</v>
      </c>
      <c r="K83" s="515">
        <f>IF($B$8="Actuals only",SUMIF('WW Spending Actual'!$B$10:$B$49,'Summary TC'!$B83,'WW Spending Actual'!J$10:J$49),0)+IF($B$8="Actuals + Projected",SUMIF('WW Spending Total'!$B$10:$B$49,'Summary TC'!$B83,'WW Spending Total'!J$10:J$49),0)</f>
        <v>0</v>
      </c>
      <c r="L83" s="515">
        <f>IF($B$8="Actuals only",SUMIF('WW Spending Actual'!$B$10:$B$49,'Summary TC'!$B83,'WW Spending Actual'!K$10:K$49),0)+IF($B$8="Actuals + Projected",SUMIF('WW Spending Total'!$B$10:$B$49,'Summary TC'!$B83,'WW Spending Total'!K$10:K$49),0)</f>
        <v>0</v>
      </c>
      <c r="M83" s="515">
        <f>IF($B$8="Actuals only",SUMIF('WW Spending Actual'!$B$10:$B$49,'Summary TC'!$B83,'WW Spending Actual'!L$10:L$49),0)+IF($B$8="Actuals + Projected",SUMIF('WW Spending Total'!$B$10:$B$49,'Summary TC'!$B83,'WW Spending Total'!L$10:L$49),0)</f>
        <v>0</v>
      </c>
      <c r="N83" s="515">
        <f>IF($B$8="Actuals only",SUMIF('WW Spending Actual'!$B$10:$B$49,'Summary TC'!$B83,'WW Spending Actual'!M$10:M$49),0)+IF($B$8="Actuals + Projected",SUMIF('WW Spending Total'!$B$10:$B$49,'Summary TC'!$B83,'WW Spending Total'!M$10:M$49),0)</f>
        <v>0</v>
      </c>
      <c r="O83" s="515">
        <f>IF($B$8="Actuals only",SUMIF('WW Spending Actual'!$B$10:$B$49,'Summary TC'!$B83,'WW Spending Actual'!N$10:N$49),0)+IF($B$8="Actuals + Projected",SUMIF('WW Spending Total'!$B$10:$B$49,'Summary TC'!$B83,'WW Spending Total'!N$10:N$49),0)</f>
        <v>0</v>
      </c>
      <c r="P83" s="515">
        <f>IF($B$8="Actuals only",SUMIF('WW Spending Actual'!$B$10:$B$49,'Summary TC'!$B83,'WW Spending Actual'!O$10:O$49),0)+IF($B$8="Actuals + Projected",SUMIF('WW Spending Total'!$B$10:$B$49,'Summary TC'!$B83,'WW Spending Total'!O$10:O$49),0)</f>
        <v>0</v>
      </c>
      <c r="Q83" s="515">
        <f>IF($B$8="Actuals only",SUMIF('WW Spending Actual'!$B$10:$B$49,'Summary TC'!$B83,'WW Spending Actual'!P$10:P$49),0)+IF($B$8="Actuals + Projected",SUMIF('WW Spending Total'!$B$10:$B$49,'Summary TC'!$B83,'WW Spending Total'!P$10:P$49),0)</f>
        <v>0</v>
      </c>
      <c r="R83" s="515">
        <f>IF($B$8="Actuals only",SUMIF('WW Spending Actual'!$B$10:$B$49,'Summary TC'!$B83,'WW Spending Actual'!Q$10:Q$49),0)+IF($B$8="Actuals + Projected",SUMIF('WW Spending Total'!$B$10:$B$49,'Summary TC'!$B83,'WW Spending Total'!Q$10:Q$49),0)</f>
        <v>0</v>
      </c>
      <c r="S83" s="515">
        <f>IF($B$8="Actuals only",SUMIF('WW Spending Actual'!$B$10:$B$49,'Summary TC'!$B83,'WW Spending Actual'!R$10:R$49),0)+IF($B$8="Actuals + Projected",SUMIF('WW Spending Total'!$B$10:$B$49,'Summary TC'!$B83,'WW Spending Total'!R$10:R$49),0)</f>
        <v>0</v>
      </c>
      <c r="T83" s="515">
        <f>IF($B$8="Actuals only",SUMIF('WW Spending Actual'!$B$10:$B$49,'Summary TC'!$B83,'WW Spending Actual'!S$10:S$49),0)+IF($B$8="Actuals + Projected",SUMIF('WW Spending Total'!$B$10:$B$49,'Summary TC'!$B83,'WW Spending Total'!S$10:S$49),0)</f>
        <v>0</v>
      </c>
      <c r="U83" s="515">
        <f>IF($B$8="Actuals only",SUMIF('WW Spending Actual'!$B$10:$B$49,'Summary TC'!$B83,'WW Spending Actual'!T$10:T$49),0)+IF($B$8="Actuals + Projected",SUMIF('WW Spending Total'!$B$10:$B$49,'Summary TC'!$B83,'WW Spending Total'!T$10:T$49),0)</f>
        <v>0</v>
      </c>
      <c r="V83" s="515">
        <f>IF($B$8="Actuals only",SUMIF('WW Spending Actual'!$B$10:$B$49,'Summary TC'!$B83,'WW Spending Actual'!U$10:U$49),0)+IF($B$8="Actuals + Projected",SUMIF('WW Spending Total'!$B$10:$B$49,'Summary TC'!$B83,'WW Spending Total'!U$10:U$49),0)</f>
        <v>0</v>
      </c>
      <c r="W83" s="515">
        <f>IF($B$8="Actuals only",SUMIF('WW Spending Actual'!$B$10:$B$49,'Summary TC'!$B83,'WW Spending Actual'!V$10:V$49),0)+IF($B$8="Actuals + Projected",SUMIF('WW Spending Total'!$B$10:$B$49,'Summary TC'!$B83,'WW Spending Total'!V$10:V$49),0)</f>
        <v>0</v>
      </c>
      <c r="X83" s="515">
        <f>IF($B$8="Actuals only",SUMIF('WW Spending Actual'!$B$10:$B$49,'Summary TC'!$B83,'WW Spending Actual'!W$10:W$49),0)+IF($B$8="Actuals + Projected",SUMIF('WW Spending Total'!$B$10:$B$49,'Summary TC'!$B83,'WW Spending Total'!W$10:W$49),0)</f>
        <v>0</v>
      </c>
      <c r="Y83" s="515">
        <f>IF($B$8="Actuals only",SUMIF('WW Spending Actual'!$B$10:$B$49,'Summary TC'!$B83,'WW Spending Actual'!X$10:X$49),0)+IF($B$8="Actuals + Projected",SUMIF('WW Spending Total'!$B$10:$B$49,'Summary TC'!$B83,'WW Spending Total'!X$10:X$49),0)</f>
        <v>0</v>
      </c>
      <c r="Z83" s="515">
        <f>IF($B$8="Actuals only",SUMIF('WW Spending Actual'!$B$10:$B$49,'Summary TC'!$B83,'WW Spending Actual'!Y$10:Y$49),0)+IF($B$8="Actuals + Projected",SUMIF('WW Spending Total'!$B$10:$B$49,'Summary TC'!$B83,'WW Spending Total'!Y$10:Y$49),0)</f>
        <v>0</v>
      </c>
      <c r="AA83" s="515">
        <f>IF($B$8="Actuals only",SUMIF('WW Spending Actual'!$B$10:$B$49,'Summary TC'!$B83,'WW Spending Actual'!Z$10:Z$49),0)+IF($B$8="Actuals + Projected",SUMIF('WW Spending Total'!$B$10:$B$49,'Summary TC'!$B83,'WW Spending Total'!Z$10:Z$49),0)</f>
        <v>0</v>
      </c>
      <c r="AB83" s="515">
        <f>IF($B$8="Actuals only",SUMIF('WW Spending Actual'!$B$10:$B$49,'Summary TC'!$B83,'WW Spending Actual'!AA$10:AA$49),0)+IF($B$8="Actuals + Projected",SUMIF('WW Spending Total'!$B$10:$B$49,'Summary TC'!$B83,'WW Spending Total'!AA$10:AA$49),0)</f>
        <v>0</v>
      </c>
      <c r="AC83" s="515">
        <f>IF($B$8="Actuals only",SUMIF('WW Spending Actual'!$B$10:$B$49,'Summary TC'!$B83,'WW Spending Actual'!AB$10:AB$49),0)+IF($B$8="Actuals + Projected",SUMIF('WW Spending Total'!$B$10:$B$49,'Summary TC'!$B83,'WW Spending Total'!AB$10:AB$49),0)</f>
        <v>0</v>
      </c>
      <c r="AD83" s="515">
        <f>IF($B$8="Actuals only",SUMIF('WW Spending Actual'!$B$10:$B$49,'Summary TC'!$B83,'WW Spending Actual'!AC$10:AC$49),0)+IF($B$8="Actuals + Projected",SUMIF('WW Spending Total'!$B$10:$B$49,'Summary TC'!$B83,'WW Spending Total'!AC$10:AC$49),0)</f>
        <v>0</v>
      </c>
      <c r="AE83" s="515">
        <f>IF($B$8="Actuals only",SUMIF('WW Spending Actual'!$B$10:$B$49,'Summary TC'!$B83,'WW Spending Actual'!AD$10:AD$49),0)+IF($B$8="Actuals + Projected",SUMIF('WW Spending Total'!$B$10:$B$49,'Summary TC'!$B83,'WW Spending Total'!AD$10:AD$49),0)</f>
        <v>0</v>
      </c>
      <c r="AF83" s="515">
        <f>IF($B$8="Actuals only",SUMIF('WW Spending Actual'!$B$10:$B$49,'Summary TC'!$B83,'WW Spending Actual'!AE$10:AE$49),0)+IF($B$8="Actuals + Projected",SUMIF('WW Spending Total'!$B$10:$B$49,'Summary TC'!$B83,'WW Spending Total'!AE$10:AE$49),0)</f>
        <v>0</v>
      </c>
      <c r="AG83" s="515">
        <f>IF($B$8="Actuals only",SUMIF('WW Spending Actual'!$B$10:$B$49,'Summary TC'!$B83,'WW Spending Actual'!AF$10:AF$49),0)+IF($B$8="Actuals + Projected",SUMIF('WW Spending Total'!$B$10:$B$49,'Summary TC'!$B83,'WW Spending Total'!AF$10:AF$49),0)</f>
        <v>0</v>
      </c>
      <c r="AH83" s="515">
        <f>IF($B$8="Actuals only",SUMIF('WW Spending Actual'!$B$10:$B$49,'Summary TC'!$B83,'WW Spending Actual'!AG$10:AG$49),0)+IF($B$8="Actuals + Projected",SUMIF('WW Spending Total'!$B$10:$B$49,'Summary TC'!$B83,'WW Spending Total'!AG$10:AG$49),0)</f>
        <v>0</v>
      </c>
      <c r="AI83" s="675">
        <f t="shared" si="21"/>
        <v>0</v>
      </c>
    </row>
    <row r="84" spans="2:35" ht="13" hidden="1" x14ac:dyDescent="0.3">
      <c r="B84" s="589" t="str">
        <f>IFERROR(VLOOKUP(C84,'MEG Def'!$A$21:$B$26,2),"")</f>
        <v/>
      </c>
      <c r="C84" s="636"/>
      <c r="D84" s="674"/>
      <c r="E84" s="638">
        <f>IF($B$8="Actuals only",SUMIF('WW Spending Actual'!$B$10:$B$49,'Summary TC'!$B84,'WW Spending Actual'!D$10:D$49),0)+IF($B$8="Actuals + Projected",SUMIF('WW Spending Total'!$B$10:$B$49,'Summary TC'!$B84,'WW Spending Total'!D$10:D$49),0)</f>
        <v>0</v>
      </c>
      <c r="F84" s="639">
        <f>IF($B$8="Actuals only",SUMIF('WW Spending Actual'!$B$10:$B$49,'Summary TC'!$B84,'WW Spending Actual'!E$10:E$49),0)+IF($B$8="Actuals + Projected",SUMIF('WW Spending Total'!$B$10:$B$49,'Summary TC'!$B84,'WW Spending Total'!E$10:E$49),0)</f>
        <v>0</v>
      </c>
      <c r="G84" s="639">
        <f>IF($B$8="Actuals only",SUMIF('WW Spending Actual'!$B$10:$B$49,'Summary TC'!$B84,'WW Spending Actual'!F$10:F$49),0)+IF($B$8="Actuals + Projected",SUMIF('WW Spending Total'!$B$10:$B$49,'Summary TC'!$B84,'WW Spending Total'!F$10:F$49),0)</f>
        <v>0</v>
      </c>
      <c r="H84" s="639">
        <f>IF($B$8="Actuals only",SUMIF('WW Spending Actual'!$B$10:$B$49,'Summary TC'!$B84,'WW Spending Actual'!G$10:G$49),0)+IF($B$8="Actuals + Projected",SUMIF('WW Spending Total'!$B$10:$B$49,'Summary TC'!$B84,'WW Spending Total'!G$10:G$49),0)</f>
        <v>0</v>
      </c>
      <c r="I84" s="639">
        <f>IF($B$8="Actuals only",SUMIF('WW Spending Actual'!$B$10:$B$49,'Summary TC'!$B84,'WW Spending Actual'!H$10:H$49),0)+IF($B$8="Actuals + Projected",SUMIF('WW Spending Total'!$B$10:$B$49,'Summary TC'!$B84,'WW Spending Total'!H$10:H$49),0)</f>
        <v>0</v>
      </c>
      <c r="J84" s="639">
        <f>IF($B$8="Actuals only",SUMIF('WW Spending Actual'!$B$10:$B$49,'Summary TC'!$B84,'WW Spending Actual'!I$10:I$49),0)+IF($B$8="Actuals + Projected",SUMIF('WW Spending Total'!$B$10:$B$49,'Summary TC'!$B84,'WW Spending Total'!I$10:I$49),0)</f>
        <v>0</v>
      </c>
      <c r="K84" s="639">
        <f>IF($B$8="Actuals only",SUMIF('WW Spending Actual'!$B$10:$B$49,'Summary TC'!$B84,'WW Spending Actual'!J$10:J$49),0)+IF($B$8="Actuals + Projected",SUMIF('WW Spending Total'!$B$10:$B$49,'Summary TC'!$B84,'WW Spending Total'!J$10:J$49),0)</f>
        <v>0</v>
      </c>
      <c r="L84" s="639">
        <f>IF($B$8="Actuals only",SUMIF('WW Spending Actual'!$B$10:$B$49,'Summary TC'!$B84,'WW Spending Actual'!K$10:K$49),0)+IF($B$8="Actuals + Projected",SUMIF('WW Spending Total'!$B$10:$B$49,'Summary TC'!$B84,'WW Spending Total'!K$10:K$49),0)</f>
        <v>0</v>
      </c>
      <c r="M84" s="639">
        <f>IF($B$8="Actuals only",SUMIF('WW Spending Actual'!$B$10:$B$49,'Summary TC'!$B84,'WW Spending Actual'!L$10:L$49),0)+IF($B$8="Actuals + Projected",SUMIF('WW Spending Total'!$B$10:$B$49,'Summary TC'!$B84,'WW Spending Total'!L$10:L$49),0)</f>
        <v>0</v>
      </c>
      <c r="N84" s="639">
        <f>IF($B$8="Actuals only",SUMIF('WW Spending Actual'!$B$10:$B$49,'Summary TC'!$B84,'WW Spending Actual'!M$10:M$49),0)+IF($B$8="Actuals + Projected",SUMIF('WW Spending Total'!$B$10:$B$49,'Summary TC'!$B84,'WW Spending Total'!M$10:M$49),0)</f>
        <v>0</v>
      </c>
      <c r="O84" s="639">
        <f>IF($B$8="Actuals only",SUMIF('WW Spending Actual'!$B$10:$B$49,'Summary TC'!$B84,'WW Spending Actual'!N$10:N$49),0)+IF($B$8="Actuals + Projected",SUMIF('WW Spending Total'!$B$10:$B$49,'Summary TC'!$B84,'WW Spending Total'!N$10:N$49),0)</f>
        <v>0</v>
      </c>
      <c r="P84" s="639">
        <f>IF($B$8="Actuals only",SUMIF('WW Spending Actual'!$B$10:$B$49,'Summary TC'!$B84,'WW Spending Actual'!O$10:O$49),0)+IF($B$8="Actuals + Projected",SUMIF('WW Spending Total'!$B$10:$B$49,'Summary TC'!$B84,'WW Spending Total'!O$10:O$49),0)</f>
        <v>0</v>
      </c>
      <c r="Q84" s="639">
        <f>IF($B$8="Actuals only",SUMIF('WW Spending Actual'!$B$10:$B$49,'Summary TC'!$B84,'WW Spending Actual'!P$10:P$49),0)+IF($B$8="Actuals + Projected",SUMIF('WW Spending Total'!$B$10:$B$49,'Summary TC'!$B84,'WW Spending Total'!P$10:P$49),0)</f>
        <v>0</v>
      </c>
      <c r="R84" s="639">
        <f>IF($B$8="Actuals only",SUMIF('WW Spending Actual'!$B$10:$B$49,'Summary TC'!$B84,'WW Spending Actual'!Q$10:Q$49),0)+IF($B$8="Actuals + Projected",SUMIF('WW Spending Total'!$B$10:$B$49,'Summary TC'!$B84,'WW Spending Total'!Q$10:Q$49),0)</f>
        <v>0</v>
      </c>
      <c r="S84" s="639">
        <f>IF($B$8="Actuals only",SUMIF('WW Spending Actual'!$B$10:$B$49,'Summary TC'!$B84,'WW Spending Actual'!R$10:R$49),0)+IF($B$8="Actuals + Projected",SUMIF('WW Spending Total'!$B$10:$B$49,'Summary TC'!$B84,'WW Spending Total'!R$10:R$49),0)</f>
        <v>0</v>
      </c>
      <c r="T84" s="639">
        <f>IF($B$8="Actuals only",SUMIF('WW Spending Actual'!$B$10:$B$49,'Summary TC'!$B84,'WW Spending Actual'!S$10:S$49),0)+IF($B$8="Actuals + Projected",SUMIF('WW Spending Total'!$B$10:$B$49,'Summary TC'!$B84,'WW Spending Total'!S$10:S$49),0)</f>
        <v>0</v>
      </c>
      <c r="U84" s="639">
        <f>IF($B$8="Actuals only",SUMIF('WW Spending Actual'!$B$10:$B$49,'Summary TC'!$B84,'WW Spending Actual'!T$10:T$49),0)+IF($B$8="Actuals + Projected",SUMIF('WW Spending Total'!$B$10:$B$49,'Summary TC'!$B84,'WW Spending Total'!T$10:T$49),0)</f>
        <v>0</v>
      </c>
      <c r="V84" s="639">
        <f>IF($B$8="Actuals only",SUMIF('WW Spending Actual'!$B$10:$B$49,'Summary TC'!$B84,'WW Spending Actual'!U$10:U$49),0)+IF($B$8="Actuals + Projected",SUMIF('WW Spending Total'!$B$10:$B$49,'Summary TC'!$B84,'WW Spending Total'!U$10:U$49),0)</f>
        <v>0</v>
      </c>
      <c r="W84" s="639">
        <f>IF($B$8="Actuals only",SUMIF('WW Spending Actual'!$B$10:$B$49,'Summary TC'!$B84,'WW Spending Actual'!V$10:V$49),0)+IF($B$8="Actuals + Projected",SUMIF('WW Spending Total'!$B$10:$B$49,'Summary TC'!$B84,'WW Spending Total'!V$10:V$49),0)</f>
        <v>0</v>
      </c>
      <c r="X84" s="639">
        <f>IF($B$8="Actuals only",SUMIF('WW Spending Actual'!$B$10:$B$49,'Summary TC'!$B84,'WW Spending Actual'!W$10:W$49),0)+IF($B$8="Actuals + Projected",SUMIF('WW Spending Total'!$B$10:$B$49,'Summary TC'!$B84,'WW Spending Total'!W$10:W$49),0)</f>
        <v>0</v>
      </c>
      <c r="Y84" s="639">
        <f>IF($B$8="Actuals only",SUMIF('WW Spending Actual'!$B$10:$B$49,'Summary TC'!$B84,'WW Spending Actual'!X$10:X$49),0)+IF($B$8="Actuals + Projected",SUMIF('WW Spending Total'!$B$10:$B$49,'Summary TC'!$B84,'WW Spending Total'!X$10:X$49),0)</f>
        <v>0</v>
      </c>
      <c r="Z84" s="639">
        <f>IF($B$8="Actuals only",SUMIF('WW Spending Actual'!$B$10:$B$49,'Summary TC'!$B84,'WW Spending Actual'!Y$10:Y$49),0)+IF($B$8="Actuals + Projected",SUMIF('WW Spending Total'!$B$10:$B$49,'Summary TC'!$B84,'WW Spending Total'!Y$10:Y$49),0)</f>
        <v>0</v>
      </c>
      <c r="AA84" s="639">
        <f>IF($B$8="Actuals only",SUMIF('WW Spending Actual'!$B$10:$B$49,'Summary TC'!$B84,'WW Spending Actual'!Z$10:Z$49),0)+IF($B$8="Actuals + Projected",SUMIF('WW Spending Total'!$B$10:$B$49,'Summary TC'!$B84,'WW Spending Total'!Z$10:Z$49),0)</f>
        <v>0</v>
      </c>
      <c r="AB84" s="639">
        <f>IF($B$8="Actuals only",SUMIF('WW Spending Actual'!$B$10:$B$49,'Summary TC'!$B84,'WW Spending Actual'!AA$10:AA$49),0)+IF($B$8="Actuals + Projected",SUMIF('WW Spending Total'!$B$10:$B$49,'Summary TC'!$B84,'WW Spending Total'!AA$10:AA$49),0)</f>
        <v>0</v>
      </c>
      <c r="AC84" s="639">
        <f>IF($B$8="Actuals only",SUMIF('WW Spending Actual'!$B$10:$B$49,'Summary TC'!$B84,'WW Spending Actual'!AB$10:AB$49),0)+IF($B$8="Actuals + Projected",SUMIF('WW Spending Total'!$B$10:$B$49,'Summary TC'!$B84,'WW Spending Total'!AB$10:AB$49),0)</f>
        <v>0</v>
      </c>
      <c r="AD84" s="639">
        <f>IF($B$8="Actuals only",SUMIF('WW Spending Actual'!$B$10:$B$49,'Summary TC'!$B84,'WW Spending Actual'!AC$10:AC$49),0)+IF($B$8="Actuals + Projected",SUMIF('WW Spending Total'!$B$10:$B$49,'Summary TC'!$B84,'WW Spending Total'!AC$10:AC$49),0)</f>
        <v>0</v>
      </c>
      <c r="AE84" s="639">
        <f>IF($B$8="Actuals only",SUMIF('WW Spending Actual'!$B$10:$B$49,'Summary TC'!$B84,'WW Spending Actual'!AD$10:AD$49),0)+IF($B$8="Actuals + Projected",SUMIF('WW Spending Total'!$B$10:$B$49,'Summary TC'!$B84,'WW Spending Total'!AD$10:AD$49),0)</f>
        <v>0</v>
      </c>
      <c r="AF84" s="639">
        <f>IF($B$8="Actuals only",SUMIF('WW Spending Actual'!$B$10:$B$49,'Summary TC'!$B84,'WW Spending Actual'!AE$10:AE$49),0)+IF($B$8="Actuals + Projected",SUMIF('WW Spending Total'!$B$10:$B$49,'Summary TC'!$B84,'WW Spending Total'!AE$10:AE$49),0)</f>
        <v>0</v>
      </c>
      <c r="AG84" s="639">
        <f>IF($B$8="Actuals only",SUMIF('WW Spending Actual'!$B$10:$B$49,'Summary TC'!$B84,'WW Spending Actual'!AF$10:AF$49),0)+IF($B$8="Actuals + Projected",SUMIF('WW Spending Total'!$B$10:$B$49,'Summary TC'!$B84,'WW Spending Total'!AF$10:AF$49),0)</f>
        <v>0</v>
      </c>
      <c r="AH84" s="639">
        <f>IF($B$8="Actuals only",SUMIF('WW Spending Actual'!$B$10:$B$49,'Summary TC'!$B84,'WW Spending Actual'!AG$10:AG$49),0)+IF($B$8="Actuals + Projected",SUMIF('WW Spending Total'!$B$10:$B$49,'Summary TC'!$B84,'WW Spending Total'!AG$10:AG$49),0)</f>
        <v>0</v>
      </c>
      <c r="AI84" s="675">
        <f t="shared" si="21"/>
        <v>0</v>
      </c>
    </row>
    <row r="85" spans="2:35" ht="13" hidden="1" x14ac:dyDescent="0.3">
      <c r="B85" s="589" t="str">
        <f>IFERROR(VLOOKUP(C85,'MEG Def'!$A$21:$B$26,2),"")</f>
        <v/>
      </c>
      <c r="C85" s="636"/>
      <c r="D85" s="674"/>
      <c r="E85" s="638">
        <f>IF($B$8="Actuals only",SUMIF('WW Spending Actual'!$B$10:$B$49,'Summary TC'!$B85,'WW Spending Actual'!D$10:D$49),0)+IF($B$8="Actuals + Projected",SUMIF('WW Spending Total'!$B$10:$B$49,'Summary TC'!$B85,'WW Spending Total'!D$10:D$49),0)</f>
        <v>0</v>
      </c>
      <c r="F85" s="639">
        <f>IF($B$8="Actuals only",SUMIF('WW Spending Actual'!$B$10:$B$49,'Summary TC'!$B85,'WW Spending Actual'!E$10:E$49),0)+IF($B$8="Actuals + Projected",SUMIF('WW Spending Total'!$B$10:$B$49,'Summary TC'!$B85,'WW Spending Total'!E$10:E$49),0)</f>
        <v>0</v>
      </c>
      <c r="G85" s="639">
        <f>IF($B$8="Actuals only",SUMIF('WW Spending Actual'!$B$10:$B$49,'Summary TC'!$B85,'WW Spending Actual'!F$10:F$49),0)+IF($B$8="Actuals + Projected",SUMIF('WW Spending Total'!$B$10:$B$49,'Summary TC'!$B85,'WW Spending Total'!F$10:F$49),0)</f>
        <v>0</v>
      </c>
      <c r="H85" s="639">
        <f>IF($B$8="Actuals only",SUMIF('WW Spending Actual'!$B$10:$B$49,'Summary TC'!$B85,'WW Spending Actual'!G$10:G$49),0)+IF($B$8="Actuals + Projected",SUMIF('WW Spending Total'!$B$10:$B$49,'Summary TC'!$B85,'WW Spending Total'!G$10:G$49),0)</f>
        <v>0</v>
      </c>
      <c r="I85" s="639">
        <f>IF($B$8="Actuals only",SUMIF('WW Spending Actual'!$B$10:$B$49,'Summary TC'!$B85,'WW Spending Actual'!H$10:H$49),0)+IF($B$8="Actuals + Projected",SUMIF('WW Spending Total'!$B$10:$B$49,'Summary TC'!$B85,'WW Spending Total'!H$10:H$49),0)</f>
        <v>0</v>
      </c>
      <c r="J85" s="639">
        <f>IF($B$8="Actuals only",SUMIF('WW Spending Actual'!$B$10:$B$49,'Summary TC'!$B85,'WW Spending Actual'!I$10:I$49),0)+IF($B$8="Actuals + Projected",SUMIF('WW Spending Total'!$B$10:$B$49,'Summary TC'!$B85,'WW Spending Total'!I$10:I$49),0)</f>
        <v>0</v>
      </c>
      <c r="K85" s="639">
        <f>IF($B$8="Actuals only",SUMIF('WW Spending Actual'!$B$10:$B$49,'Summary TC'!$B85,'WW Spending Actual'!J$10:J$49),0)+IF($B$8="Actuals + Projected",SUMIF('WW Spending Total'!$B$10:$B$49,'Summary TC'!$B85,'WW Spending Total'!J$10:J$49),0)</f>
        <v>0</v>
      </c>
      <c r="L85" s="639">
        <f>IF($B$8="Actuals only",SUMIF('WW Spending Actual'!$B$10:$B$49,'Summary TC'!$B85,'WW Spending Actual'!K$10:K$49),0)+IF($B$8="Actuals + Projected",SUMIF('WW Spending Total'!$B$10:$B$49,'Summary TC'!$B85,'WW Spending Total'!K$10:K$49),0)</f>
        <v>0</v>
      </c>
      <c r="M85" s="639">
        <f>IF($B$8="Actuals only",SUMIF('WW Spending Actual'!$B$10:$B$49,'Summary TC'!$B85,'WW Spending Actual'!L$10:L$49),0)+IF($B$8="Actuals + Projected",SUMIF('WW Spending Total'!$B$10:$B$49,'Summary TC'!$B85,'WW Spending Total'!L$10:L$49),0)</f>
        <v>0</v>
      </c>
      <c r="N85" s="639">
        <f>IF($B$8="Actuals only",SUMIF('WW Spending Actual'!$B$10:$B$49,'Summary TC'!$B85,'WW Spending Actual'!M$10:M$49),0)+IF($B$8="Actuals + Projected",SUMIF('WW Spending Total'!$B$10:$B$49,'Summary TC'!$B85,'WW Spending Total'!M$10:M$49),0)</f>
        <v>0</v>
      </c>
      <c r="O85" s="639">
        <f>IF($B$8="Actuals only",SUMIF('WW Spending Actual'!$B$10:$B$49,'Summary TC'!$B85,'WW Spending Actual'!N$10:N$49),0)+IF($B$8="Actuals + Projected",SUMIF('WW Spending Total'!$B$10:$B$49,'Summary TC'!$B85,'WW Spending Total'!N$10:N$49),0)</f>
        <v>0</v>
      </c>
      <c r="P85" s="639">
        <f>IF($B$8="Actuals only",SUMIF('WW Spending Actual'!$B$10:$B$49,'Summary TC'!$B85,'WW Spending Actual'!O$10:O$49),0)+IF($B$8="Actuals + Projected",SUMIF('WW Spending Total'!$B$10:$B$49,'Summary TC'!$B85,'WW Spending Total'!O$10:O$49),0)</f>
        <v>0</v>
      </c>
      <c r="Q85" s="639">
        <f>IF($B$8="Actuals only",SUMIF('WW Spending Actual'!$B$10:$B$49,'Summary TC'!$B85,'WW Spending Actual'!P$10:P$49),0)+IF($B$8="Actuals + Projected",SUMIF('WW Spending Total'!$B$10:$B$49,'Summary TC'!$B85,'WW Spending Total'!P$10:P$49),0)</f>
        <v>0</v>
      </c>
      <c r="R85" s="639">
        <f>IF($B$8="Actuals only",SUMIF('WW Spending Actual'!$B$10:$B$49,'Summary TC'!$B85,'WW Spending Actual'!Q$10:Q$49),0)+IF($B$8="Actuals + Projected",SUMIF('WW Spending Total'!$B$10:$B$49,'Summary TC'!$B85,'WW Spending Total'!Q$10:Q$49),0)</f>
        <v>0</v>
      </c>
      <c r="S85" s="639">
        <f>IF($B$8="Actuals only",SUMIF('WW Spending Actual'!$B$10:$B$49,'Summary TC'!$B85,'WW Spending Actual'!R$10:R$49),0)+IF($B$8="Actuals + Projected",SUMIF('WW Spending Total'!$B$10:$B$49,'Summary TC'!$B85,'WW Spending Total'!R$10:R$49),0)</f>
        <v>0</v>
      </c>
      <c r="T85" s="639">
        <f>IF($B$8="Actuals only",SUMIF('WW Spending Actual'!$B$10:$B$49,'Summary TC'!$B85,'WW Spending Actual'!S$10:S$49),0)+IF($B$8="Actuals + Projected",SUMIF('WW Spending Total'!$B$10:$B$49,'Summary TC'!$B85,'WW Spending Total'!S$10:S$49),0)</f>
        <v>0</v>
      </c>
      <c r="U85" s="639">
        <f>IF($B$8="Actuals only",SUMIF('WW Spending Actual'!$B$10:$B$49,'Summary TC'!$B85,'WW Spending Actual'!T$10:T$49),0)+IF($B$8="Actuals + Projected",SUMIF('WW Spending Total'!$B$10:$B$49,'Summary TC'!$B85,'WW Spending Total'!T$10:T$49),0)</f>
        <v>0</v>
      </c>
      <c r="V85" s="639">
        <f>IF($B$8="Actuals only",SUMIF('WW Spending Actual'!$B$10:$B$49,'Summary TC'!$B85,'WW Spending Actual'!U$10:U$49),0)+IF($B$8="Actuals + Projected",SUMIF('WW Spending Total'!$B$10:$B$49,'Summary TC'!$B85,'WW Spending Total'!U$10:U$49),0)</f>
        <v>0</v>
      </c>
      <c r="W85" s="639">
        <f>IF($B$8="Actuals only",SUMIF('WW Spending Actual'!$B$10:$B$49,'Summary TC'!$B85,'WW Spending Actual'!V$10:V$49),0)+IF($B$8="Actuals + Projected",SUMIF('WW Spending Total'!$B$10:$B$49,'Summary TC'!$B85,'WW Spending Total'!V$10:V$49),0)</f>
        <v>0</v>
      </c>
      <c r="X85" s="639">
        <f>IF($B$8="Actuals only",SUMIF('WW Spending Actual'!$B$10:$B$49,'Summary TC'!$B85,'WW Spending Actual'!W$10:W$49),0)+IF($B$8="Actuals + Projected",SUMIF('WW Spending Total'!$B$10:$B$49,'Summary TC'!$B85,'WW Spending Total'!W$10:W$49),0)</f>
        <v>0</v>
      </c>
      <c r="Y85" s="639">
        <f>IF($B$8="Actuals only",SUMIF('WW Spending Actual'!$B$10:$B$49,'Summary TC'!$B85,'WW Spending Actual'!X$10:X$49),0)+IF($B$8="Actuals + Projected",SUMIF('WW Spending Total'!$B$10:$B$49,'Summary TC'!$B85,'WW Spending Total'!X$10:X$49),0)</f>
        <v>0</v>
      </c>
      <c r="Z85" s="639">
        <f>IF($B$8="Actuals only",SUMIF('WW Spending Actual'!$B$10:$B$49,'Summary TC'!$B85,'WW Spending Actual'!Y$10:Y$49),0)+IF($B$8="Actuals + Projected",SUMIF('WW Spending Total'!$B$10:$B$49,'Summary TC'!$B85,'WW Spending Total'!Y$10:Y$49),0)</f>
        <v>0</v>
      </c>
      <c r="AA85" s="639">
        <f>IF($B$8="Actuals only",SUMIF('WW Spending Actual'!$B$10:$B$49,'Summary TC'!$B85,'WW Spending Actual'!Z$10:Z$49),0)+IF($B$8="Actuals + Projected",SUMIF('WW Spending Total'!$B$10:$B$49,'Summary TC'!$B85,'WW Spending Total'!Z$10:Z$49),0)</f>
        <v>0</v>
      </c>
      <c r="AB85" s="639">
        <f>IF($B$8="Actuals only",SUMIF('WW Spending Actual'!$B$10:$B$49,'Summary TC'!$B85,'WW Spending Actual'!AA$10:AA$49),0)+IF($B$8="Actuals + Projected",SUMIF('WW Spending Total'!$B$10:$B$49,'Summary TC'!$B85,'WW Spending Total'!AA$10:AA$49),0)</f>
        <v>0</v>
      </c>
      <c r="AC85" s="639">
        <f>IF($B$8="Actuals only",SUMIF('WW Spending Actual'!$B$10:$B$49,'Summary TC'!$B85,'WW Spending Actual'!AB$10:AB$49),0)+IF($B$8="Actuals + Projected",SUMIF('WW Spending Total'!$B$10:$B$49,'Summary TC'!$B85,'WW Spending Total'!AB$10:AB$49),0)</f>
        <v>0</v>
      </c>
      <c r="AD85" s="639">
        <f>IF($B$8="Actuals only",SUMIF('WW Spending Actual'!$B$10:$B$49,'Summary TC'!$B85,'WW Spending Actual'!AC$10:AC$49),0)+IF($B$8="Actuals + Projected",SUMIF('WW Spending Total'!$B$10:$B$49,'Summary TC'!$B85,'WW Spending Total'!AC$10:AC$49),0)</f>
        <v>0</v>
      </c>
      <c r="AE85" s="639">
        <f>IF($B$8="Actuals only",SUMIF('WW Spending Actual'!$B$10:$B$49,'Summary TC'!$B85,'WW Spending Actual'!AD$10:AD$49),0)+IF($B$8="Actuals + Projected",SUMIF('WW Spending Total'!$B$10:$B$49,'Summary TC'!$B85,'WW Spending Total'!AD$10:AD$49),0)</f>
        <v>0</v>
      </c>
      <c r="AF85" s="639">
        <f>IF($B$8="Actuals only",SUMIF('WW Spending Actual'!$B$10:$B$49,'Summary TC'!$B85,'WW Spending Actual'!AE$10:AE$49),0)+IF($B$8="Actuals + Projected",SUMIF('WW Spending Total'!$B$10:$B$49,'Summary TC'!$B85,'WW Spending Total'!AE$10:AE$49),0)</f>
        <v>0</v>
      </c>
      <c r="AG85" s="639">
        <f>IF($B$8="Actuals only",SUMIF('WW Spending Actual'!$B$10:$B$49,'Summary TC'!$B85,'WW Spending Actual'!AF$10:AF$49),0)+IF($B$8="Actuals + Projected",SUMIF('WW Spending Total'!$B$10:$B$49,'Summary TC'!$B85,'WW Spending Total'!AF$10:AF$49),0)</f>
        <v>0</v>
      </c>
      <c r="AH85" s="639">
        <f>IF($B$8="Actuals only",SUMIF('WW Spending Actual'!$B$10:$B$49,'Summary TC'!$B85,'WW Spending Actual'!AG$10:AG$49),0)+IF($B$8="Actuals + Projected",SUMIF('WW Spending Total'!$B$10:$B$49,'Summary TC'!$B85,'WW Spending Total'!AG$10:AG$49),0)</f>
        <v>0</v>
      </c>
      <c r="AI85" s="675">
        <f t="shared" si="21"/>
        <v>0</v>
      </c>
    </row>
    <row r="86" spans="2:35" ht="13" hidden="1" x14ac:dyDescent="0.3">
      <c r="B86" s="589" t="str">
        <f>IFERROR(VLOOKUP(C86,'MEG Def'!$A$21:$B$26,2),"")</f>
        <v/>
      </c>
      <c r="C86" s="636"/>
      <c r="D86" s="674"/>
      <c r="E86" s="638">
        <f>IF($B$8="Actuals only",SUMIF('WW Spending Actual'!$B$10:$B$49,'Summary TC'!$B86,'WW Spending Actual'!D$10:D$49),0)+IF($B$8="Actuals + Projected",SUMIF('WW Spending Total'!$B$10:$B$49,'Summary TC'!$B86,'WW Spending Total'!D$10:D$49),0)</f>
        <v>0</v>
      </c>
      <c r="F86" s="639">
        <f>IF($B$8="Actuals only",SUMIF('WW Spending Actual'!$B$10:$B$49,'Summary TC'!$B86,'WW Spending Actual'!E$10:E$49),0)+IF($B$8="Actuals + Projected",SUMIF('WW Spending Total'!$B$10:$B$49,'Summary TC'!$B86,'WW Spending Total'!E$10:E$49),0)</f>
        <v>0</v>
      </c>
      <c r="G86" s="639">
        <f>IF($B$8="Actuals only",SUMIF('WW Spending Actual'!$B$10:$B$49,'Summary TC'!$B86,'WW Spending Actual'!F$10:F$49),0)+IF($B$8="Actuals + Projected",SUMIF('WW Spending Total'!$B$10:$B$49,'Summary TC'!$B86,'WW Spending Total'!F$10:F$49),0)</f>
        <v>0</v>
      </c>
      <c r="H86" s="639">
        <f>IF($B$8="Actuals only",SUMIF('WW Spending Actual'!$B$10:$B$49,'Summary TC'!$B86,'WW Spending Actual'!G$10:G$49),0)+IF($B$8="Actuals + Projected",SUMIF('WW Spending Total'!$B$10:$B$49,'Summary TC'!$B86,'WW Spending Total'!G$10:G$49),0)</f>
        <v>0</v>
      </c>
      <c r="I86" s="639">
        <f>IF($B$8="Actuals only",SUMIF('WW Spending Actual'!$B$10:$B$49,'Summary TC'!$B86,'WW Spending Actual'!H$10:H$49),0)+IF($B$8="Actuals + Projected",SUMIF('WW Spending Total'!$B$10:$B$49,'Summary TC'!$B86,'WW Spending Total'!H$10:H$49),0)</f>
        <v>0</v>
      </c>
      <c r="J86" s="639">
        <f>IF($B$8="Actuals only",SUMIF('WW Spending Actual'!$B$10:$B$49,'Summary TC'!$B86,'WW Spending Actual'!I$10:I$49),0)+IF($B$8="Actuals + Projected",SUMIF('WW Spending Total'!$B$10:$B$49,'Summary TC'!$B86,'WW Spending Total'!I$10:I$49),0)</f>
        <v>0</v>
      </c>
      <c r="K86" s="639">
        <f>IF($B$8="Actuals only",SUMIF('WW Spending Actual'!$B$10:$B$49,'Summary TC'!$B86,'WW Spending Actual'!J$10:J$49),0)+IF($B$8="Actuals + Projected",SUMIF('WW Spending Total'!$B$10:$B$49,'Summary TC'!$B86,'WW Spending Total'!J$10:J$49),0)</f>
        <v>0</v>
      </c>
      <c r="L86" s="639">
        <f>IF($B$8="Actuals only",SUMIF('WW Spending Actual'!$B$10:$B$49,'Summary TC'!$B86,'WW Spending Actual'!K$10:K$49),0)+IF($B$8="Actuals + Projected",SUMIF('WW Spending Total'!$B$10:$B$49,'Summary TC'!$B86,'WW Spending Total'!K$10:K$49),0)</f>
        <v>0</v>
      </c>
      <c r="M86" s="639">
        <f>IF($B$8="Actuals only",SUMIF('WW Spending Actual'!$B$10:$B$49,'Summary TC'!$B86,'WW Spending Actual'!L$10:L$49),0)+IF($B$8="Actuals + Projected",SUMIF('WW Spending Total'!$B$10:$B$49,'Summary TC'!$B86,'WW Spending Total'!L$10:L$49),0)</f>
        <v>0</v>
      </c>
      <c r="N86" s="639">
        <f>IF($B$8="Actuals only",SUMIF('WW Spending Actual'!$B$10:$B$49,'Summary TC'!$B86,'WW Spending Actual'!M$10:M$49),0)+IF($B$8="Actuals + Projected",SUMIF('WW Spending Total'!$B$10:$B$49,'Summary TC'!$B86,'WW Spending Total'!M$10:M$49),0)</f>
        <v>0</v>
      </c>
      <c r="O86" s="639">
        <f>IF($B$8="Actuals only",SUMIF('WW Spending Actual'!$B$10:$B$49,'Summary TC'!$B86,'WW Spending Actual'!N$10:N$49),0)+IF($B$8="Actuals + Projected",SUMIF('WW Spending Total'!$B$10:$B$49,'Summary TC'!$B86,'WW Spending Total'!N$10:N$49),0)</f>
        <v>0</v>
      </c>
      <c r="P86" s="639">
        <f>IF($B$8="Actuals only",SUMIF('WW Spending Actual'!$B$10:$B$49,'Summary TC'!$B86,'WW Spending Actual'!O$10:O$49),0)+IF($B$8="Actuals + Projected",SUMIF('WW Spending Total'!$B$10:$B$49,'Summary TC'!$B86,'WW Spending Total'!O$10:O$49),0)</f>
        <v>0</v>
      </c>
      <c r="Q86" s="639">
        <f>IF($B$8="Actuals only",SUMIF('WW Spending Actual'!$B$10:$B$49,'Summary TC'!$B86,'WW Spending Actual'!P$10:P$49),0)+IF($B$8="Actuals + Projected",SUMIF('WW Spending Total'!$B$10:$B$49,'Summary TC'!$B86,'WW Spending Total'!P$10:P$49),0)</f>
        <v>0</v>
      </c>
      <c r="R86" s="639">
        <f>IF($B$8="Actuals only",SUMIF('WW Spending Actual'!$B$10:$B$49,'Summary TC'!$B86,'WW Spending Actual'!Q$10:Q$49),0)+IF($B$8="Actuals + Projected",SUMIF('WW Spending Total'!$B$10:$B$49,'Summary TC'!$B86,'WW Spending Total'!Q$10:Q$49),0)</f>
        <v>0</v>
      </c>
      <c r="S86" s="639">
        <f>IF($B$8="Actuals only",SUMIF('WW Spending Actual'!$B$10:$B$49,'Summary TC'!$B86,'WW Spending Actual'!R$10:R$49),0)+IF($B$8="Actuals + Projected",SUMIF('WW Spending Total'!$B$10:$B$49,'Summary TC'!$B86,'WW Spending Total'!R$10:R$49),0)</f>
        <v>0</v>
      </c>
      <c r="T86" s="639">
        <f>IF($B$8="Actuals only",SUMIF('WW Spending Actual'!$B$10:$B$49,'Summary TC'!$B86,'WW Spending Actual'!S$10:S$49),0)+IF($B$8="Actuals + Projected",SUMIF('WW Spending Total'!$B$10:$B$49,'Summary TC'!$B86,'WW Spending Total'!S$10:S$49),0)</f>
        <v>0</v>
      </c>
      <c r="U86" s="639">
        <f>IF($B$8="Actuals only",SUMIF('WW Spending Actual'!$B$10:$B$49,'Summary TC'!$B86,'WW Spending Actual'!T$10:T$49),0)+IF($B$8="Actuals + Projected",SUMIF('WW Spending Total'!$B$10:$B$49,'Summary TC'!$B86,'WW Spending Total'!T$10:T$49),0)</f>
        <v>0</v>
      </c>
      <c r="V86" s="639">
        <f>IF($B$8="Actuals only",SUMIF('WW Spending Actual'!$B$10:$B$49,'Summary TC'!$B86,'WW Spending Actual'!U$10:U$49),0)+IF($B$8="Actuals + Projected",SUMIF('WW Spending Total'!$B$10:$B$49,'Summary TC'!$B86,'WW Spending Total'!U$10:U$49),0)</f>
        <v>0</v>
      </c>
      <c r="W86" s="639">
        <f>IF($B$8="Actuals only",SUMIF('WW Spending Actual'!$B$10:$B$49,'Summary TC'!$B86,'WW Spending Actual'!V$10:V$49),0)+IF($B$8="Actuals + Projected",SUMIF('WW Spending Total'!$B$10:$B$49,'Summary TC'!$B86,'WW Spending Total'!V$10:V$49),0)</f>
        <v>0</v>
      </c>
      <c r="X86" s="639">
        <f>IF($B$8="Actuals only",SUMIF('WW Spending Actual'!$B$10:$B$49,'Summary TC'!$B86,'WW Spending Actual'!W$10:W$49),0)+IF($B$8="Actuals + Projected",SUMIF('WW Spending Total'!$B$10:$B$49,'Summary TC'!$B86,'WW Spending Total'!W$10:W$49),0)</f>
        <v>0</v>
      </c>
      <c r="Y86" s="639">
        <f>IF($B$8="Actuals only",SUMIF('WW Spending Actual'!$B$10:$B$49,'Summary TC'!$B86,'WW Spending Actual'!X$10:X$49),0)+IF($B$8="Actuals + Projected",SUMIF('WW Spending Total'!$B$10:$B$49,'Summary TC'!$B86,'WW Spending Total'!X$10:X$49),0)</f>
        <v>0</v>
      </c>
      <c r="Z86" s="639">
        <f>IF($B$8="Actuals only",SUMIF('WW Spending Actual'!$B$10:$B$49,'Summary TC'!$B86,'WW Spending Actual'!Y$10:Y$49),0)+IF($B$8="Actuals + Projected",SUMIF('WW Spending Total'!$B$10:$B$49,'Summary TC'!$B86,'WW Spending Total'!Y$10:Y$49),0)</f>
        <v>0</v>
      </c>
      <c r="AA86" s="639">
        <f>IF($B$8="Actuals only",SUMIF('WW Spending Actual'!$B$10:$B$49,'Summary TC'!$B86,'WW Spending Actual'!Z$10:Z$49),0)+IF($B$8="Actuals + Projected",SUMIF('WW Spending Total'!$B$10:$B$49,'Summary TC'!$B86,'WW Spending Total'!Z$10:Z$49),0)</f>
        <v>0</v>
      </c>
      <c r="AB86" s="639">
        <f>IF($B$8="Actuals only",SUMIF('WW Spending Actual'!$B$10:$B$49,'Summary TC'!$B86,'WW Spending Actual'!AA$10:AA$49),0)+IF($B$8="Actuals + Projected",SUMIF('WW Spending Total'!$B$10:$B$49,'Summary TC'!$B86,'WW Spending Total'!AA$10:AA$49),0)</f>
        <v>0</v>
      </c>
      <c r="AC86" s="639">
        <f>IF($B$8="Actuals only",SUMIF('WW Spending Actual'!$B$10:$B$49,'Summary TC'!$B86,'WW Spending Actual'!AB$10:AB$49),0)+IF($B$8="Actuals + Projected",SUMIF('WW Spending Total'!$B$10:$B$49,'Summary TC'!$B86,'WW Spending Total'!AB$10:AB$49),0)</f>
        <v>0</v>
      </c>
      <c r="AD86" s="639">
        <f>IF($B$8="Actuals only",SUMIF('WW Spending Actual'!$B$10:$B$49,'Summary TC'!$B86,'WW Spending Actual'!AC$10:AC$49),0)+IF($B$8="Actuals + Projected",SUMIF('WW Spending Total'!$B$10:$B$49,'Summary TC'!$B86,'WW Spending Total'!AC$10:AC$49),0)</f>
        <v>0</v>
      </c>
      <c r="AE86" s="639">
        <f>IF($B$8="Actuals only",SUMIF('WW Spending Actual'!$B$10:$B$49,'Summary TC'!$B86,'WW Spending Actual'!AD$10:AD$49),0)+IF($B$8="Actuals + Projected",SUMIF('WW Spending Total'!$B$10:$B$49,'Summary TC'!$B86,'WW Spending Total'!AD$10:AD$49),0)</f>
        <v>0</v>
      </c>
      <c r="AF86" s="639">
        <f>IF($B$8="Actuals only",SUMIF('WW Spending Actual'!$B$10:$B$49,'Summary TC'!$B86,'WW Spending Actual'!AE$10:AE$49),0)+IF($B$8="Actuals + Projected",SUMIF('WW Spending Total'!$B$10:$B$49,'Summary TC'!$B86,'WW Spending Total'!AE$10:AE$49),0)</f>
        <v>0</v>
      </c>
      <c r="AG86" s="639">
        <f>IF($B$8="Actuals only",SUMIF('WW Spending Actual'!$B$10:$B$49,'Summary TC'!$B86,'WW Spending Actual'!AF$10:AF$49),0)+IF($B$8="Actuals + Projected",SUMIF('WW Spending Total'!$B$10:$B$49,'Summary TC'!$B86,'WW Spending Total'!AF$10:AF$49),0)</f>
        <v>0</v>
      </c>
      <c r="AH86" s="639">
        <f>IF($B$8="Actuals only",SUMIF('WW Spending Actual'!$B$10:$B$49,'Summary TC'!$B86,'WW Spending Actual'!AG$10:AG$49),0)+IF($B$8="Actuals + Projected",SUMIF('WW Spending Total'!$B$10:$B$49,'Summary TC'!$B86,'WW Spending Total'!AG$10:AG$49),0)</f>
        <v>0</v>
      </c>
      <c r="AI86" s="675">
        <f t="shared" si="21"/>
        <v>0</v>
      </c>
    </row>
    <row r="87" spans="2:35" ht="13" hidden="1" x14ac:dyDescent="0.3">
      <c r="B87" s="589" t="str">
        <f>IFERROR(VLOOKUP(C87,'MEG Def'!$A$21:$B$26,2),"")</f>
        <v/>
      </c>
      <c r="C87" s="636"/>
      <c r="D87" s="674"/>
      <c r="E87" s="638">
        <f>IF($B$8="Actuals only",SUMIF('WW Spending Actual'!$B$10:$B$49,'Summary TC'!$B87,'WW Spending Actual'!D$10:D$49),0)+IF($B$8="Actuals + Projected",SUMIF('WW Spending Total'!$B$10:$B$49,'Summary TC'!$B87,'WW Spending Total'!D$10:D$49),0)</f>
        <v>0</v>
      </c>
      <c r="F87" s="639">
        <f>IF($B$8="Actuals only",SUMIF('WW Spending Actual'!$B$10:$B$49,'Summary TC'!$B87,'WW Spending Actual'!E$10:E$49),0)+IF($B$8="Actuals + Projected",SUMIF('WW Spending Total'!$B$10:$B$49,'Summary TC'!$B87,'WW Spending Total'!E$10:E$49),0)</f>
        <v>0</v>
      </c>
      <c r="G87" s="639">
        <f>IF($B$8="Actuals only",SUMIF('WW Spending Actual'!$B$10:$B$49,'Summary TC'!$B87,'WW Spending Actual'!F$10:F$49),0)+IF($B$8="Actuals + Projected",SUMIF('WW Spending Total'!$B$10:$B$49,'Summary TC'!$B87,'WW Spending Total'!F$10:F$49),0)</f>
        <v>0</v>
      </c>
      <c r="H87" s="639">
        <f>IF($B$8="Actuals only",SUMIF('WW Spending Actual'!$B$10:$B$49,'Summary TC'!$B87,'WW Spending Actual'!G$10:G$49),0)+IF($B$8="Actuals + Projected",SUMIF('WW Spending Total'!$B$10:$B$49,'Summary TC'!$B87,'WW Spending Total'!G$10:G$49),0)</f>
        <v>0</v>
      </c>
      <c r="I87" s="639">
        <f>IF($B$8="Actuals only",SUMIF('WW Spending Actual'!$B$10:$B$49,'Summary TC'!$B87,'WW Spending Actual'!H$10:H$49),0)+IF($B$8="Actuals + Projected",SUMIF('WW Spending Total'!$B$10:$B$49,'Summary TC'!$B87,'WW Spending Total'!H$10:H$49),0)</f>
        <v>0</v>
      </c>
      <c r="J87" s="639">
        <f>IF($B$8="Actuals only",SUMIF('WW Spending Actual'!$B$10:$B$49,'Summary TC'!$B87,'WW Spending Actual'!I$10:I$49),0)+IF($B$8="Actuals + Projected",SUMIF('WW Spending Total'!$B$10:$B$49,'Summary TC'!$B87,'WW Spending Total'!I$10:I$49),0)</f>
        <v>0</v>
      </c>
      <c r="K87" s="639">
        <f>IF($B$8="Actuals only",SUMIF('WW Spending Actual'!$B$10:$B$49,'Summary TC'!$B87,'WW Spending Actual'!J$10:J$49),0)+IF($B$8="Actuals + Projected",SUMIF('WW Spending Total'!$B$10:$B$49,'Summary TC'!$B87,'WW Spending Total'!J$10:J$49),0)</f>
        <v>0</v>
      </c>
      <c r="L87" s="639">
        <f>IF($B$8="Actuals only",SUMIF('WW Spending Actual'!$B$10:$B$49,'Summary TC'!$B87,'WW Spending Actual'!K$10:K$49),0)+IF($B$8="Actuals + Projected",SUMIF('WW Spending Total'!$B$10:$B$49,'Summary TC'!$B87,'WW Spending Total'!K$10:K$49),0)</f>
        <v>0</v>
      </c>
      <c r="M87" s="639">
        <f>IF($B$8="Actuals only",SUMIF('WW Spending Actual'!$B$10:$B$49,'Summary TC'!$B87,'WW Spending Actual'!L$10:L$49),0)+IF($B$8="Actuals + Projected",SUMIF('WW Spending Total'!$B$10:$B$49,'Summary TC'!$B87,'WW Spending Total'!L$10:L$49),0)</f>
        <v>0</v>
      </c>
      <c r="N87" s="639">
        <f>IF($B$8="Actuals only",SUMIF('WW Spending Actual'!$B$10:$B$49,'Summary TC'!$B87,'WW Spending Actual'!M$10:M$49),0)+IF($B$8="Actuals + Projected",SUMIF('WW Spending Total'!$B$10:$B$49,'Summary TC'!$B87,'WW Spending Total'!M$10:M$49),0)</f>
        <v>0</v>
      </c>
      <c r="O87" s="639">
        <f>IF($B$8="Actuals only",SUMIF('WW Spending Actual'!$B$10:$B$49,'Summary TC'!$B87,'WW Spending Actual'!N$10:N$49),0)+IF($B$8="Actuals + Projected",SUMIF('WW Spending Total'!$B$10:$B$49,'Summary TC'!$B87,'WW Spending Total'!N$10:N$49),0)</f>
        <v>0</v>
      </c>
      <c r="P87" s="639">
        <f>IF($B$8="Actuals only",SUMIF('WW Spending Actual'!$B$10:$B$49,'Summary TC'!$B87,'WW Spending Actual'!O$10:O$49),0)+IF($B$8="Actuals + Projected",SUMIF('WW Spending Total'!$B$10:$B$49,'Summary TC'!$B87,'WW Spending Total'!O$10:O$49),0)</f>
        <v>0</v>
      </c>
      <c r="Q87" s="639">
        <f>IF($B$8="Actuals only",SUMIF('WW Spending Actual'!$B$10:$B$49,'Summary TC'!$B87,'WW Spending Actual'!P$10:P$49),0)+IF($B$8="Actuals + Projected",SUMIF('WW Spending Total'!$B$10:$B$49,'Summary TC'!$B87,'WW Spending Total'!P$10:P$49),0)</f>
        <v>0</v>
      </c>
      <c r="R87" s="639">
        <f>IF($B$8="Actuals only",SUMIF('WW Spending Actual'!$B$10:$B$49,'Summary TC'!$B87,'WW Spending Actual'!Q$10:Q$49),0)+IF($B$8="Actuals + Projected",SUMIF('WW Spending Total'!$B$10:$B$49,'Summary TC'!$B87,'WW Spending Total'!Q$10:Q$49),0)</f>
        <v>0</v>
      </c>
      <c r="S87" s="639">
        <f>IF($B$8="Actuals only",SUMIF('WW Spending Actual'!$B$10:$B$49,'Summary TC'!$B87,'WW Spending Actual'!R$10:R$49),0)+IF($B$8="Actuals + Projected",SUMIF('WW Spending Total'!$B$10:$B$49,'Summary TC'!$B87,'WW Spending Total'!R$10:R$49),0)</f>
        <v>0</v>
      </c>
      <c r="T87" s="639">
        <f>IF($B$8="Actuals only",SUMIF('WW Spending Actual'!$B$10:$B$49,'Summary TC'!$B87,'WW Spending Actual'!S$10:S$49),0)+IF($B$8="Actuals + Projected",SUMIF('WW Spending Total'!$B$10:$B$49,'Summary TC'!$B87,'WW Spending Total'!S$10:S$49),0)</f>
        <v>0</v>
      </c>
      <c r="U87" s="639">
        <f>IF($B$8="Actuals only",SUMIF('WW Spending Actual'!$B$10:$B$49,'Summary TC'!$B87,'WW Spending Actual'!T$10:T$49),0)+IF($B$8="Actuals + Projected",SUMIF('WW Spending Total'!$B$10:$B$49,'Summary TC'!$B87,'WW Spending Total'!T$10:T$49),0)</f>
        <v>0</v>
      </c>
      <c r="V87" s="639">
        <f>IF($B$8="Actuals only",SUMIF('WW Spending Actual'!$B$10:$B$49,'Summary TC'!$B87,'WW Spending Actual'!U$10:U$49),0)+IF($B$8="Actuals + Projected",SUMIF('WW Spending Total'!$B$10:$B$49,'Summary TC'!$B87,'WW Spending Total'!U$10:U$49),0)</f>
        <v>0</v>
      </c>
      <c r="W87" s="639">
        <f>IF($B$8="Actuals only",SUMIF('WW Spending Actual'!$B$10:$B$49,'Summary TC'!$B87,'WW Spending Actual'!V$10:V$49),0)+IF($B$8="Actuals + Projected",SUMIF('WW Spending Total'!$B$10:$B$49,'Summary TC'!$B87,'WW Spending Total'!V$10:V$49),0)</f>
        <v>0</v>
      </c>
      <c r="X87" s="639">
        <f>IF($B$8="Actuals only",SUMIF('WW Spending Actual'!$B$10:$B$49,'Summary TC'!$B87,'WW Spending Actual'!W$10:W$49),0)+IF($B$8="Actuals + Projected",SUMIF('WW Spending Total'!$B$10:$B$49,'Summary TC'!$B87,'WW Spending Total'!W$10:W$49),0)</f>
        <v>0</v>
      </c>
      <c r="Y87" s="639">
        <f>IF($B$8="Actuals only",SUMIF('WW Spending Actual'!$B$10:$B$49,'Summary TC'!$B87,'WW Spending Actual'!X$10:X$49),0)+IF($B$8="Actuals + Projected",SUMIF('WW Spending Total'!$B$10:$B$49,'Summary TC'!$B87,'WW Spending Total'!X$10:X$49),0)</f>
        <v>0</v>
      </c>
      <c r="Z87" s="639">
        <f>IF($B$8="Actuals only",SUMIF('WW Spending Actual'!$B$10:$B$49,'Summary TC'!$B87,'WW Spending Actual'!Y$10:Y$49),0)+IF($B$8="Actuals + Projected",SUMIF('WW Spending Total'!$B$10:$B$49,'Summary TC'!$B87,'WW Spending Total'!Y$10:Y$49),0)</f>
        <v>0</v>
      </c>
      <c r="AA87" s="639">
        <f>IF($B$8="Actuals only",SUMIF('WW Spending Actual'!$B$10:$B$49,'Summary TC'!$B87,'WW Spending Actual'!Z$10:Z$49),0)+IF($B$8="Actuals + Projected",SUMIF('WW Spending Total'!$B$10:$B$49,'Summary TC'!$B87,'WW Spending Total'!Z$10:Z$49),0)</f>
        <v>0</v>
      </c>
      <c r="AB87" s="639">
        <f>IF($B$8="Actuals only",SUMIF('WW Spending Actual'!$B$10:$B$49,'Summary TC'!$B87,'WW Spending Actual'!AA$10:AA$49),0)+IF($B$8="Actuals + Projected",SUMIF('WW Spending Total'!$B$10:$B$49,'Summary TC'!$B87,'WW Spending Total'!AA$10:AA$49),0)</f>
        <v>0</v>
      </c>
      <c r="AC87" s="639">
        <f>IF($B$8="Actuals only",SUMIF('WW Spending Actual'!$B$10:$B$49,'Summary TC'!$B87,'WW Spending Actual'!AB$10:AB$49),0)+IF($B$8="Actuals + Projected",SUMIF('WW Spending Total'!$B$10:$B$49,'Summary TC'!$B87,'WW Spending Total'!AB$10:AB$49),0)</f>
        <v>0</v>
      </c>
      <c r="AD87" s="639">
        <f>IF($B$8="Actuals only",SUMIF('WW Spending Actual'!$B$10:$B$49,'Summary TC'!$B87,'WW Spending Actual'!AC$10:AC$49),0)+IF($B$8="Actuals + Projected",SUMIF('WW Spending Total'!$B$10:$B$49,'Summary TC'!$B87,'WW Spending Total'!AC$10:AC$49),0)</f>
        <v>0</v>
      </c>
      <c r="AE87" s="639">
        <f>IF($B$8="Actuals only",SUMIF('WW Spending Actual'!$B$10:$B$49,'Summary TC'!$B87,'WW Spending Actual'!AD$10:AD$49),0)+IF($B$8="Actuals + Projected",SUMIF('WW Spending Total'!$B$10:$B$49,'Summary TC'!$B87,'WW Spending Total'!AD$10:AD$49),0)</f>
        <v>0</v>
      </c>
      <c r="AF87" s="639">
        <f>IF($B$8="Actuals only",SUMIF('WW Spending Actual'!$B$10:$B$49,'Summary TC'!$B87,'WW Spending Actual'!AE$10:AE$49),0)+IF($B$8="Actuals + Projected",SUMIF('WW Spending Total'!$B$10:$B$49,'Summary TC'!$B87,'WW Spending Total'!AE$10:AE$49),0)</f>
        <v>0</v>
      </c>
      <c r="AG87" s="639">
        <f>IF($B$8="Actuals only",SUMIF('WW Spending Actual'!$B$10:$B$49,'Summary TC'!$B87,'WW Spending Actual'!AF$10:AF$49),0)+IF($B$8="Actuals + Projected",SUMIF('WW Spending Total'!$B$10:$B$49,'Summary TC'!$B87,'WW Spending Total'!AF$10:AF$49),0)</f>
        <v>0</v>
      </c>
      <c r="AH87" s="639">
        <f>IF($B$8="Actuals only",SUMIF('WW Spending Actual'!$B$10:$B$49,'Summary TC'!$B87,'WW Spending Actual'!AG$10:AG$49),0)+IF($B$8="Actuals + Projected",SUMIF('WW Spending Total'!$B$10:$B$49,'Summary TC'!$B87,'WW Spending Total'!AG$10:AG$49),0)</f>
        <v>0</v>
      </c>
      <c r="AI87" s="675">
        <f t="shared" si="21"/>
        <v>0</v>
      </c>
    </row>
    <row r="88" spans="2:35" ht="13" hidden="1" x14ac:dyDescent="0.3">
      <c r="B88" s="589" t="str">
        <f>IFERROR(VLOOKUP(C88,'MEG Def'!$A$21:$B$26,2),"")</f>
        <v/>
      </c>
      <c r="C88" s="636"/>
      <c r="D88" s="674"/>
      <c r="E88" s="638">
        <f>IF($B$8="Actuals only",SUMIF('WW Spending Actual'!$B$10:$B$49,'Summary TC'!$B88,'WW Spending Actual'!D$10:D$49),0)+IF($B$8="Actuals + Projected",SUMIF('WW Spending Total'!$B$10:$B$49,'Summary TC'!$B88,'WW Spending Total'!D$10:D$49),0)</f>
        <v>0</v>
      </c>
      <c r="F88" s="639">
        <f>IF($B$8="Actuals only",SUMIF('WW Spending Actual'!$B$10:$B$49,'Summary TC'!$B88,'WW Spending Actual'!E$10:E$49),0)+IF($B$8="Actuals + Projected",SUMIF('WW Spending Total'!$B$10:$B$49,'Summary TC'!$B88,'WW Spending Total'!E$10:E$49),0)</f>
        <v>0</v>
      </c>
      <c r="G88" s="639">
        <f>IF($B$8="Actuals only",SUMIF('WW Spending Actual'!$B$10:$B$49,'Summary TC'!$B88,'WW Spending Actual'!F$10:F$49),0)+IF($B$8="Actuals + Projected",SUMIF('WW Spending Total'!$B$10:$B$49,'Summary TC'!$B88,'WW Spending Total'!F$10:F$49),0)</f>
        <v>0</v>
      </c>
      <c r="H88" s="639">
        <f>IF($B$8="Actuals only",SUMIF('WW Spending Actual'!$B$10:$B$49,'Summary TC'!$B88,'WW Spending Actual'!G$10:G$49),0)+IF($B$8="Actuals + Projected",SUMIF('WW Spending Total'!$B$10:$B$49,'Summary TC'!$B88,'WW Spending Total'!G$10:G$49),0)</f>
        <v>0</v>
      </c>
      <c r="I88" s="639">
        <f>IF($B$8="Actuals only",SUMIF('WW Spending Actual'!$B$10:$B$49,'Summary TC'!$B88,'WW Spending Actual'!H$10:H$49),0)+IF($B$8="Actuals + Projected",SUMIF('WW Spending Total'!$B$10:$B$49,'Summary TC'!$B88,'WW Spending Total'!H$10:H$49),0)</f>
        <v>0</v>
      </c>
      <c r="J88" s="639">
        <f>IF($B$8="Actuals only",SUMIF('WW Spending Actual'!$B$10:$B$49,'Summary TC'!$B88,'WW Spending Actual'!I$10:I$49),0)+IF($B$8="Actuals + Projected",SUMIF('WW Spending Total'!$B$10:$B$49,'Summary TC'!$B88,'WW Spending Total'!I$10:I$49),0)</f>
        <v>0</v>
      </c>
      <c r="K88" s="639">
        <f>IF($B$8="Actuals only",SUMIF('WW Spending Actual'!$B$10:$B$49,'Summary TC'!$B88,'WW Spending Actual'!J$10:J$49),0)+IF($B$8="Actuals + Projected",SUMIF('WW Spending Total'!$B$10:$B$49,'Summary TC'!$B88,'WW Spending Total'!J$10:J$49),0)</f>
        <v>0</v>
      </c>
      <c r="L88" s="639">
        <f>IF($B$8="Actuals only",SUMIF('WW Spending Actual'!$B$10:$B$49,'Summary TC'!$B88,'WW Spending Actual'!K$10:K$49),0)+IF($B$8="Actuals + Projected",SUMIF('WW Spending Total'!$B$10:$B$49,'Summary TC'!$B88,'WW Spending Total'!K$10:K$49),0)</f>
        <v>0</v>
      </c>
      <c r="M88" s="639">
        <f>IF($B$8="Actuals only",SUMIF('WW Spending Actual'!$B$10:$B$49,'Summary TC'!$B88,'WW Spending Actual'!L$10:L$49),0)+IF($B$8="Actuals + Projected",SUMIF('WW Spending Total'!$B$10:$B$49,'Summary TC'!$B88,'WW Spending Total'!L$10:L$49),0)</f>
        <v>0</v>
      </c>
      <c r="N88" s="639">
        <f>IF($B$8="Actuals only",SUMIF('WW Spending Actual'!$B$10:$B$49,'Summary TC'!$B88,'WW Spending Actual'!M$10:M$49),0)+IF($B$8="Actuals + Projected",SUMIF('WW Spending Total'!$B$10:$B$49,'Summary TC'!$B88,'WW Spending Total'!M$10:M$49),0)</f>
        <v>0</v>
      </c>
      <c r="O88" s="639">
        <f>IF($B$8="Actuals only",SUMIF('WW Spending Actual'!$B$10:$B$49,'Summary TC'!$B88,'WW Spending Actual'!N$10:N$49),0)+IF($B$8="Actuals + Projected",SUMIF('WW Spending Total'!$B$10:$B$49,'Summary TC'!$B88,'WW Spending Total'!N$10:N$49),0)</f>
        <v>0</v>
      </c>
      <c r="P88" s="639">
        <f>IF($B$8="Actuals only",SUMIF('WW Spending Actual'!$B$10:$B$49,'Summary TC'!$B88,'WW Spending Actual'!O$10:O$49),0)+IF($B$8="Actuals + Projected",SUMIF('WW Spending Total'!$B$10:$B$49,'Summary TC'!$B88,'WW Spending Total'!O$10:O$49),0)</f>
        <v>0</v>
      </c>
      <c r="Q88" s="639">
        <f>IF($B$8="Actuals only",SUMIF('WW Spending Actual'!$B$10:$B$49,'Summary TC'!$B88,'WW Spending Actual'!P$10:P$49),0)+IF($B$8="Actuals + Projected",SUMIF('WW Spending Total'!$B$10:$B$49,'Summary TC'!$B88,'WW Spending Total'!P$10:P$49),0)</f>
        <v>0</v>
      </c>
      <c r="R88" s="639">
        <f>IF($B$8="Actuals only",SUMIF('WW Spending Actual'!$B$10:$B$49,'Summary TC'!$B88,'WW Spending Actual'!Q$10:Q$49),0)+IF($B$8="Actuals + Projected",SUMIF('WW Spending Total'!$B$10:$B$49,'Summary TC'!$B88,'WW Spending Total'!Q$10:Q$49),0)</f>
        <v>0</v>
      </c>
      <c r="S88" s="639">
        <f>IF($B$8="Actuals only",SUMIF('WW Spending Actual'!$B$10:$B$49,'Summary TC'!$B88,'WW Spending Actual'!R$10:R$49),0)+IF($B$8="Actuals + Projected",SUMIF('WW Spending Total'!$B$10:$B$49,'Summary TC'!$B88,'WW Spending Total'!R$10:R$49),0)</f>
        <v>0</v>
      </c>
      <c r="T88" s="639">
        <f>IF($B$8="Actuals only",SUMIF('WW Spending Actual'!$B$10:$B$49,'Summary TC'!$B88,'WW Spending Actual'!S$10:S$49),0)+IF($B$8="Actuals + Projected",SUMIF('WW Spending Total'!$B$10:$B$49,'Summary TC'!$B88,'WW Spending Total'!S$10:S$49),0)</f>
        <v>0</v>
      </c>
      <c r="U88" s="639">
        <f>IF($B$8="Actuals only",SUMIF('WW Spending Actual'!$B$10:$B$49,'Summary TC'!$B88,'WW Spending Actual'!T$10:T$49),0)+IF($B$8="Actuals + Projected",SUMIF('WW Spending Total'!$B$10:$B$49,'Summary TC'!$B88,'WW Spending Total'!T$10:T$49),0)</f>
        <v>0</v>
      </c>
      <c r="V88" s="639">
        <f>IF($B$8="Actuals only",SUMIF('WW Spending Actual'!$B$10:$B$49,'Summary TC'!$B88,'WW Spending Actual'!U$10:U$49),0)+IF($B$8="Actuals + Projected",SUMIF('WW Spending Total'!$B$10:$B$49,'Summary TC'!$B88,'WW Spending Total'!U$10:U$49),0)</f>
        <v>0</v>
      </c>
      <c r="W88" s="639">
        <f>IF($B$8="Actuals only",SUMIF('WW Spending Actual'!$B$10:$B$49,'Summary TC'!$B88,'WW Spending Actual'!V$10:V$49),0)+IF($B$8="Actuals + Projected",SUMIF('WW Spending Total'!$B$10:$B$49,'Summary TC'!$B88,'WW Spending Total'!V$10:V$49),0)</f>
        <v>0</v>
      </c>
      <c r="X88" s="639">
        <f>IF($B$8="Actuals only",SUMIF('WW Spending Actual'!$B$10:$B$49,'Summary TC'!$B88,'WW Spending Actual'!W$10:W$49),0)+IF($B$8="Actuals + Projected",SUMIF('WW Spending Total'!$B$10:$B$49,'Summary TC'!$B88,'WW Spending Total'!W$10:W$49),0)</f>
        <v>0</v>
      </c>
      <c r="Y88" s="639">
        <f>IF($B$8="Actuals only",SUMIF('WW Spending Actual'!$B$10:$B$49,'Summary TC'!$B88,'WW Spending Actual'!X$10:X$49),0)+IF($B$8="Actuals + Projected",SUMIF('WW Spending Total'!$B$10:$B$49,'Summary TC'!$B88,'WW Spending Total'!X$10:X$49),0)</f>
        <v>0</v>
      </c>
      <c r="Z88" s="639">
        <f>IF($B$8="Actuals only",SUMIF('WW Spending Actual'!$B$10:$B$49,'Summary TC'!$B88,'WW Spending Actual'!Y$10:Y$49),0)+IF($B$8="Actuals + Projected",SUMIF('WW Spending Total'!$B$10:$B$49,'Summary TC'!$B88,'WW Spending Total'!Y$10:Y$49),0)</f>
        <v>0</v>
      </c>
      <c r="AA88" s="639">
        <f>IF($B$8="Actuals only",SUMIF('WW Spending Actual'!$B$10:$B$49,'Summary TC'!$B88,'WW Spending Actual'!Z$10:Z$49),0)+IF($B$8="Actuals + Projected",SUMIF('WW Spending Total'!$B$10:$B$49,'Summary TC'!$B88,'WW Spending Total'!Z$10:Z$49),0)</f>
        <v>0</v>
      </c>
      <c r="AB88" s="639">
        <f>IF($B$8="Actuals only",SUMIF('WW Spending Actual'!$B$10:$B$49,'Summary TC'!$B88,'WW Spending Actual'!AA$10:AA$49),0)+IF($B$8="Actuals + Projected",SUMIF('WW Spending Total'!$B$10:$B$49,'Summary TC'!$B88,'WW Spending Total'!AA$10:AA$49),0)</f>
        <v>0</v>
      </c>
      <c r="AC88" s="639">
        <f>IF($B$8="Actuals only",SUMIF('WW Spending Actual'!$B$10:$B$49,'Summary TC'!$B88,'WW Spending Actual'!AB$10:AB$49),0)+IF($B$8="Actuals + Projected",SUMIF('WW Spending Total'!$B$10:$B$49,'Summary TC'!$B88,'WW Spending Total'!AB$10:AB$49),0)</f>
        <v>0</v>
      </c>
      <c r="AD88" s="639">
        <f>IF($B$8="Actuals only",SUMIF('WW Spending Actual'!$B$10:$B$49,'Summary TC'!$B88,'WW Spending Actual'!AC$10:AC$49),0)+IF($B$8="Actuals + Projected",SUMIF('WW Spending Total'!$B$10:$B$49,'Summary TC'!$B88,'WW Spending Total'!AC$10:AC$49),0)</f>
        <v>0</v>
      </c>
      <c r="AE88" s="639">
        <f>IF($B$8="Actuals only",SUMIF('WW Spending Actual'!$B$10:$B$49,'Summary TC'!$B88,'WW Spending Actual'!AD$10:AD$49),0)+IF($B$8="Actuals + Projected",SUMIF('WW Spending Total'!$B$10:$B$49,'Summary TC'!$B88,'WW Spending Total'!AD$10:AD$49),0)</f>
        <v>0</v>
      </c>
      <c r="AF88" s="639">
        <f>IF($B$8="Actuals only",SUMIF('WW Spending Actual'!$B$10:$B$49,'Summary TC'!$B88,'WW Spending Actual'!AE$10:AE$49),0)+IF($B$8="Actuals + Projected",SUMIF('WW Spending Total'!$B$10:$B$49,'Summary TC'!$B88,'WW Spending Total'!AE$10:AE$49),0)</f>
        <v>0</v>
      </c>
      <c r="AG88" s="639">
        <f>IF($B$8="Actuals only",SUMIF('WW Spending Actual'!$B$10:$B$49,'Summary TC'!$B88,'WW Spending Actual'!AF$10:AF$49),0)+IF($B$8="Actuals + Projected",SUMIF('WW Spending Total'!$B$10:$B$49,'Summary TC'!$B88,'WW Spending Total'!AF$10:AF$49),0)</f>
        <v>0</v>
      </c>
      <c r="AH88" s="639">
        <f>IF($B$8="Actuals only",SUMIF('WW Spending Actual'!$B$10:$B$49,'Summary TC'!$B88,'WW Spending Actual'!AG$10:AG$49),0)+IF($B$8="Actuals + Projected",SUMIF('WW Spending Total'!$B$10:$B$49,'Summary TC'!$B88,'WW Spending Total'!AG$10:AG$49),0)</f>
        <v>0</v>
      </c>
      <c r="AI88" s="675">
        <f t="shared" si="21"/>
        <v>0</v>
      </c>
    </row>
    <row r="89" spans="2:35" ht="13" hidden="1" x14ac:dyDescent="0.3">
      <c r="B89" s="589"/>
      <c r="C89" s="626"/>
      <c r="D89" s="674"/>
      <c r="E89" s="515">
        <f>IF($B$8="Actuals only",SUMIF('WW Spending Actual'!$B$10:$B$49,'Summary TC'!$B89,'WW Spending Actual'!D$10:D$49),0)+IF($B$8="Actuals + Projected",SUMIF('WW Spending Total'!$B$10:$B$49,'Summary TC'!$B89,'WW Spending Total'!D$10:D$49),0)</f>
        <v>0</v>
      </c>
      <c r="F89" s="515">
        <f>IF($B$8="Actuals only",SUMIF('WW Spending Actual'!$B$10:$B$49,'Summary TC'!$B89,'WW Spending Actual'!E$10:E$49),0)+IF($B$8="Actuals + Projected",SUMIF('WW Spending Total'!$B$10:$B$49,'Summary TC'!$B89,'WW Spending Total'!E$10:E$49),0)</f>
        <v>0</v>
      </c>
      <c r="G89" s="515">
        <f>IF($B$8="Actuals only",SUMIF('WW Spending Actual'!$B$10:$B$49,'Summary TC'!$B89,'WW Spending Actual'!F$10:F$49),0)+IF($B$8="Actuals + Projected",SUMIF('WW Spending Total'!$B$10:$B$49,'Summary TC'!$B89,'WW Spending Total'!F$10:F$49),0)</f>
        <v>0</v>
      </c>
      <c r="H89" s="515">
        <f>IF($B$8="Actuals only",SUMIF('WW Spending Actual'!$B$10:$B$49,'Summary TC'!$B89,'WW Spending Actual'!G$10:G$49),0)+IF($B$8="Actuals + Projected",SUMIF('WW Spending Total'!$B$10:$B$49,'Summary TC'!$B89,'WW Spending Total'!G$10:G$49),0)</f>
        <v>0</v>
      </c>
      <c r="I89" s="515">
        <f>IF($B$8="Actuals only",SUMIF('WW Spending Actual'!$B$10:$B$49,'Summary TC'!$B89,'WW Spending Actual'!H$10:H$49),0)+IF($B$8="Actuals + Projected",SUMIF('WW Spending Total'!$B$10:$B$49,'Summary TC'!$B89,'WW Spending Total'!H$10:H$49),0)</f>
        <v>0</v>
      </c>
      <c r="J89" s="515">
        <f>IF($B$8="Actuals only",SUMIF('WW Spending Actual'!$B$10:$B$49,'Summary TC'!$B89,'WW Spending Actual'!I$10:I$49),0)+IF($B$8="Actuals + Projected",SUMIF('WW Spending Total'!$B$10:$B$49,'Summary TC'!$B89,'WW Spending Total'!I$10:I$49),0)</f>
        <v>0</v>
      </c>
      <c r="K89" s="515">
        <f>IF($B$8="Actuals only",SUMIF('WW Spending Actual'!$B$10:$B$49,'Summary TC'!$B89,'WW Spending Actual'!J$10:J$49),0)+IF($B$8="Actuals + Projected",SUMIF('WW Spending Total'!$B$10:$B$49,'Summary TC'!$B89,'WW Spending Total'!J$10:J$49),0)</f>
        <v>0</v>
      </c>
      <c r="L89" s="515">
        <f>IF($B$8="Actuals only",SUMIF('WW Spending Actual'!$B$10:$B$49,'Summary TC'!$B89,'WW Spending Actual'!K$10:K$49),0)+IF($B$8="Actuals + Projected",SUMIF('WW Spending Total'!$B$10:$B$49,'Summary TC'!$B89,'WW Spending Total'!K$10:K$49),0)</f>
        <v>0</v>
      </c>
      <c r="M89" s="515">
        <f>IF($B$8="Actuals only",SUMIF('WW Spending Actual'!$B$10:$B$49,'Summary TC'!$B89,'WW Spending Actual'!L$10:L$49),0)+IF($B$8="Actuals + Projected",SUMIF('WW Spending Total'!$B$10:$B$49,'Summary TC'!$B89,'WW Spending Total'!L$10:L$49),0)</f>
        <v>0</v>
      </c>
      <c r="N89" s="515">
        <f>IF($B$8="Actuals only",SUMIF('WW Spending Actual'!$B$10:$B$49,'Summary TC'!$B89,'WW Spending Actual'!M$10:M$49),0)+IF($B$8="Actuals + Projected",SUMIF('WW Spending Total'!$B$10:$B$49,'Summary TC'!$B89,'WW Spending Total'!M$10:M$49),0)</f>
        <v>0</v>
      </c>
      <c r="O89" s="515">
        <f>IF($B$8="Actuals only",SUMIF('WW Spending Actual'!$B$10:$B$49,'Summary TC'!$B89,'WW Spending Actual'!N$10:N$49),0)+IF($B$8="Actuals + Projected",SUMIF('WW Spending Total'!$B$10:$B$49,'Summary TC'!$B89,'WW Spending Total'!N$10:N$49),0)</f>
        <v>0</v>
      </c>
      <c r="P89" s="515">
        <f>IF($B$8="Actuals only",SUMIF('WW Spending Actual'!$B$10:$B$49,'Summary TC'!$B89,'WW Spending Actual'!O$10:O$49),0)+IF($B$8="Actuals + Projected",SUMIF('WW Spending Total'!$B$10:$B$49,'Summary TC'!$B89,'WW Spending Total'!O$10:O$49),0)</f>
        <v>0</v>
      </c>
      <c r="Q89" s="515">
        <f>IF($B$8="Actuals only",SUMIF('WW Spending Actual'!$B$10:$B$49,'Summary TC'!$B89,'WW Spending Actual'!P$10:P$49),0)+IF($B$8="Actuals + Projected",SUMIF('WW Spending Total'!$B$10:$B$49,'Summary TC'!$B89,'WW Spending Total'!P$10:P$49),0)</f>
        <v>0</v>
      </c>
      <c r="R89" s="515">
        <f>IF($B$8="Actuals only",SUMIF('WW Spending Actual'!$B$10:$B$49,'Summary TC'!$B89,'WW Spending Actual'!Q$10:Q$49),0)+IF($B$8="Actuals + Projected",SUMIF('WW Spending Total'!$B$10:$B$49,'Summary TC'!$B89,'WW Spending Total'!Q$10:Q$49),0)</f>
        <v>0</v>
      </c>
      <c r="S89" s="515">
        <f>IF($B$8="Actuals only",SUMIF('WW Spending Actual'!$B$10:$B$49,'Summary TC'!$B89,'WW Spending Actual'!R$10:R$49),0)+IF($B$8="Actuals + Projected",SUMIF('WW Spending Total'!$B$10:$B$49,'Summary TC'!$B89,'WW Spending Total'!R$10:R$49),0)</f>
        <v>0</v>
      </c>
      <c r="T89" s="515">
        <f>IF($B$8="Actuals only",SUMIF('WW Spending Actual'!$B$10:$B$49,'Summary TC'!$B89,'WW Spending Actual'!S$10:S$49),0)+IF($B$8="Actuals + Projected",SUMIF('WW Spending Total'!$B$10:$B$49,'Summary TC'!$B89,'WW Spending Total'!S$10:S$49),0)</f>
        <v>0</v>
      </c>
      <c r="U89" s="515">
        <f>IF($B$8="Actuals only",SUMIF('WW Spending Actual'!$B$10:$B$49,'Summary TC'!$B89,'WW Spending Actual'!T$10:T$49),0)+IF($B$8="Actuals + Projected",SUMIF('WW Spending Total'!$B$10:$B$49,'Summary TC'!$B89,'WW Spending Total'!T$10:T$49),0)</f>
        <v>0</v>
      </c>
      <c r="V89" s="515">
        <f>IF($B$8="Actuals only",SUMIF('WW Spending Actual'!$B$10:$B$49,'Summary TC'!$B89,'WW Spending Actual'!U$10:U$49),0)+IF($B$8="Actuals + Projected",SUMIF('WW Spending Total'!$B$10:$B$49,'Summary TC'!$B89,'WW Spending Total'!U$10:U$49),0)</f>
        <v>0</v>
      </c>
      <c r="W89" s="515">
        <f>IF($B$8="Actuals only",SUMIF('WW Spending Actual'!$B$10:$B$49,'Summary TC'!$B89,'WW Spending Actual'!V$10:V$49),0)+IF($B$8="Actuals + Projected",SUMIF('WW Spending Total'!$B$10:$B$49,'Summary TC'!$B89,'WW Spending Total'!V$10:V$49),0)</f>
        <v>0</v>
      </c>
      <c r="X89" s="515">
        <f>IF($B$8="Actuals only",SUMIF('WW Spending Actual'!$B$10:$B$49,'Summary TC'!$B89,'WW Spending Actual'!W$10:W$49),0)+IF($B$8="Actuals + Projected",SUMIF('WW Spending Total'!$B$10:$B$49,'Summary TC'!$B89,'WW Spending Total'!W$10:W$49),0)</f>
        <v>0</v>
      </c>
      <c r="Y89" s="515">
        <f>IF($B$8="Actuals only",SUMIF('WW Spending Actual'!$B$10:$B$49,'Summary TC'!$B89,'WW Spending Actual'!X$10:X$49),0)+IF($B$8="Actuals + Projected",SUMIF('WW Spending Total'!$B$10:$B$49,'Summary TC'!$B89,'WW Spending Total'!X$10:X$49),0)</f>
        <v>0</v>
      </c>
      <c r="Z89" s="515">
        <f>IF($B$8="Actuals only",SUMIF('WW Spending Actual'!$B$10:$B$49,'Summary TC'!$B89,'WW Spending Actual'!Y$10:Y$49),0)+IF($B$8="Actuals + Projected",SUMIF('WW Spending Total'!$B$10:$B$49,'Summary TC'!$B89,'WW Spending Total'!Y$10:Y$49),0)</f>
        <v>0</v>
      </c>
      <c r="AA89" s="515">
        <f>IF($B$8="Actuals only",SUMIF('WW Spending Actual'!$B$10:$B$49,'Summary TC'!$B89,'WW Spending Actual'!Z$10:Z$49),0)+IF($B$8="Actuals + Projected",SUMIF('WW Spending Total'!$B$10:$B$49,'Summary TC'!$B89,'WW Spending Total'!Z$10:Z$49),0)</f>
        <v>0</v>
      </c>
      <c r="AB89" s="515">
        <f>IF($B$8="Actuals only",SUMIF('WW Spending Actual'!$B$10:$B$49,'Summary TC'!$B89,'WW Spending Actual'!AA$10:AA$49),0)+IF($B$8="Actuals + Projected",SUMIF('WW Spending Total'!$B$10:$B$49,'Summary TC'!$B89,'WW Spending Total'!AA$10:AA$49),0)</f>
        <v>0</v>
      </c>
      <c r="AC89" s="515">
        <f>IF($B$8="Actuals only",SUMIF('WW Spending Actual'!$B$10:$B$49,'Summary TC'!$B89,'WW Spending Actual'!AB$10:AB$49),0)+IF($B$8="Actuals + Projected",SUMIF('WW Spending Total'!$B$10:$B$49,'Summary TC'!$B89,'WW Spending Total'!AB$10:AB$49),0)</f>
        <v>0</v>
      </c>
      <c r="AD89" s="515">
        <f>IF($B$8="Actuals only",SUMIF('WW Spending Actual'!$B$10:$B$49,'Summary TC'!$B89,'WW Spending Actual'!AC$10:AC$49),0)+IF($B$8="Actuals + Projected",SUMIF('WW Spending Total'!$B$10:$B$49,'Summary TC'!$B89,'WW Spending Total'!AC$10:AC$49),0)</f>
        <v>0</v>
      </c>
      <c r="AE89" s="515">
        <f>IF($B$8="Actuals only",SUMIF('WW Spending Actual'!$B$10:$B$49,'Summary TC'!$B89,'WW Spending Actual'!AD$10:AD$49),0)+IF($B$8="Actuals + Projected",SUMIF('WW Spending Total'!$B$10:$B$49,'Summary TC'!$B89,'WW Spending Total'!AD$10:AD$49),0)</f>
        <v>0</v>
      </c>
      <c r="AF89" s="515">
        <f>IF($B$8="Actuals only",SUMIF('WW Spending Actual'!$B$10:$B$49,'Summary TC'!$B89,'WW Spending Actual'!AE$10:AE$49),0)+IF($B$8="Actuals + Projected",SUMIF('WW Spending Total'!$B$10:$B$49,'Summary TC'!$B89,'WW Spending Total'!AE$10:AE$49),0)</f>
        <v>0</v>
      </c>
      <c r="AG89" s="515">
        <f>IF($B$8="Actuals only",SUMIF('WW Spending Actual'!$B$10:$B$49,'Summary TC'!$B89,'WW Spending Actual'!AF$10:AF$49),0)+IF($B$8="Actuals + Projected",SUMIF('WW Spending Total'!$B$10:$B$49,'Summary TC'!$B89,'WW Spending Total'!AF$10:AF$49),0)</f>
        <v>0</v>
      </c>
      <c r="AH89" s="515">
        <f>IF($B$8="Actuals only",SUMIF('WW Spending Actual'!$B$10:$B$49,'Summary TC'!$B89,'WW Spending Actual'!AG$10:AG$49),0)+IF($B$8="Actuals + Projected",SUMIF('WW Spending Total'!$B$10:$B$49,'Summary TC'!$B89,'WW Spending Total'!AG$10:AG$49),0)</f>
        <v>0</v>
      </c>
      <c r="AI89" s="675">
        <f t="shared" si="21"/>
        <v>0</v>
      </c>
    </row>
    <row r="90" spans="2:35" ht="13" hidden="1" x14ac:dyDescent="0.3">
      <c r="B90" s="548" t="s">
        <v>44</v>
      </c>
      <c r="C90" s="626"/>
      <c r="D90" s="674"/>
      <c r="E90" s="515">
        <f>IF($B$8="Actuals only",SUMIF('WW Spending Actual'!$B$10:$B$49,'Summary TC'!$B90,'WW Spending Actual'!D$10:D$49),0)+IF($B$8="Actuals + Projected",SUMIF('WW Spending Total'!$B$10:$B$49,'Summary TC'!$B90,'WW Spending Total'!D$10:D$49),0)</f>
        <v>0</v>
      </c>
      <c r="F90" s="515">
        <f>IF($B$8="Actuals only",SUMIF('WW Spending Actual'!$B$10:$B$49,'Summary TC'!$B90,'WW Spending Actual'!E$10:E$49),0)+IF($B$8="Actuals + Projected",SUMIF('WW Spending Total'!$B$10:$B$49,'Summary TC'!$B90,'WW Spending Total'!E$10:E$49),0)</f>
        <v>0</v>
      </c>
      <c r="G90" s="515">
        <f>IF($B$8="Actuals only",SUMIF('WW Spending Actual'!$B$10:$B$49,'Summary TC'!$B90,'WW Spending Actual'!F$10:F$49),0)+IF($B$8="Actuals + Projected",SUMIF('WW Spending Total'!$B$10:$B$49,'Summary TC'!$B90,'WW Spending Total'!F$10:F$49),0)</f>
        <v>0</v>
      </c>
      <c r="H90" s="515">
        <f>IF($B$8="Actuals only",SUMIF('WW Spending Actual'!$B$10:$B$49,'Summary TC'!$B90,'WW Spending Actual'!G$10:G$49),0)+IF($B$8="Actuals + Projected",SUMIF('WW Spending Total'!$B$10:$B$49,'Summary TC'!$B90,'WW Spending Total'!G$10:G$49),0)</f>
        <v>0</v>
      </c>
      <c r="I90" s="515">
        <f>IF($B$8="Actuals only",SUMIF('WW Spending Actual'!$B$10:$B$49,'Summary TC'!$B90,'WW Spending Actual'!H$10:H$49),0)+IF($B$8="Actuals + Projected",SUMIF('WW Spending Total'!$B$10:$B$49,'Summary TC'!$B90,'WW Spending Total'!H$10:H$49),0)</f>
        <v>0</v>
      </c>
      <c r="J90" s="515">
        <f>IF($B$8="Actuals only",SUMIF('WW Spending Actual'!$B$10:$B$49,'Summary TC'!$B90,'WW Spending Actual'!I$10:I$49),0)+IF($B$8="Actuals + Projected",SUMIF('WW Spending Total'!$B$10:$B$49,'Summary TC'!$B90,'WW Spending Total'!I$10:I$49),0)</f>
        <v>0</v>
      </c>
      <c r="K90" s="515">
        <f>IF($B$8="Actuals only",SUMIF('WW Spending Actual'!$B$10:$B$49,'Summary TC'!$B90,'WW Spending Actual'!J$10:J$49),0)+IF($B$8="Actuals + Projected",SUMIF('WW Spending Total'!$B$10:$B$49,'Summary TC'!$B90,'WW Spending Total'!J$10:J$49),0)</f>
        <v>0</v>
      </c>
      <c r="L90" s="515">
        <f>IF($B$8="Actuals only",SUMIF('WW Spending Actual'!$B$10:$B$49,'Summary TC'!$B90,'WW Spending Actual'!K$10:K$49),0)+IF($B$8="Actuals + Projected",SUMIF('WW Spending Total'!$B$10:$B$49,'Summary TC'!$B90,'WW Spending Total'!K$10:K$49),0)</f>
        <v>0</v>
      </c>
      <c r="M90" s="515">
        <f>IF($B$8="Actuals only",SUMIF('WW Spending Actual'!$B$10:$B$49,'Summary TC'!$B90,'WW Spending Actual'!L$10:L$49),0)+IF($B$8="Actuals + Projected",SUMIF('WW Spending Total'!$B$10:$B$49,'Summary TC'!$B90,'WW Spending Total'!L$10:L$49),0)</f>
        <v>0</v>
      </c>
      <c r="N90" s="515">
        <f>IF($B$8="Actuals only",SUMIF('WW Spending Actual'!$B$10:$B$49,'Summary TC'!$B90,'WW Spending Actual'!M$10:M$49),0)+IF($B$8="Actuals + Projected",SUMIF('WW Spending Total'!$B$10:$B$49,'Summary TC'!$B90,'WW Spending Total'!M$10:M$49),0)</f>
        <v>0</v>
      </c>
      <c r="O90" s="515">
        <f>IF($B$8="Actuals only",SUMIF('WW Spending Actual'!$B$10:$B$49,'Summary TC'!$B90,'WW Spending Actual'!N$10:N$49),0)+IF($B$8="Actuals + Projected",SUMIF('WW Spending Total'!$B$10:$B$49,'Summary TC'!$B90,'WW Spending Total'!N$10:N$49),0)</f>
        <v>0</v>
      </c>
      <c r="P90" s="515">
        <f>IF($B$8="Actuals only",SUMIF('WW Spending Actual'!$B$10:$B$49,'Summary TC'!$B90,'WW Spending Actual'!O$10:O$49),0)+IF($B$8="Actuals + Projected",SUMIF('WW Spending Total'!$B$10:$B$49,'Summary TC'!$B90,'WW Spending Total'!O$10:O$49),0)</f>
        <v>0</v>
      </c>
      <c r="Q90" s="515">
        <f>IF($B$8="Actuals only",SUMIF('WW Spending Actual'!$B$10:$B$49,'Summary TC'!$B90,'WW Spending Actual'!P$10:P$49),0)+IF($B$8="Actuals + Projected",SUMIF('WW Spending Total'!$B$10:$B$49,'Summary TC'!$B90,'WW Spending Total'!P$10:P$49),0)</f>
        <v>0</v>
      </c>
      <c r="R90" s="515">
        <f>IF($B$8="Actuals only",SUMIF('WW Spending Actual'!$B$10:$B$49,'Summary TC'!$B90,'WW Spending Actual'!Q$10:Q$49),0)+IF($B$8="Actuals + Projected",SUMIF('WW Spending Total'!$B$10:$B$49,'Summary TC'!$B90,'WW Spending Total'!Q$10:Q$49),0)</f>
        <v>0</v>
      </c>
      <c r="S90" s="515">
        <f>IF($B$8="Actuals only",SUMIF('WW Spending Actual'!$B$10:$B$49,'Summary TC'!$B90,'WW Spending Actual'!R$10:R$49),0)+IF($B$8="Actuals + Projected",SUMIF('WW Spending Total'!$B$10:$B$49,'Summary TC'!$B90,'WW Spending Total'!R$10:R$49),0)</f>
        <v>0</v>
      </c>
      <c r="T90" s="515">
        <f>IF($B$8="Actuals only",SUMIF('WW Spending Actual'!$B$10:$B$49,'Summary TC'!$B90,'WW Spending Actual'!S$10:S$49),0)+IF($B$8="Actuals + Projected",SUMIF('WW Spending Total'!$B$10:$B$49,'Summary TC'!$B90,'WW Spending Total'!S$10:S$49),0)</f>
        <v>0</v>
      </c>
      <c r="U90" s="515">
        <f>IF($B$8="Actuals only",SUMIF('WW Spending Actual'!$B$10:$B$49,'Summary TC'!$B90,'WW Spending Actual'!T$10:T$49),0)+IF($B$8="Actuals + Projected",SUMIF('WW Spending Total'!$B$10:$B$49,'Summary TC'!$B90,'WW Spending Total'!T$10:T$49),0)</f>
        <v>0</v>
      </c>
      <c r="V90" s="515">
        <f>IF($B$8="Actuals only",SUMIF('WW Spending Actual'!$B$10:$B$49,'Summary TC'!$B90,'WW Spending Actual'!U$10:U$49),0)+IF($B$8="Actuals + Projected",SUMIF('WW Spending Total'!$B$10:$B$49,'Summary TC'!$B90,'WW Spending Total'!U$10:U$49),0)</f>
        <v>0</v>
      </c>
      <c r="W90" s="515">
        <f>IF($B$8="Actuals only",SUMIF('WW Spending Actual'!$B$10:$B$49,'Summary TC'!$B90,'WW Spending Actual'!V$10:V$49),0)+IF($B$8="Actuals + Projected",SUMIF('WW Spending Total'!$B$10:$B$49,'Summary TC'!$B90,'WW Spending Total'!V$10:V$49),0)</f>
        <v>0</v>
      </c>
      <c r="X90" s="515">
        <f>IF($B$8="Actuals only",SUMIF('WW Spending Actual'!$B$10:$B$49,'Summary TC'!$B90,'WW Spending Actual'!W$10:W$49),0)+IF($B$8="Actuals + Projected",SUMIF('WW Spending Total'!$B$10:$B$49,'Summary TC'!$B90,'WW Spending Total'!W$10:W$49),0)</f>
        <v>0</v>
      </c>
      <c r="Y90" s="515">
        <f>IF($B$8="Actuals only",SUMIF('WW Spending Actual'!$B$10:$B$49,'Summary TC'!$B90,'WW Spending Actual'!X$10:X$49),0)+IF($B$8="Actuals + Projected",SUMIF('WW Spending Total'!$B$10:$B$49,'Summary TC'!$B90,'WW Spending Total'!X$10:X$49),0)</f>
        <v>0</v>
      </c>
      <c r="Z90" s="515">
        <f>IF($B$8="Actuals only",SUMIF('WW Spending Actual'!$B$10:$B$49,'Summary TC'!$B90,'WW Spending Actual'!Y$10:Y$49),0)+IF($B$8="Actuals + Projected",SUMIF('WW Spending Total'!$B$10:$B$49,'Summary TC'!$B90,'WW Spending Total'!Y$10:Y$49),0)</f>
        <v>0</v>
      </c>
      <c r="AA90" s="515">
        <f>IF($B$8="Actuals only",SUMIF('WW Spending Actual'!$B$10:$B$49,'Summary TC'!$B90,'WW Spending Actual'!Z$10:Z$49),0)+IF($B$8="Actuals + Projected",SUMIF('WW Spending Total'!$B$10:$B$49,'Summary TC'!$B90,'WW Spending Total'!Z$10:Z$49),0)</f>
        <v>0</v>
      </c>
      <c r="AB90" s="515">
        <f>IF($B$8="Actuals only",SUMIF('WW Spending Actual'!$B$10:$B$49,'Summary TC'!$B90,'WW Spending Actual'!AA$10:AA$49),0)+IF($B$8="Actuals + Projected",SUMIF('WW Spending Total'!$B$10:$B$49,'Summary TC'!$B90,'WW Spending Total'!AA$10:AA$49),0)</f>
        <v>0</v>
      </c>
      <c r="AC90" s="515">
        <f>IF($B$8="Actuals only",SUMIF('WW Spending Actual'!$B$10:$B$49,'Summary TC'!$B90,'WW Spending Actual'!AB$10:AB$49),0)+IF($B$8="Actuals + Projected",SUMIF('WW Spending Total'!$B$10:$B$49,'Summary TC'!$B90,'WW Spending Total'!AB$10:AB$49),0)</f>
        <v>0</v>
      </c>
      <c r="AD90" s="515">
        <f>IF($B$8="Actuals only",SUMIF('WW Spending Actual'!$B$10:$B$49,'Summary TC'!$B90,'WW Spending Actual'!AC$10:AC$49),0)+IF($B$8="Actuals + Projected",SUMIF('WW Spending Total'!$B$10:$B$49,'Summary TC'!$B90,'WW Spending Total'!AC$10:AC$49),0)</f>
        <v>0</v>
      </c>
      <c r="AE90" s="515">
        <f>IF($B$8="Actuals only",SUMIF('WW Spending Actual'!$B$10:$B$49,'Summary TC'!$B90,'WW Spending Actual'!AD$10:AD$49),0)+IF($B$8="Actuals + Projected",SUMIF('WW Spending Total'!$B$10:$B$49,'Summary TC'!$B90,'WW Spending Total'!AD$10:AD$49),0)</f>
        <v>0</v>
      </c>
      <c r="AF90" s="515">
        <f>IF($B$8="Actuals only",SUMIF('WW Spending Actual'!$B$10:$B$49,'Summary TC'!$B90,'WW Spending Actual'!AE$10:AE$49),0)+IF($B$8="Actuals + Projected",SUMIF('WW Spending Total'!$B$10:$B$49,'Summary TC'!$B90,'WW Spending Total'!AE$10:AE$49),0)</f>
        <v>0</v>
      </c>
      <c r="AG90" s="515">
        <f>IF($B$8="Actuals only",SUMIF('WW Spending Actual'!$B$10:$B$49,'Summary TC'!$B90,'WW Spending Actual'!AF$10:AF$49),0)+IF($B$8="Actuals + Projected",SUMIF('WW Spending Total'!$B$10:$B$49,'Summary TC'!$B90,'WW Spending Total'!AF$10:AF$49),0)</f>
        <v>0</v>
      </c>
      <c r="AH90" s="515">
        <f>IF($B$8="Actuals only",SUMIF('WW Spending Actual'!$B$10:$B$49,'Summary TC'!$B90,'WW Spending Actual'!AG$10:AG$49),0)+IF($B$8="Actuals + Projected",SUMIF('WW Spending Total'!$B$10:$B$49,'Summary TC'!$B90,'WW Spending Total'!AG$10:AG$49),0)</f>
        <v>0</v>
      </c>
      <c r="AI90" s="675">
        <f t="shared" si="21"/>
        <v>0</v>
      </c>
    </row>
    <row r="91" spans="2:35" ht="13" hidden="1" x14ac:dyDescent="0.3">
      <c r="B91" s="589" t="str">
        <f>IFERROR(VLOOKUP(C91,'MEG Def'!$A$35:$B$40,2),"")</f>
        <v/>
      </c>
      <c r="C91" s="636"/>
      <c r="D91" s="674"/>
      <c r="E91" s="638">
        <f>IF($B$8="Actuals only",SUMIF('WW Spending Actual'!$B$10:$B$49,'Summary TC'!$B91,'WW Spending Actual'!D$10:D$49),0)+IF($B$8="Actuals + Projected",SUMIF('WW Spending Total'!$B$10:$B$49,'Summary TC'!$B91,'WW Spending Total'!D$10:D$49),0)</f>
        <v>0</v>
      </c>
      <c r="F91" s="639">
        <f>IF($B$8="Actuals only",SUMIF('WW Spending Actual'!$B$10:$B$49,'Summary TC'!$B91,'WW Spending Actual'!E$10:E$49),0)+IF($B$8="Actuals + Projected",SUMIF('WW Spending Total'!$B$10:$B$49,'Summary TC'!$B91,'WW Spending Total'!E$10:E$49),0)</f>
        <v>0</v>
      </c>
      <c r="G91" s="639">
        <f>IF($B$8="Actuals only",SUMIF('WW Spending Actual'!$B$10:$B$49,'Summary TC'!$B91,'WW Spending Actual'!F$10:F$49),0)+IF($B$8="Actuals + Projected",SUMIF('WW Spending Total'!$B$10:$B$49,'Summary TC'!$B91,'WW Spending Total'!F$10:F$49),0)</f>
        <v>0</v>
      </c>
      <c r="H91" s="639">
        <f>IF($B$8="Actuals only",SUMIF('WW Spending Actual'!$B$10:$B$49,'Summary TC'!$B91,'WW Spending Actual'!G$10:G$49),0)+IF($B$8="Actuals + Projected",SUMIF('WW Spending Total'!$B$10:$B$49,'Summary TC'!$B91,'WW Spending Total'!G$10:G$49),0)</f>
        <v>0</v>
      </c>
      <c r="I91" s="639">
        <f>IF($B$8="Actuals only",SUMIF('WW Spending Actual'!$B$10:$B$49,'Summary TC'!$B91,'WW Spending Actual'!H$10:H$49),0)+IF($B$8="Actuals + Projected",SUMIF('WW Spending Total'!$B$10:$B$49,'Summary TC'!$B91,'WW Spending Total'!H$10:H$49),0)</f>
        <v>0</v>
      </c>
      <c r="J91" s="639">
        <f>IF($B$8="Actuals only",SUMIF('WW Spending Actual'!$B$10:$B$49,'Summary TC'!$B91,'WW Spending Actual'!I$10:I$49),0)+IF($B$8="Actuals + Projected",SUMIF('WW Spending Total'!$B$10:$B$49,'Summary TC'!$B91,'WW Spending Total'!I$10:I$49),0)</f>
        <v>0</v>
      </c>
      <c r="K91" s="639">
        <f>IF($B$8="Actuals only",SUMIF('WW Spending Actual'!$B$10:$B$49,'Summary TC'!$B91,'WW Spending Actual'!J$10:J$49),0)+IF($B$8="Actuals + Projected",SUMIF('WW Spending Total'!$B$10:$B$49,'Summary TC'!$B91,'WW Spending Total'!J$10:J$49),0)</f>
        <v>0</v>
      </c>
      <c r="L91" s="639">
        <f>IF($B$8="Actuals only",SUMIF('WW Spending Actual'!$B$10:$B$49,'Summary TC'!$B91,'WW Spending Actual'!K$10:K$49),0)+IF($B$8="Actuals + Projected",SUMIF('WW Spending Total'!$B$10:$B$49,'Summary TC'!$B91,'WW Spending Total'!K$10:K$49),0)</f>
        <v>0</v>
      </c>
      <c r="M91" s="639">
        <f>IF($B$8="Actuals only",SUMIF('WW Spending Actual'!$B$10:$B$49,'Summary TC'!$B91,'WW Spending Actual'!L$10:L$49),0)+IF($B$8="Actuals + Projected",SUMIF('WW Spending Total'!$B$10:$B$49,'Summary TC'!$B91,'WW Spending Total'!L$10:L$49),0)</f>
        <v>0</v>
      </c>
      <c r="N91" s="639">
        <f>IF($B$8="Actuals only",SUMIF('WW Spending Actual'!$B$10:$B$49,'Summary TC'!$B91,'WW Spending Actual'!M$10:M$49),0)+IF($B$8="Actuals + Projected",SUMIF('WW Spending Total'!$B$10:$B$49,'Summary TC'!$B91,'WW Spending Total'!M$10:M$49),0)</f>
        <v>0</v>
      </c>
      <c r="O91" s="639">
        <f>IF($B$8="Actuals only",SUMIF('WW Spending Actual'!$B$10:$B$49,'Summary TC'!$B91,'WW Spending Actual'!N$10:N$49),0)+IF($B$8="Actuals + Projected",SUMIF('WW Spending Total'!$B$10:$B$49,'Summary TC'!$B91,'WW Spending Total'!N$10:N$49),0)</f>
        <v>0</v>
      </c>
      <c r="P91" s="639">
        <f>IF($B$8="Actuals only",SUMIF('WW Spending Actual'!$B$10:$B$49,'Summary TC'!$B91,'WW Spending Actual'!O$10:O$49),0)+IF($B$8="Actuals + Projected",SUMIF('WW Spending Total'!$B$10:$B$49,'Summary TC'!$B91,'WW Spending Total'!O$10:O$49),0)</f>
        <v>0</v>
      </c>
      <c r="Q91" s="639">
        <f>IF($B$8="Actuals only",SUMIF('WW Spending Actual'!$B$10:$B$49,'Summary TC'!$B91,'WW Spending Actual'!P$10:P$49),0)+IF($B$8="Actuals + Projected",SUMIF('WW Spending Total'!$B$10:$B$49,'Summary TC'!$B91,'WW Spending Total'!P$10:P$49),0)</f>
        <v>0</v>
      </c>
      <c r="R91" s="639">
        <f>IF($B$8="Actuals only",SUMIF('WW Spending Actual'!$B$10:$B$49,'Summary TC'!$B91,'WW Spending Actual'!Q$10:Q$49),0)+IF($B$8="Actuals + Projected",SUMIF('WW Spending Total'!$B$10:$B$49,'Summary TC'!$B91,'WW Spending Total'!Q$10:Q$49),0)</f>
        <v>0</v>
      </c>
      <c r="S91" s="639">
        <f>IF($B$8="Actuals only",SUMIF('WW Spending Actual'!$B$10:$B$49,'Summary TC'!$B91,'WW Spending Actual'!R$10:R$49),0)+IF($B$8="Actuals + Projected",SUMIF('WW Spending Total'!$B$10:$B$49,'Summary TC'!$B91,'WW Spending Total'!R$10:R$49),0)</f>
        <v>0</v>
      </c>
      <c r="T91" s="639">
        <f>IF($B$8="Actuals only",SUMIF('WW Spending Actual'!$B$10:$B$49,'Summary TC'!$B91,'WW Spending Actual'!S$10:S$49),0)+IF($B$8="Actuals + Projected",SUMIF('WW Spending Total'!$B$10:$B$49,'Summary TC'!$B91,'WW Spending Total'!S$10:S$49),0)</f>
        <v>0</v>
      </c>
      <c r="U91" s="639">
        <f>IF($B$8="Actuals only",SUMIF('WW Spending Actual'!$B$10:$B$49,'Summary TC'!$B91,'WW Spending Actual'!T$10:T$49),0)+IF($B$8="Actuals + Projected",SUMIF('WW Spending Total'!$B$10:$B$49,'Summary TC'!$B91,'WW Spending Total'!T$10:T$49),0)</f>
        <v>0</v>
      </c>
      <c r="V91" s="639">
        <f>IF($B$8="Actuals only",SUMIF('WW Spending Actual'!$B$10:$B$49,'Summary TC'!$B91,'WW Spending Actual'!U$10:U$49),0)+IF($B$8="Actuals + Projected",SUMIF('WW Spending Total'!$B$10:$B$49,'Summary TC'!$B91,'WW Spending Total'!U$10:U$49),0)</f>
        <v>0</v>
      </c>
      <c r="W91" s="639">
        <f>IF($B$8="Actuals only",SUMIF('WW Spending Actual'!$B$10:$B$49,'Summary TC'!$B91,'WW Spending Actual'!V$10:V$49),0)+IF($B$8="Actuals + Projected",SUMIF('WW Spending Total'!$B$10:$B$49,'Summary TC'!$B91,'WW Spending Total'!V$10:V$49),0)</f>
        <v>0</v>
      </c>
      <c r="X91" s="639">
        <f>IF($B$8="Actuals only",SUMIF('WW Spending Actual'!$B$10:$B$49,'Summary TC'!$B91,'WW Spending Actual'!W$10:W$49),0)+IF($B$8="Actuals + Projected",SUMIF('WW Spending Total'!$B$10:$B$49,'Summary TC'!$B91,'WW Spending Total'!W$10:W$49),0)</f>
        <v>0</v>
      </c>
      <c r="Y91" s="639">
        <f>IF($B$8="Actuals only",SUMIF('WW Spending Actual'!$B$10:$B$49,'Summary TC'!$B91,'WW Spending Actual'!X$10:X$49),0)+IF($B$8="Actuals + Projected",SUMIF('WW Spending Total'!$B$10:$B$49,'Summary TC'!$B91,'WW Spending Total'!X$10:X$49),0)</f>
        <v>0</v>
      </c>
      <c r="Z91" s="639">
        <f>IF($B$8="Actuals only",SUMIF('WW Spending Actual'!$B$10:$B$49,'Summary TC'!$B91,'WW Spending Actual'!Y$10:Y$49),0)+IF($B$8="Actuals + Projected",SUMIF('WW Spending Total'!$B$10:$B$49,'Summary TC'!$B91,'WW Spending Total'!Y$10:Y$49),0)</f>
        <v>0</v>
      </c>
      <c r="AA91" s="639">
        <f>IF($B$8="Actuals only",SUMIF('WW Spending Actual'!$B$10:$B$49,'Summary TC'!$B91,'WW Spending Actual'!Z$10:Z$49),0)+IF($B$8="Actuals + Projected",SUMIF('WW Spending Total'!$B$10:$B$49,'Summary TC'!$B91,'WW Spending Total'!Z$10:Z$49),0)</f>
        <v>0</v>
      </c>
      <c r="AB91" s="639">
        <f>IF($B$8="Actuals only",SUMIF('WW Spending Actual'!$B$10:$B$49,'Summary TC'!$B91,'WW Spending Actual'!AA$10:AA$49),0)+IF($B$8="Actuals + Projected",SUMIF('WW Spending Total'!$B$10:$B$49,'Summary TC'!$B91,'WW Spending Total'!AA$10:AA$49),0)</f>
        <v>0</v>
      </c>
      <c r="AC91" s="639">
        <f>IF($B$8="Actuals only",SUMIF('WW Spending Actual'!$B$10:$B$49,'Summary TC'!$B91,'WW Spending Actual'!AB$10:AB$49),0)+IF($B$8="Actuals + Projected",SUMIF('WW Spending Total'!$B$10:$B$49,'Summary TC'!$B91,'WW Spending Total'!AB$10:AB$49),0)</f>
        <v>0</v>
      </c>
      <c r="AD91" s="639">
        <f>IF($B$8="Actuals only",SUMIF('WW Spending Actual'!$B$10:$B$49,'Summary TC'!$B91,'WW Spending Actual'!AC$10:AC$49),0)+IF($B$8="Actuals + Projected",SUMIF('WW Spending Total'!$B$10:$B$49,'Summary TC'!$B91,'WW Spending Total'!AC$10:AC$49),0)</f>
        <v>0</v>
      </c>
      <c r="AE91" s="639">
        <f>IF($B$8="Actuals only",SUMIF('WW Spending Actual'!$B$10:$B$49,'Summary TC'!$B91,'WW Spending Actual'!AD$10:AD$49),0)+IF($B$8="Actuals + Projected",SUMIF('WW Spending Total'!$B$10:$B$49,'Summary TC'!$B91,'WW Spending Total'!AD$10:AD$49),0)</f>
        <v>0</v>
      </c>
      <c r="AF91" s="639">
        <f>IF($B$8="Actuals only",SUMIF('WW Spending Actual'!$B$10:$B$49,'Summary TC'!$B91,'WW Spending Actual'!AE$10:AE$49),0)+IF($B$8="Actuals + Projected",SUMIF('WW Spending Total'!$B$10:$B$49,'Summary TC'!$B91,'WW Spending Total'!AE$10:AE$49),0)</f>
        <v>0</v>
      </c>
      <c r="AG91" s="639">
        <f>IF($B$8="Actuals only",SUMIF('WW Spending Actual'!$B$10:$B$49,'Summary TC'!$B91,'WW Spending Actual'!AF$10:AF$49),0)+IF($B$8="Actuals + Projected",SUMIF('WW Spending Total'!$B$10:$B$49,'Summary TC'!$B91,'WW Spending Total'!AF$10:AF$49),0)</f>
        <v>0</v>
      </c>
      <c r="AH91" s="639">
        <f>IF($B$8="Actuals only",SUMIF('WW Spending Actual'!$B$10:$B$49,'Summary TC'!$B91,'WW Spending Actual'!AG$10:AG$49),0)+IF($B$8="Actuals + Projected",SUMIF('WW Spending Total'!$B$10:$B$49,'Summary TC'!$B91,'WW Spending Total'!AG$10:AG$49),0)</f>
        <v>0</v>
      </c>
      <c r="AI91" s="675">
        <f t="shared" si="21"/>
        <v>0</v>
      </c>
    </row>
    <row r="92" spans="2:35" ht="13" hidden="1" x14ac:dyDescent="0.3">
      <c r="B92" s="589" t="str">
        <f>IFERROR(VLOOKUP(C92,'MEG Def'!$A$35:$B$40,2),"")</f>
        <v/>
      </c>
      <c r="C92" s="636"/>
      <c r="D92" s="674"/>
      <c r="E92" s="638">
        <f>IF($B$8="Actuals only",SUMIF('WW Spending Actual'!$B$10:$B$49,'Summary TC'!$B92,'WW Spending Actual'!D$10:D$49),0)+IF($B$8="Actuals + Projected",SUMIF('WW Spending Total'!$B$10:$B$49,'Summary TC'!$B92,'WW Spending Total'!D$10:D$49),0)</f>
        <v>0</v>
      </c>
      <c r="F92" s="639">
        <f>IF($B$8="Actuals only",SUMIF('WW Spending Actual'!$B$10:$B$49,'Summary TC'!$B92,'WW Spending Actual'!E$10:E$49),0)+IF($B$8="Actuals + Projected",SUMIF('WW Spending Total'!$B$10:$B$49,'Summary TC'!$B92,'WW Spending Total'!E$10:E$49),0)</f>
        <v>0</v>
      </c>
      <c r="G92" s="639">
        <f>IF($B$8="Actuals only",SUMIF('WW Spending Actual'!$B$10:$B$49,'Summary TC'!$B92,'WW Spending Actual'!F$10:F$49),0)+IF($B$8="Actuals + Projected",SUMIF('WW Spending Total'!$B$10:$B$49,'Summary TC'!$B92,'WW Spending Total'!F$10:F$49),0)</f>
        <v>0</v>
      </c>
      <c r="H92" s="639">
        <f>IF($B$8="Actuals only",SUMIF('WW Spending Actual'!$B$10:$B$49,'Summary TC'!$B92,'WW Spending Actual'!G$10:G$49),0)+IF($B$8="Actuals + Projected",SUMIF('WW Spending Total'!$B$10:$B$49,'Summary TC'!$B92,'WW Spending Total'!G$10:G$49),0)</f>
        <v>0</v>
      </c>
      <c r="I92" s="639">
        <f>IF($B$8="Actuals only",SUMIF('WW Spending Actual'!$B$10:$B$49,'Summary TC'!$B92,'WW Spending Actual'!H$10:H$49),0)+IF($B$8="Actuals + Projected",SUMIF('WW Spending Total'!$B$10:$B$49,'Summary TC'!$B92,'WW Spending Total'!H$10:H$49),0)</f>
        <v>0</v>
      </c>
      <c r="J92" s="639">
        <f>IF($B$8="Actuals only",SUMIF('WW Spending Actual'!$B$10:$B$49,'Summary TC'!$B92,'WW Spending Actual'!I$10:I$49),0)+IF($B$8="Actuals + Projected",SUMIF('WW Spending Total'!$B$10:$B$49,'Summary TC'!$B92,'WW Spending Total'!I$10:I$49),0)</f>
        <v>0</v>
      </c>
      <c r="K92" s="639">
        <f>IF($B$8="Actuals only",SUMIF('WW Spending Actual'!$B$10:$B$49,'Summary TC'!$B92,'WW Spending Actual'!J$10:J$49),0)+IF($B$8="Actuals + Projected",SUMIF('WW Spending Total'!$B$10:$B$49,'Summary TC'!$B92,'WW Spending Total'!J$10:J$49),0)</f>
        <v>0</v>
      </c>
      <c r="L92" s="639">
        <f>IF($B$8="Actuals only",SUMIF('WW Spending Actual'!$B$10:$B$49,'Summary TC'!$B92,'WW Spending Actual'!K$10:K$49),0)+IF($B$8="Actuals + Projected",SUMIF('WW Spending Total'!$B$10:$B$49,'Summary TC'!$B92,'WW Spending Total'!K$10:K$49),0)</f>
        <v>0</v>
      </c>
      <c r="M92" s="639">
        <f>IF($B$8="Actuals only",SUMIF('WW Spending Actual'!$B$10:$B$49,'Summary TC'!$B92,'WW Spending Actual'!L$10:L$49),0)+IF($B$8="Actuals + Projected",SUMIF('WW Spending Total'!$B$10:$B$49,'Summary TC'!$B92,'WW Spending Total'!L$10:L$49),0)</f>
        <v>0</v>
      </c>
      <c r="N92" s="639">
        <f>IF($B$8="Actuals only",SUMIF('WW Spending Actual'!$B$10:$B$49,'Summary TC'!$B92,'WW Spending Actual'!M$10:M$49),0)+IF($B$8="Actuals + Projected",SUMIF('WW Spending Total'!$B$10:$B$49,'Summary TC'!$B92,'WW Spending Total'!M$10:M$49),0)</f>
        <v>0</v>
      </c>
      <c r="O92" s="639">
        <f>IF($B$8="Actuals only",SUMIF('WW Spending Actual'!$B$10:$B$49,'Summary TC'!$B92,'WW Spending Actual'!N$10:N$49),0)+IF($B$8="Actuals + Projected",SUMIF('WW Spending Total'!$B$10:$B$49,'Summary TC'!$B92,'WW Spending Total'!N$10:N$49),0)</f>
        <v>0</v>
      </c>
      <c r="P92" s="639">
        <f>IF($B$8="Actuals only",SUMIF('WW Spending Actual'!$B$10:$B$49,'Summary TC'!$B92,'WW Spending Actual'!O$10:O$49),0)+IF($B$8="Actuals + Projected",SUMIF('WW Spending Total'!$B$10:$B$49,'Summary TC'!$B92,'WW Spending Total'!O$10:O$49),0)</f>
        <v>0</v>
      </c>
      <c r="Q92" s="639">
        <f>IF($B$8="Actuals only",SUMIF('WW Spending Actual'!$B$10:$B$49,'Summary TC'!$B92,'WW Spending Actual'!P$10:P$49),0)+IF($B$8="Actuals + Projected",SUMIF('WW Spending Total'!$B$10:$B$49,'Summary TC'!$B92,'WW Spending Total'!P$10:P$49),0)</f>
        <v>0</v>
      </c>
      <c r="R92" s="639">
        <f>IF($B$8="Actuals only",SUMIF('WW Spending Actual'!$B$10:$B$49,'Summary TC'!$B92,'WW Spending Actual'!Q$10:Q$49),0)+IF($B$8="Actuals + Projected",SUMIF('WW Spending Total'!$B$10:$B$49,'Summary TC'!$B92,'WW Spending Total'!Q$10:Q$49),0)</f>
        <v>0</v>
      </c>
      <c r="S92" s="639">
        <f>IF($B$8="Actuals only",SUMIF('WW Spending Actual'!$B$10:$B$49,'Summary TC'!$B92,'WW Spending Actual'!R$10:R$49),0)+IF($B$8="Actuals + Projected",SUMIF('WW Spending Total'!$B$10:$B$49,'Summary TC'!$B92,'WW Spending Total'!R$10:R$49),0)</f>
        <v>0</v>
      </c>
      <c r="T92" s="639">
        <f>IF($B$8="Actuals only",SUMIF('WW Spending Actual'!$B$10:$B$49,'Summary TC'!$B92,'WW Spending Actual'!S$10:S$49),0)+IF($B$8="Actuals + Projected",SUMIF('WW Spending Total'!$B$10:$B$49,'Summary TC'!$B92,'WW Spending Total'!S$10:S$49),0)</f>
        <v>0</v>
      </c>
      <c r="U92" s="639">
        <f>IF($B$8="Actuals only",SUMIF('WW Spending Actual'!$B$10:$B$49,'Summary TC'!$B92,'WW Spending Actual'!T$10:T$49),0)+IF($B$8="Actuals + Projected",SUMIF('WW Spending Total'!$B$10:$B$49,'Summary TC'!$B92,'WW Spending Total'!T$10:T$49),0)</f>
        <v>0</v>
      </c>
      <c r="V92" s="639">
        <f>IF($B$8="Actuals only",SUMIF('WW Spending Actual'!$B$10:$B$49,'Summary TC'!$B92,'WW Spending Actual'!U$10:U$49),0)+IF($B$8="Actuals + Projected",SUMIF('WW Spending Total'!$B$10:$B$49,'Summary TC'!$B92,'WW Spending Total'!U$10:U$49),0)</f>
        <v>0</v>
      </c>
      <c r="W92" s="639">
        <f>IF($B$8="Actuals only",SUMIF('WW Spending Actual'!$B$10:$B$49,'Summary TC'!$B92,'WW Spending Actual'!V$10:V$49),0)+IF($B$8="Actuals + Projected",SUMIF('WW Spending Total'!$B$10:$B$49,'Summary TC'!$B92,'WW Spending Total'!V$10:V$49),0)</f>
        <v>0</v>
      </c>
      <c r="X92" s="639">
        <f>IF($B$8="Actuals only",SUMIF('WW Spending Actual'!$B$10:$B$49,'Summary TC'!$B92,'WW Spending Actual'!W$10:W$49),0)+IF($B$8="Actuals + Projected",SUMIF('WW Spending Total'!$B$10:$B$49,'Summary TC'!$B92,'WW Spending Total'!W$10:W$49),0)</f>
        <v>0</v>
      </c>
      <c r="Y92" s="639">
        <f>IF($B$8="Actuals only",SUMIF('WW Spending Actual'!$B$10:$B$49,'Summary TC'!$B92,'WW Spending Actual'!X$10:X$49),0)+IF($B$8="Actuals + Projected",SUMIF('WW Spending Total'!$B$10:$B$49,'Summary TC'!$B92,'WW Spending Total'!X$10:X$49),0)</f>
        <v>0</v>
      </c>
      <c r="Z92" s="639">
        <f>IF($B$8="Actuals only",SUMIF('WW Spending Actual'!$B$10:$B$49,'Summary TC'!$B92,'WW Spending Actual'!Y$10:Y$49),0)+IF($B$8="Actuals + Projected",SUMIF('WW Spending Total'!$B$10:$B$49,'Summary TC'!$B92,'WW Spending Total'!Y$10:Y$49),0)</f>
        <v>0</v>
      </c>
      <c r="AA92" s="639">
        <f>IF($B$8="Actuals only",SUMIF('WW Spending Actual'!$B$10:$B$49,'Summary TC'!$B92,'WW Spending Actual'!Z$10:Z$49),0)+IF($B$8="Actuals + Projected",SUMIF('WW Spending Total'!$B$10:$B$49,'Summary TC'!$B92,'WW Spending Total'!Z$10:Z$49),0)</f>
        <v>0</v>
      </c>
      <c r="AB92" s="639">
        <f>IF($B$8="Actuals only",SUMIF('WW Spending Actual'!$B$10:$B$49,'Summary TC'!$B92,'WW Spending Actual'!AA$10:AA$49),0)+IF($B$8="Actuals + Projected",SUMIF('WW Spending Total'!$B$10:$B$49,'Summary TC'!$B92,'WW Spending Total'!AA$10:AA$49),0)</f>
        <v>0</v>
      </c>
      <c r="AC92" s="639">
        <f>IF($B$8="Actuals only",SUMIF('WW Spending Actual'!$B$10:$B$49,'Summary TC'!$B92,'WW Spending Actual'!AB$10:AB$49),0)+IF($B$8="Actuals + Projected",SUMIF('WW Spending Total'!$B$10:$B$49,'Summary TC'!$B92,'WW Spending Total'!AB$10:AB$49),0)</f>
        <v>0</v>
      </c>
      <c r="AD92" s="639">
        <f>IF($B$8="Actuals only",SUMIF('WW Spending Actual'!$B$10:$B$49,'Summary TC'!$B92,'WW Spending Actual'!AC$10:AC$49),0)+IF($B$8="Actuals + Projected",SUMIF('WW Spending Total'!$B$10:$B$49,'Summary TC'!$B92,'WW Spending Total'!AC$10:AC$49),0)</f>
        <v>0</v>
      </c>
      <c r="AE92" s="639">
        <f>IF($B$8="Actuals only",SUMIF('WW Spending Actual'!$B$10:$B$49,'Summary TC'!$B92,'WW Spending Actual'!AD$10:AD$49),0)+IF($B$8="Actuals + Projected",SUMIF('WW Spending Total'!$B$10:$B$49,'Summary TC'!$B92,'WW Spending Total'!AD$10:AD$49),0)</f>
        <v>0</v>
      </c>
      <c r="AF92" s="639">
        <f>IF($B$8="Actuals only",SUMIF('WW Spending Actual'!$B$10:$B$49,'Summary TC'!$B92,'WW Spending Actual'!AE$10:AE$49),0)+IF($B$8="Actuals + Projected",SUMIF('WW Spending Total'!$B$10:$B$49,'Summary TC'!$B92,'WW Spending Total'!AE$10:AE$49),0)</f>
        <v>0</v>
      </c>
      <c r="AG92" s="639">
        <f>IF($B$8="Actuals only",SUMIF('WW Spending Actual'!$B$10:$B$49,'Summary TC'!$B92,'WW Spending Actual'!AF$10:AF$49),0)+IF($B$8="Actuals + Projected",SUMIF('WW Spending Total'!$B$10:$B$49,'Summary TC'!$B92,'WW Spending Total'!AF$10:AF$49),0)</f>
        <v>0</v>
      </c>
      <c r="AH92" s="639">
        <f>IF($B$8="Actuals only",SUMIF('WW Spending Actual'!$B$10:$B$49,'Summary TC'!$B92,'WW Spending Actual'!AG$10:AG$49),0)+IF($B$8="Actuals + Projected",SUMIF('WW Spending Total'!$B$10:$B$49,'Summary TC'!$B92,'WW Spending Total'!AG$10:AG$49),0)</f>
        <v>0</v>
      </c>
      <c r="AI92" s="675">
        <f t="shared" si="21"/>
        <v>0</v>
      </c>
    </row>
    <row r="93" spans="2:35" ht="13" hidden="1" x14ac:dyDescent="0.3">
      <c r="B93" s="589" t="str">
        <f>IFERROR(VLOOKUP(C93,'MEG Def'!$A$35:$B$40,2),"")</f>
        <v/>
      </c>
      <c r="C93" s="636"/>
      <c r="D93" s="674"/>
      <c r="E93" s="638">
        <f>IF($B$8="Actuals only",SUMIF('WW Spending Actual'!$B$10:$B$49,'Summary TC'!$B93,'WW Spending Actual'!D$10:D$49),0)+IF($B$8="Actuals + Projected",SUMIF('WW Spending Total'!$B$10:$B$49,'Summary TC'!$B93,'WW Spending Total'!D$10:D$49),0)</f>
        <v>0</v>
      </c>
      <c r="F93" s="639">
        <f>IF($B$8="Actuals only",SUMIF('WW Spending Actual'!$B$10:$B$49,'Summary TC'!$B93,'WW Spending Actual'!E$10:E$49),0)+IF($B$8="Actuals + Projected",SUMIF('WW Spending Total'!$B$10:$B$49,'Summary TC'!$B93,'WW Spending Total'!E$10:E$49),0)</f>
        <v>0</v>
      </c>
      <c r="G93" s="639">
        <f>IF($B$8="Actuals only",SUMIF('WW Spending Actual'!$B$10:$B$49,'Summary TC'!$B93,'WW Spending Actual'!F$10:F$49),0)+IF($B$8="Actuals + Projected",SUMIF('WW Spending Total'!$B$10:$B$49,'Summary TC'!$B93,'WW Spending Total'!F$10:F$49),0)</f>
        <v>0</v>
      </c>
      <c r="H93" s="639">
        <f>IF($B$8="Actuals only",SUMIF('WW Spending Actual'!$B$10:$B$49,'Summary TC'!$B93,'WW Spending Actual'!G$10:G$49),0)+IF($B$8="Actuals + Projected",SUMIF('WW Spending Total'!$B$10:$B$49,'Summary TC'!$B93,'WW Spending Total'!G$10:G$49),0)</f>
        <v>0</v>
      </c>
      <c r="I93" s="639">
        <f>IF($B$8="Actuals only",SUMIF('WW Spending Actual'!$B$10:$B$49,'Summary TC'!$B93,'WW Spending Actual'!H$10:H$49),0)+IF($B$8="Actuals + Projected",SUMIF('WW Spending Total'!$B$10:$B$49,'Summary TC'!$B93,'WW Spending Total'!H$10:H$49),0)</f>
        <v>0</v>
      </c>
      <c r="J93" s="639">
        <f>IF($B$8="Actuals only",SUMIF('WW Spending Actual'!$B$10:$B$49,'Summary TC'!$B93,'WW Spending Actual'!I$10:I$49),0)+IF($B$8="Actuals + Projected",SUMIF('WW Spending Total'!$B$10:$B$49,'Summary TC'!$B93,'WW Spending Total'!I$10:I$49),0)</f>
        <v>0</v>
      </c>
      <c r="K93" s="639">
        <f>IF($B$8="Actuals only",SUMIF('WW Spending Actual'!$B$10:$B$49,'Summary TC'!$B93,'WW Spending Actual'!J$10:J$49),0)+IF($B$8="Actuals + Projected",SUMIF('WW Spending Total'!$B$10:$B$49,'Summary TC'!$B93,'WW Spending Total'!J$10:J$49),0)</f>
        <v>0</v>
      </c>
      <c r="L93" s="639">
        <f>IF($B$8="Actuals only",SUMIF('WW Spending Actual'!$B$10:$B$49,'Summary TC'!$B93,'WW Spending Actual'!K$10:K$49),0)+IF($B$8="Actuals + Projected",SUMIF('WW Spending Total'!$B$10:$B$49,'Summary TC'!$B93,'WW Spending Total'!K$10:K$49),0)</f>
        <v>0</v>
      </c>
      <c r="M93" s="639">
        <f>IF($B$8="Actuals only",SUMIF('WW Spending Actual'!$B$10:$B$49,'Summary TC'!$B93,'WW Spending Actual'!L$10:L$49),0)+IF($B$8="Actuals + Projected",SUMIF('WW Spending Total'!$B$10:$B$49,'Summary TC'!$B93,'WW Spending Total'!L$10:L$49),0)</f>
        <v>0</v>
      </c>
      <c r="N93" s="639">
        <f>IF($B$8="Actuals only",SUMIF('WW Spending Actual'!$B$10:$B$49,'Summary TC'!$B93,'WW Spending Actual'!M$10:M$49),0)+IF($B$8="Actuals + Projected",SUMIF('WW Spending Total'!$B$10:$B$49,'Summary TC'!$B93,'WW Spending Total'!M$10:M$49),0)</f>
        <v>0</v>
      </c>
      <c r="O93" s="639">
        <f>IF($B$8="Actuals only",SUMIF('WW Spending Actual'!$B$10:$B$49,'Summary TC'!$B93,'WW Spending Actual'!N$10:N$49),0)+IF($B$8="Actuals + Projected",SUMIF('WW Spending Total'!$B$10:$B$49,'Summary TC'!$B93,'WW Spending Total'!N$10:N$49),0)</f>
        <v>0</v>
      </c>
      <c r="P93" s="639">
        <f>IF($B$8="Actuals only",SUMIF('WW Spending Actual'!$B$10:$B$49,'Summary TC'!$B93,'WW Spending Actual'!O$10:O$49),0)+IF($B$8="Actuals + Projected",SUMIF('WW Spending Total'!$B$10:$B$49,'Summary TC'!$B93,'WW Spending Total'!O$10:O$49),0)</f>
        <v>0</v>
      </c>
      <c r="Q93" s="639">
        <f>IF($B$8="Actuals only",SUMIF('WW Spending Actual'!$B$10:$B$49,'Summary TC'!$B93,'WW Spending Actual'!P$10:P$49),0)+IF($B$8="Actuals + Projected",SUMIF('WW Spending Total'!$B$10:$B$49,'Summary TC'!$B93,'WW Spending Total'!P$10:P$49),0)</f>
        <v>0</v>
      </c>
      <c r="R93" s="639">
        <f>IF($B$8="Actuals only",SUMIF('WW Spending Actual'!$B$10:$B$49,'Summary TC'!$B93,'WW Spending Actual'!Q$10:Q$49),0)+IF($B$8="Actuals + Projected",SUMIF('WW Spending Total'!$B$10:$B$49,'Summary TC'!$B93,'WW Spending Total'!Q$10:Q$49),0)</f>
        <v>0</v>
      </c>
      <c r="S93" s="639">
        <f>IF($B$8="Actuals only",SUMIF('WW Spending Actual'!$B$10:$B$49,'Summary TC'!$B93,'WW Spending Actual'!R$10:R$49),0)+IF($B$8="Actuals + Projected",SUMIF('WW Spending Total'!$B$10:$B$49,'Summary TC'!$B93,'WW Spending Total'!R$10:R$49),0)</f>
        <v>0</v>
      </c>
      <c r="T93" s="639">
        <f>IF($B$8="Actuals only",SUMIF('WW Spending Actual'!$B$10:$B$49,'Summary TC'!$B93,'WW Spending Actual'!S$10:S$49),0)+IF($B$8="Actuals + Projected",SUMIF('WW Spending Total'!$B$10:$B$49,'Summary TC'!$B93,'WW Spending Total'!S$10:S$49),0)</f>
        <v>0</v>
      </c>
      <c r="U93" s="639">
        <f>IF($B$8="Actuals only",SUMIF('WW Spending Actual'!$B$10:$B$49,'Summary TC'!$B93,'WW Spending Actual'!T$10:T$49),0)+IF($B$8="Actuals + Projected",SUMIF('WW Spending Total'!$B$10:$B$49,'Summary TC'!$B93,'WW Spending Total'!T$10:T$49),0)</f>
        <v>0</v>
      </c>
      <c r="V93" s="639">
        <f>IF($B$8="Actuals only",SUMIF('WW Spending Actual'!$B$10:$B$49,'Summary TC'!$B93,'WW Spending Actual'!U$10:U$49),0)+IF($B$8="Actuals + Projected",SUMIF('WW Spending Total'!$B$10:$B$49,'Summary TC'!$B93,'WW Spending Total'!U$10:U$49),0)</f>
        <v>0</v>
      </c>
      <c r="W93" s="639">
        <f>IF($B$8="Actuals only",SUMIF('WW Spending Actual'!$B$10:$B$49,'Summary TC'!$B93,'WW Spending Actual'!V$10:V$49),0)+IF($B$8="Actuals + Projected",SUMIF('WW Spending Total'!$B$10:$B$49,'Summary TC'!$B93,'WW Spending Total'!V$10:V$49),0)</f>
        <v>0</v>
      </c>
      <c r="X93" s="639">
        <f>IF($B$8="Actuals only",SUMIF('WW Spending Actual'!$B$10:$B$49,'Summary TC'!$B93,'WW Spending Actual'!W$10:W$49),0)+IF($B$8="Actuals + Projected",SUMIF('WW Spending Total'!$B$10:$B$49,'Summary TC'!$B93,'WW Spending Total'!W$10:W$49),0)</f>
        <v>0</v>
      </c>
      <c r="Y93" s="639">
        <f>IF($B$8="Actuals only",SUMIF('WW Spending Actual'!$B$10:$B$49,'Summary TC'!$B93,'WW Spending Actual'!X$10:X$49),0)+IF($B$8="Actuals + Projected",SUMIF('WW Spending Total'!$B$10:$B$49,'Summary TC'!$B93,'WW Spending Total'!X$10:X$49),0)</f>
        <v>0</v>
      </c>
      <c r="Z93" s="639">
        <f>IF($B$8="Actuals only",SUMIF('WW Spending Actual'!$B$10:$B$49,'Summary TC'!$B93,'WW Spending Actual'!Y$10:Y$49),0)+IF($B$8="Actuals + Projected",SUMIF('WW Spending Total'!$B$10:$B$49,'Summary TC'!$B93,'WW Spending Total'!Y$10:Y$49),0)</f>
        <v>0</v>
      </c>
      <c r="AA93" s="639">
        <f>IF($B$8="Actuals only",SUMIF('WW Spending Actual'!$B$10:$B$49,'Summary TC'!$B93,'WW Spending Actual'!Z$10:Z$49),0)+IF($B$8="Actuals + Projected",SUMIF('WW Spending Total'!$B$10:$B$49,'Summary TC'!$B93,'WW Spending Total'!Z$10:Z$49),0)</f>
        <v>0</v>
      </c>
      <c r="AB93" s="639">
        <f>IF($B$8="Actuals only",SUMIF('WW Spending Actual'!$B$10:$B$49,'Summary TC'!$B93,'WW Spending Actual'!AA$10:AA$49),0)+IF($B$8="Actuals + Projected",SUMIF('WW Spending Total'!$B$10:$B$49,'Summary TC'!$B93,'WW Spending Total'!AA$10:AA$49),0)</f>
        <v>0</v>
      </c>
      <c r="AC93" s="639">
        <f>IF($B$8="Actuals only",SUMIF('WW Spending Actual'!$B$10:$B$49,'Summary TC'!$B93,'WW Spending Actual'!AB$10:AB$49),0)+IF($B$8="Actuals + Projected",SUMIF('WW Spending Total'!$B$10:$B$49,'Summary TC'!$B93,'WW Spending Total'!AB$10:AB$49),0)</f>
        <v>0</v>
      </c>
      <c r="AD93" s="639">
        <f>IF($B$8="Actuals only",SUMIF('WW Spending Actual'!$B$10:$B$49,'Summary TC'!$B93,'WW Spending Actual'!AC$10:AC$49),0)+IF($B$8="Actuals + Projected",SUMIF('WW Spending Total'!$B$10:$B$49,'Summary TC'!$B93,'WW Spending Total'!AC$10:AC$49),0)</f>
        <v>0</v>
      </c>
      <c r="AE93" s="639">
        <f>IF($B$8="Actuals only",SUMIF('WW Spending Actual'!$B$10:$B$49,'Summary TC'!$B93,'WW Spending Actual'!AD$10:AD$49),0)+IF($B$8="Actuals + Projected",SUMIF('WW Spending Total'!$B$10:$B$49,'Summary TC'!$B93,'WW Spending Total'!AD$10:AD$49),0)</f>
        <v>0</v>
      </c>
      <c r="AF93" s="639">
        <f>IF($B$8="Actuals only",SUMIF('WW Spending Actual'!$B$10:$B$49,'Summary TC'!$B93,'WW Spending Actual'!AE$10:AE$49),0)+IF($B$8="Actuals + Projected",SUMIF('WW Spending Total'!$B$10:$B$49,'Summary TC'!$B93,'WW Spending Total'!AE$10:AE$49),0)</f>
        <v>0</v>
      </c>
      <c r="AG93" s="639">
        <f>IF($B$8="Actuals only",SUMIF('WW Spending Actual'!$B$10:$B$49,'Summary TC'!$B93,'WW Spending Actual'!AF$10:AF$49),0)+IF($B$8="Actuals + Projected",SUMIF('WW Spending Total'!$B$10:$B$49,'Summary TC'!$B93,'WW Spending Total'!AF$10:AF$49),0)</f>
        <v>0</v>
      </c>
      <c r="AH93" s="639">
        <f>IF($B$8="Actuals only",SUMIF('WW Spending Actual'!$B$10:$B$49,'Summary TC'!$B93,'WW Spending Actual'!AG$10:AG$49),0)+IF($B$8="Actuals + Projected",SUMIF('WW Spending Total'!$B$10:$B$49,'Summary TC'!$B93,'WW Spending Total'!AG$10:AG$49),0)</f>
        <v>0</v>
      </c>
      <c r="AI93" s="675">
        <f t="shared" si="21"/>
        <v>0</v>
      </c>
    </row>
    <row r="94" spans="2:35" ht="13" hidden="1" x14ac:dyDescent="0.3">
      <c r="B94" s="589" t="str">
        <f>IFERROR(VLOOKUP(C94,'MEG Def'!$A$35:$B$40,2),"")</f>
        <v/>
      </c>
      <c r="C94" s="636"/>
      <c r="D94" s="674"/>
      <c r="E94" s="638">
        <f>IF($B$8="Actuals only",SUMIF('WW Spending Actual'!$B$10:$B$49,'Summary TC'!$B94,'WW Spending Actual'!D$10:D$49),0)+IF($B$8="Actuals + Projected",SUMIF('WW Spending Total'!$B$10:$B$49,'Summary TC'!$B94,'WW Spending Total'!D$10:D$49),0)</f>
        <v>0</v>
      </c>
      <c r="F94" s="639">
        <f>IF($B$8="Actuals only",SUMIF('WW Spending Actual'!$B$10:$B$49,'Summary TC'!$B94,'WW Spending Actual'!E$10:E$49),0)+IF($B$8="Actuals + Projected",SUMIF('WW Spending Total'!$B$10:$B$49,'Summary TC'!$B94,'WW Spending Total'!E$10:E$49),0)</f>
        <v>0</v>
      </c>
      <c r="G94" s="639">
        <f>IF($B$8="Actuals only",SUMIF('WW Spending Actual'!$B$10:$B$49,'Summary TC'!$B94,'WW Spending Actual'!F$10:F$49),0)+IF($B$8="Actuals + Projected",SUMIF('WW Spending Total'!$B$10:$B$49,'Summary TC'!$B94,'WW Spending Total'!F$10:F$49),0)</f>
        <v>0</v>
      </c>
      <c r="H94" s="639">
        <f>IF($B$8="Actuals only",SUMIF('WW Spending Actual'!$B$10:$B$49,'Summary TC'!$B94,'WW Spending Actual'!G$10:G$49),0)+IF($B$8="Actuals + Projected",SUMIF('WW Spending Total'!$B$10:$B$49,'Summary TC'!$B94,'WW Spending Total'!G$10:G$49),0)</f>
        <v>0</v>
      </c>
      <c r="I94" s="639">
        <f>IF($B$8="Actuals only",SUMIF('WW Spending Actual'!$B$10:$B$49,'Summary TC'!$B94,'WW Spending Actual'!H$10:H$49),0)+IF($B$8="Actuals + Projected",SUMIF('WW Spending Total'!$B$10:$B$49,'Summary TC'!$B94,'WW Spending Total'!H$10:H$49),0)</f>
        <v>0</v>
      </c>
      <c r="J94" s="639">
        <f>IF($B$8="Actuals only",SUMIF('WW Spending Actual'!$B$10:$B$49,'Summary TC'!$B94,'WW Spending Actual'!I$10:I$49),0)+IF($B$8="Actuals + Projected",SUMIF('WW Spending Total'!$B$10:$B$49,'Summary TC'!$B94,'WW Spending Total'!I$10:I$49),0)</f>
        <v>0</v>
      </c>
      <c r="K94" s="639">
        <f>IF($B$8="Actuals only",SUMIF('WW Spending Actual'!$B$10:$B$49,'Summary TC'!$B94,'WW Spending Actual'!J$10:J$49),0)+IF($B$8="Actuals + Projected",SUMIF('WW Spending Total'!$B$10:$B$49,'Summary TC'!$B94,'WW Spending Total'!J$10:J$49),0)</f>
        <v>0</v>
      </c>
      <c r="L94" s="639">
        <f>IF($B$8="Actuals only",SUMIF('WW Spending Actual'!$B$10:$B$49,'Summary TC'!$B94,'WW Spending Actual'!K$10:K$49),0)+IF($B$8="Actuals + Projected",SUMIF('WW Spending Total'!$B$10:$B$49,'Summary TC'!$B94,'WW Spending Total'!K$10:K$49),0)</f>
        <v>0</v>
      </c>
      <c r="M94" s="639">
        <f>IF($B$8="Actuals only",SUMIF('WW Spending Actual'!$B$10:$B$49,'Summary TC'!$B94,'WW Spending Actual'!L$10:L$49),0)+IF($B$8="Actuals + Projected",SUMIF('WW Spending Total'!$B$10:$B$49,'Summary TC'!$B94,'WW Spending Total'!L$10:L$49),0)</f>
        <v>0</v>
      </c>
      <c r="N94" s="639">
        <f>IF($B$8="Actuals only",SUMIF('WW Spending Actual'!$B$10:$B$49,'Summary TC'!$B94,'WW Spending Actual'!M$10:M$49),0)+IF($B$8="Actuals + Projected",SUMIF('WW Spending Total'!$B$10:$B$49,'Summary TC'!$B94,'WW Spending Total'!M$10:M$49),0)</f>
        <v>0</v>
      </c>
      <c r="O94" s="639">
        <f>IF($B$8="Actuals only",SUMIF('WW Spending Actual'!$B$10:$B$49,'Summary TC'!$B94,'WW Spending Actual'!N$10:N$49),0)+IF($B$8="Actuals + Projected",SUMIF('WW Spending Total'!$B$10:$B$49,'Summary TC'!$B94,'WW Spending Total'!N$10:N$49),0)</f>
        <v>0</v>
      </c>
      <c r="P94" s="639">
        <f>IF($B$8="Actuals only",SUMIF('WW Spending Actual'!$B$10:$B$49,'Summary TC'!$B94,'WW Spending Actual'!O$10:O$49),0)+IF($B$8="Actuals + Projected",SUMIF('WW Spending Total'!$B$10:$B$49,'Summary TC'!$B94,'WW Spending Total'!O$10:O$49),0)</f>
        <v>0</v>
      </c>
      <c r="Q94" s="639">
        <f>IF($B$8="Actuals only",SUMIF('WW Spending Actual'!$B$10:$B$49,'Summary TC'!$B94,'WW Spending Actual'!P$10:P$49),0)+IF($B$8="Actuals + Projected",SUMIF('WW Spending Total'!$B$10:$B$49,'Summary TC'!$B94,'WW Spending Total'!P$10:P$49),0)</f>
        <v>0</v>
      </c>
      <c r="R94" s="639">
        <f>IF($B$8="Actuals only",SUMIF('WW Spending Actual'!$B$10:$B$49,'Summary TC'!$B94,'WW Spending Actual'!Q$10:Q$49),0)+IF($B$8="Actuals + Projected",SUMIF('WW Spending Total'!$B$10:$B$49,'Summary TC'!$B94,'WW Spending Total'!Q$10:Q$49),0)</f>
        <v>0</v>
      </c>
      <c r="S94" s="639">
        <f>IF($B$8="Actuals only",SUMIF('WW Spending Actual'!$B$10:$B$49,'Summary TC'!$B94,'WW Spending Actual'!R$10:R$49),0)+IF($B$8="Actuals + Projected",SUMIF('WW Spending Total'!$B$10:$B$49,'Summary TC'!$B94,'WW Spending Total'!R$10:R$49),0)</f>
        <v>0</v>
      </c>
      <c r="T94" s="639">
        <f>IF($B$8="Actuals only",SUMIF('WW Spending Actual'!$B$10:$B$49,'Summary TC'!$B94,'WW Spending Actual'!S$10:S$49),0)+IF($B$8="Actuals + Projected",SUMIF('WW Spending Total'!$B$10:$B$49,'Summary TC'!$B94,'WW Spending Total'!S$10:S$49),0)</f>
        <v>0</v>
      </c>
      <c r="U94" s="639">
        <f>IF($B$8="Actuals only",SUMIF('WW Spending Actual'!$B$10:$B$49,'Summary TC'!$B94,'WW Spending Actual'!T$10:T$49),0)+IF($B$8="Actuals + Projected",SUMIF('WW Spending Total'!$B$10:$B$49,'Summary TC'!$B94,'WW Spending Total'!T$10:T$49),0)</f>
        <v>0</v>
      </c>
      <c r="V94" s="639">
        <f>IF($B$8="Actuals only",SUMIF('WW Spending Actual'!$B$10:$B$49,'Summary TC'!$B94,'WW Spending Actual'!U$10:U$49),0)+IF($B$8="Actuals + Projected",SUMIF('WW Spending Total'!$B$10:$B$49,'Summary TC'!$B94,'WW Spending Total'!U$10:U$49),0)</f>
        <v>0</v>
      </c>
      <c r="W94" s="639">
        <f>IF($B$8="Actuals only",SUMIF('WW Spending Actual'!$B$10:$B$49,'Summary TC'!$B94,'WW Spending Actual'!V$10:V$49),0)+IF($B$8="Actuals + Projected",SUMIF('WW Spending Total'!$B$10:$B$49,'Summary TC'!$B94,'WW Spending Total'!V$10:V$49),0)</f>
        <v>0</v>
      </c>
      <c r="X94" s="639">
        <f>IF($B$8="Actuals only",SUMIF('WW Spending Actual'!$B$10:$B$49,'Summary TC'!$B94,'WW Spending Actual'!W$10:W$49),0)+IF($B$8="Actuals + Projected",SUMIF('WW Spending Total'!$B$10:$B$49,'Summary TC'!$B94,'WW Spending Total'!W$10:W$49),0)</f>
        <v>0</v>
      </c>
      <c r="Y94" s="639">
        <f>IF($B$8="Actuals only",SUMIF('WW Spending Actual'!$B$10:$B$49,'Summary TC'!$B94,'WW Spending Actual'!X$10:X$49),0)+IF($B$8="Actuals + Projected",SUMIF('WW Spending Total'!$B$10:$B$49,'Summary TC'!$B94,'WW Spending Total'!X$10:X$49),0)</f>
        <v>0</v>
      </c>
      <c r="Z94" s="639">
        <f>IF($B$8="Actuals only",SUMIF('WW Spending Actual'!$B$10:$B$49,'Summary TC'!$B94,'WW Spending Actual'!Y$10:Y$49),0)+IF($B$8="Actuals + Projected",SUMIF('WW Spending Total'!$B$10:$B$49,'Summary TC'!$B94,'WW Spending Total'!Y$10:Y$49),0)</f>
        <v>0</v>
      </c>
      <c r="AA94" s="639">
        <f>IF($B$8="Actuals only",SUMIF('WW Spending Actual'!$B$10:$B$49,'Summary TC'!$B94,'WW Spending Actual'!Z$10:Z$49),0)+IF($B$8="Actuals + Projected",SUMIF('WW Spending Total'!$B$10:$B$49,'Summary TC'!$B94,'WW Spending Total'!Z$10:Z$49),0)</f>
        <v>0</v>
      </c>
      <c r="AB94" s="639">
        <f>IF($B$8="Actuals only",SUMIF('WW Spending Actual'!$B$10:$B$49,'Summary TC'!$B94,'WW Spending Actual'!AA$10:AA$49),0)+IF($B$8="Actuals + Projected",SUMIF('WW Spending Total'!$B$10:$B$49,'Summary TC'!$B94,'WW Spending Total'!AA$10:AA$49),0)</f>
        <v>0</v>
      </c>
      <c r="AC94" s="639">
        <f>IF($B$8="Actuals only",SUMIF('WW Spending Actual'!$B$10:$B$49,'Summary TC'!$B94,'WW Spending Actual'!AB$10:AB$49),0)+IF($B$8="Actuals + Projected",SUMIF('WW Spending Total'!$B$10:$B$49,'Summary TC'!$B94,'WW Spending Total'!AB$10:AB$49),0)</f>
        <v>0</v>
      </c>
      <c r="AD94" s="639">
        <f>IF($B$8="Actuals only",SUMIF('WW Spending Actual'!$B$10:$B$49,'Summary TC'!$B94,'WW Spending Actual'!AC$10:AC$49),0)+IF($B$8="Actuals + Projected",SUMIF('WW Spending Total'!$B$10:$B$49,'Summary TC'!$B94,'WW Spending Total'!AC$10:AC$49),0)</f>
        <v>0</v>
      </c>
      <c r="AE94" s="639">
        <f>IF($B$8="Actuals only",SUMIF('WW Spending Actual'!$B$10:$B$49,'Summary TC'!$B94,'WW Spending Actual'!AD$10:AD$49),0)+IF($B$8="Actuals + Projected",SUMIF('WW Spending Total'!$B$10:$B$49,'Summary TC'!$B94,'WW Spending Total'!AD$10:AD$49),0)</f>
        <v>0</v>
      </c>
      <c r="AF94" s="639">
        <f>IF($B$8="Actuals only",SUMIF('WW Spending Actual'!$B$10:$B$49,'Summary TC'!$B94,'WW Spending Actual'!AE$10:AE$49),0)+IF($B$8="Actuals + Projected",SUMIF('WW Spending Total'!$B$10:$B$49,'Summary TC'!$B94,'WW Spending Total'!AE$10:AE$49),0)</f>
        <v>0</v>
      </c>
      <c r="AG94" s="639">
        <f>IF($B$8="Actuals only",SUMIF('WW Spending Actual'!$B$10:$B$49,'Summary TC'!$B94,'WW Spending Actual'!AF$10:AF$49),0)+IF($B$8="Actuals + Projected",SUMIF('WW Spending Total'!$B$10:$B$49,'Summary TC'!$B94,'WW Spending Total'!AF$10:AF$49),0)</f>
        <v>0</v>
      </c>
      <c r="AH94" s="639">
        <f>IF($B$8="Actuals only",SUMIF('WW Spending Actual'!$B$10:$B$49,'Summary TC'!$B94,'WW Spending Actual'!AG$10:AG$49),0)+IF($B$8="Actuals + Projected",SUMIF('WW Spending Total'!$B$10:$B$49,'Summary TC'!$B94,'WW Spending Total'!AG$10:AG$49),0)</f>
        <v>0</v>
      </c>
      <c r="AI94" s="675">
        <f t="shared" si="21"/>
        <v>0</v>
      </c>
    </row>
    <row r="95" spans="2:35" ht="13" hidden="1" x14ac:dyDescent="0.3">
      <c r="B95" s="589" t="str">
        <f>IFERROR(VLOOKUP(C95,'MEG Def'!$A$35:$B$39,2),"")</f>
        <v/>
      </c>
      <c r="C95" s="636"/>
      <c r="D95" s="674"/>
      <c r="E95" s="638">
        <f>IF($B$8="Actuals only",SUMIF('WW Spending Actual'!$B$10:$B$49,'Summary TC'!$B95,'WW Spending Actual'!D$10:D$49),0)+IF($B$8="Actuals + Projected",SUMIF('WW Spending Total'!$B$10:$B$49,'Summary TC'!$B95,'WW Spending Total'!D$10:D$49),0)</f>
        <v>0</v>
      </c>
      <c r="F95" s="639">
        <f>IF($B$8="Actuals only",SUMIF('WW Spending Actual'!$B$10:$B$49,'Summary TC'!$B95,'WW Spending Actual'!E$10:E$49),0)+IF($B$8="Actuals + Projected",SUMIF('WW Spending Total'!$B$10:$B$49,'Summary TC'!$B95,'WW Spending Total'!E$10:E$49),0)</f>
        <v>0</v>
      </c>
      <c r="G95" s="639">
        <f>IF($B$8="Actuals only",SUMIF('WW Spending Actual'!$B$10:$B$49,'Summary TC'!$B95,'WW Spending Actual'!F$10:F$49),0)+IF($B$8="Actuals + Projected",SUMIF('WW Spending Total'!$B$10:$B$49,'Summary TC'!$B95,'WW Spending Total'!F$10:F$49),0)</f>
        <v>0</v>
      </c>
      <c r="H95" s="639">
        <f>IF($B$8="Actuals only",SUMIF('WW Spending Actual'!$B$10:$B$49,'Summary TC'!$B95,'WW Spending Actual'!G$10:G$49),0)+IF($B$8="Actuals + Projected",SUMIF('WW Spending Total'!$B$10:$B$49,'Summary TC'!$B95,'WW Spending Total'!G$10:G$49),0)</f>
        <v>0</v>
      </c>
      <c r="I95" s="639">
        <f>IF($B$8="Actuals only",SUMIF('WW Spending Actual'!$B$10:$B$49,'Summary TC'!$B95,'WW Spending Actual'!H$10:H$49),0)+IF($B$8="Actuals + Projected",SUMIF('WW Spending Total'!$B$10:$B$49,'Summary TC'!$B95,'WW Spending Total'!H$10:H$49),0)</f>
        <v>0</v>
      </c>
      <c r="J95" s="639">
        <f>IF($B$8="Actuals only",SUMIF('WW Spending Actual'!$B$10:$B$49,'Summary TC'!$B95,'WW Spending Actual'!I$10:I$49),0)+IF($B$8="Actuals + Projected",SUMIF('WW Spending Total'!$B$10:$B$49,'Summary TC'!$B95,'WW Spending Total'!I$10:I$49),0)</f>
        <v>0</v>
      </c>
      <c r="K95" s="639">
        <f>IF($B$8="Actuals only",SUMIF('WW Spending Actual'!$B$10:$B$49,'Summary TC'!$B95,'WW Spending Actual'!J$10:J$49),0)+IF($B$8="Actuals + Projected",SUMIF('WW Spending Total'!$B$10:$B$49,'Summary TC'!$B95,'WW Spending Total'!J$10:J$49),0)</f>
        <v>0</v>
      </c>
      <c r="L95" s="639">
        <f>IF($B$8="Actuals only",SUMIF('WW Spending Actual'!$B$10:$B$49,'Summary TC'!$B95,'WW Spending Actual'!K$10:K$49),0)+IF($B$8="Actuals + Projected",SUMIF('WW Spending Total'!$B$10:$B$49,'Summary TC'!$B95,'WW Spending Total'!K$10:K$49),0)</f>
        <v>0</v>
      </c>
      <c r="M95" s="639">
        <f>IF($B$8="Actuals only",SUMIF('WW Spending Actual'!$B$10:$B$49,'Summary TC'!$B95,'WW Spending Actual'!L$10:L$49),0)+IF($B$8="Actuals + Projected",SUMIF('WW Spending Total'!$B$10:$B$49,'Summary TC'!$B95,'WW Spending Total'!L$10:L$49),0)</f>
        <v>0</v>
      </c>
      <c r="N95" s="639">
        <f>IF($B$8="Actuals only",SUMIF('WW Spending Actual'!$B$10:$B$49,'Summary TC'!$B95,'WW Spending Actual'!M$10:M$49),0)+IF($B$8="Actuals + Projected",SUMIF('WW Spending Total'!$B$10:$B$49,'Summary TC'!$B95,'WW Spending Total'!M$10:M$49),0)</f>
        <v>0</v>
      </c>
      <c r="O95" s="639">
        <f>IF($B$8="Actuals only",SUMIF('WW Spending Actual'!$B$10:$B$49,'Summary TC'!$B95,'WW Spending Actual'!N$10:N$49),0)+IF($B$8="Actuals + Projected",SUMIF('WW Spending Total'!$B$10:$B$49,'Summary TC'!$B95,'WW Spending Total'!N$10:N$49),0)</f>
        <v>0</v>
      </c>
      <c r="P95" s="639">
        <f>IF($B$8="Actuals only",SUMIF('WW Spending Actual'!$B$10:$B$49,'Summary TC'!$B95,'WW Spending Actual'!O$10:O$49),0)+IF($B$8="Actuals + Projected",SUMIF('WW Spending Total'!$B$10:$B$49,'Summary TC'!$B95,'WW Spending Total'!O$10:O$49),0)</f>
        <v>0</v>
      </c>
      <c r="Q95" s="639">
        <f>IF($B$8="Actuals only",SUMIF('WW Spending Actual'!$B$10:$B$49,'Summary TC'!$B95,'WW Spending Actual'!P$10:P$49),0)+IF($B$8="Actuals + Projected",SUMIF('WW Spending Total'!$B$10:$B$49,'Summary TC'!$B95,'WW Spending Total'!P$10:P$49),0)</f>
        <v>0</v>
      </c>
      <c r="R95" s="639">
        <f>IF($B$8="Actuals only",SUMIF('WW Spending Actual'!$B$10:$B$49,'Summary TC'!$B95,'WW Spending Actual'!Q$10:Q$49),0)+IF($B$8="Actuals + Projected",SUMIF('WW Spending Total'!$B$10:$B$49,'Summary TC'!$B95,'WW Spending Total'!Q$10:Q$49),0)</f>
        <v>0</v>
      </c>
      <c r="S95" s="639">
        <f>IF($B$8="Actuals only",SUMIF('WW Spending Actual'!$B$10:$B$49,'Summary TC'!$B95,'WW Spending Actual'!R$10:R$49),0)+IF($B$8="Actuals + Projected",SUMIF('WW Spending Total'!$B$10:$B$49,'Summary TC'!$B95,'WW Spending Total'!R$10:R$49),0)</f>
        <v>0</v>
      </c>
      <c r="T95" s="639">
        <f>IF($B$8="Actuals only",SUMIF('WW Spending Actual'!$B$10:$B$49,'Summary TC'!$B95,'WW Spending Actual'!S$10:S$49),0)+IF($B$8="Actuals + Projected",SUMIF('WW Spending Total'!$B$10:$B$49,'Summary TC'!$B95,'WW Spending Total'!S$10:S$49),0)</f>
        <v>0</v>
      </c>
      <c r="U95" s="639">
        <f>IF($B$8="Actuals only",SUMIF('WW Spending Actual'!$B$10:$B$49,'Summary TC'!$B95,'WW Spending Actual'!T$10:T$49),0)+IF($B$8="Actuals + Projected",SUMIF('WW Spending Total'!$B$10:$B$49,'Summary TC'!$B95,'WW Spending Total'!T$10:T$49),0)</f>
        <v>0</v>
      </c>
      <c r="V95" s="639">
        <f>IF($B$8="Actuals only",SUMIF('WW Spending Actual'!$B$10:$B$49,'Summary TC'!$B95,'WW Spending Actual'!U$10:U$49),0)+IF($B$8="Actuals + Projected",SUMIF('WW Spending Total'!$B$10:$B$49,'Summary TC'!$B95,'WW Spending Total'!U$10:U$49),0)</f>
        <v>0</v>
      </c>
      <c r="W95" s="639">
        <f>IF($B$8="Actuals only",SUMIF('WW Spending Actual'!$B$10:$B$49,'Summary TC'!$B95,'WW Spending Actual'!V$10:V$49),0)+IF($B$8="Actuals + Projected",SUMIF('WW Spending Total'!$B$10:$B$49,'Summary TC'!$B95,'WW Spending Total'!V$10:V$49),0)</f>
        <v>0</v>
      </c>
      <c r="X95" s="639">
        <f>IF($B$8="Actuals only",SUMIF('WW Spending Actual'!$B$10:$B$49,'Summary TC'!$B95,'WW Spending Actual'!W$10:W$49),0)+IF($B$8="Actuals + Projected",SUMIF('WW Spending Total'!$B$10:$B$49,'Summary TC'!$B95,'WW Spending Total'!W$10:W$49),0)</f>
        <v>0</v>
      </c>
      <c r="Y95" s="639">
        <f>IF($B$8="Actuals only",SUMIF('WW Spending Actual'!$B$10:$B$49,'Summary TC'!$B95,'WW Spending Actual'!X$10:X$49),0)+IF($B$8="Actuals + Projected",SUMIF('WW Spending Total'!$B$10:$B$49,'Summary TC'!$B95,'WW Spending Total'!X$10:X$49),0)</f>
        <v>0</v>
      </c>
      <c r="Z95" s="639">
        <f>IF($B$8="Actuals only",SUMIF('WW Spending Actual'!$B$10:$B$49,'Summary TC'!$B95,'WW Spending Actual'!Y$10:Y$49),0)+IF($B$8="Actuals + Projected",SUMIF('WW Spending Total'!$B$10:$B$49,'Summary TC'!$B95,'WW Spending Total'!Y$10:Y$49),0)</f>
        <v>0</v>
      </c>
      <c r="AA95" s="639">
        <f>IF($B$8="Actuals only",SUMIF('WW Spending Actual'!$B$10:$B$49,'Summary TC'!$B95,'WW Spending Actual'!Z$10:Z$49),0)+IF($B$8="Actuals + Projected",SUMIF('WW Spending Total'!$B$10:$B$49,'Summary TC'!$B95,'WW Spending Total'!Z$10:Z$49),0)</f>
        <v>0</v>
      </c>
      <c r="AB95" s="639">
        <f>IF($B$8="Actuals only",SUMIF('WW Spending Actual'!$B$10:$B$49,'Summary TC'!$B95,'WW Spending Actual'!AA$10:AA$49),0)+IF($B$8="Actuals + Projected",SUMIF('WW Spending Total'!$B$10:$B$49,'Summary TC'!$B95,'WW Spending Total'!AA$10:AA$49),0)</f>
        <v>0</v>
      </c>
      <c r="AC95" s="639">
        <f>IF($B$8="Actuals only",SUMIF('WW Spending Actual'!$B$10:$B$49,'Summary TC'!$B95,'WW Spending Actual'!AB$10:AB$49),0)+IF($B$8="Actuals + Projected",SUMIF('WW Spending Total'!$B$10:$B$49,'Summary TC'!$B95,'WW Spending Total'!AB$10:AB$49),0)</f>
        <v>0</v>
      </c>
      <c r="AD95" s="639">
        <f>IF($B$8="Actuals only",SUMIF('WW Spending Actual'!$B$10:$B$49,'Summary TC'!$B95,'WW Spending Actual'!AC$10:AC$49),0)+IF($B$8="Actuals + Projected",SUMIF('WW Spending Total'!$B$10:$B$49,'Summary TC'!$B95,'WW Spending Total'!AC$10:AC$49),0)</f>
        <v>0</v>
      </c>
      <c r="AE95" s="639">
        <f>IF($B$8="Actuals only",SUMIF('WW Spending Actual'!$B$10:$B$49,'Summary TC'!$B95,'WW Spending Actual'!AD$10:AD$49),0)+IF($B$8="Actuals + Projected",SUMIF('WW Spending Total'!$B$10:$B$49,'Summary TC'!$B95,'WW Spending Total'!AD$10:AD$49),0)</f>
        <v>0</v>
      </c>
      <c r="AF95" s="639">
        <f>IF($B$8="Actuals only",SUMIF('WW Spending Actual'!$B$10:$B$49,'Summary TC'!$B95,'WW Spending Actual'!AE$10:AE$49),0)+IF($B$8="Actuals + Projected",SUMIF('WW Spending Total'!$B$10:$B$49,'Summary TC'!$B95,'WW Spending Total'!AE$10:AE$49),0)</f>
        <v>0</v>
      </c>
      <c r="AG95" s="639">
        <f>IF($B$8="Actuals only",SUMIF('WW Spending Actual'!$B$10:$B$49,'Summary TC'!$B95,'WW Spending Actual'!AF$10:AF$49),0)+IF($B$8="Actuals + Projected",SUMIF('WW Spending Total'!$B$10:$B$49,'Summary TC'!$B95,'WW Spending Total'!AF$10:AF$49),0)</f>
        <v>0</v>
      </c>
      <c r="AH95" s="639">
        <f>IF($B$8="Actuals only",SUMIF('WW Spending Actual'!$B$10:$B$49,'Summary TC'!$B95,'WW Spending Actual'!AG$10:AG$49),0)+IF($B$8="Actuals + Projected",SUMIF('WW Spending Total'!$B$10:$B$49,'Summary TC'!$B95,'WW Spending Total'!AG$10:AG$49),0)</f>
        <v>0</v>
      </c>
      <c r="AI95" s="675">
        <f t="shared" si="21"/>
        <v>0</v>
      </c>
    </row>
    <row r="96" spans="2:35" ht="13.5" hidden="1" thickBot="1" x14ac:dyDescent="0.35">
      <c r="B96" s="589"/>
      <c r="C96" s="636"/>
      <c r="D96" s="674"/>
      <c r="E96" s="515">
        <f>IF($B$8="Actuals only",SUMIF('WW Spending Actual'!$B$10:$B$49,'Summary TC'!$B96,'WW Spending Actual'!D$10:D$49),0)+IF($B$8="Actuals + Projected",SUMIF('WW Spending Total'!$B$10:$B$49,'Summary TC'!$B96,'WW Spending Total'!D$10:D$49),0)</f>
        <v>0</v>
      </c>
      <c r="F96" s="515">
        <f>IF($B$8="Actuals only",SUMIF('WW Spending Actual'!$B$10:$B$49,'Summary TC'!$B96,'WW Spending Actual'!E$10:E$49),0)+IF($B$8="Actuals + Projected",SUMIF('WW Spending Total'!$B$10:$B$49,'Summary TC'!$B96,'WW Spending Total'!E$10:E$49),0)</f>
        <v>0</v>
      </c>
      <c r="G96" s="515">
        <f>IF($B$8="Actuals only",SUMIF('WW Spending Actual'!$B$10:$B$49,'Summary TC'!$B96,'WW Spending Actual'!F$10:F$49),0)+IF($B$8="Actuals + Projected",SUMIF('WW Spending Total'!$B$10:$B$49,'Summary TC'!$B96,'WW Spending Total'!F$10:F$49),0)</f>
        <v>0</v>
      </c>
      <c r="H96" s="515">
        <f>IF($B$8="Actuals only",SUMIF('WW Spending Actual'!$B$10:$B$49,'Summary TC'!$B96,'WW Spending Actual'!G$10:G$49),0)+IF($B$8="Actuals + Projected",SUMIF('WW Spending Total'!$B$10:$B$49,'Summary TC'!$B96,'WW Spending Total'!G$10:G$49),0)</f>
        <v>0</v>
      </c>
      <c r="I96" s="515">
        <f>IF($B$8="Actuals only",SUMIF('WW Spending Actual'!$B$10:$B$49,'Summary TC'!$B96,'WW Spending Actual'!H$10:H$49),0)+IF($B$8="Actuals + Projected",SUMIF('WW Spending Total'!$B$10:$B$49,'Summary TC'!$B96,'WW Spending Total'!H$10:H$49),0)</f>
        <v>0</v>
      </c>
      <c r="J96" s="515">
        <f>IF($B$8="Actuals only",SUMIF('WW Spending Actual'!$B$10:$B$49,'Summary TC'!$B96,'WW Spending Actual'!I$10:I$49),0)+IF($B$8="Actuals + Projected",SUMIF('WW Spending Total'!$B$10:$B$49,'Summary TC'!$B96,'WW Spending Total'!I$10:I$49),0)</f>
        <v>0</v>
      </c>
      <c r="K96" s="515">
        <f>IF($B$8="Actuals only",SUMIF('WW Spending Actual'!$B$10:$B$49,'Summary TC'!$B96,'WW Spending Actual'!J$10:J$49),0)+IF($B$8="Actuals + Projected",SUMIF('WW Spending Total'!$B$10:$B$49,'Summary TC'!$B96,'WW Spending Total'!J$10:J$49),0)</f>
        <v>0</v>
      </c>
      <c r="L96" s="515">
        <f>IF($B$8="Actuals only",SUMIF('WW Spending Actual'!$B$10:$B$49,'Summary TC'!$B96,'WW Spending Actual'!K$10:K$49),0)+IF($B$8="Actuals + Projected",SUMIF('WW Spending Total'!$B$10:$B$49,'Summary TC'!$B96,'WW Spending Total'!K$10:K$49),0)</f>
        <v>0</v>
      </c>
      <c r="M96" s="515">
        <f>IF($B$8="Actuals only",SUMIF('WW Spending Actual'!$B$10:$B$49,'Summary TC'!$B96,'WW Spending Actual'!L$10:L$49),0)+IF($B$8="Actuals + Projected",SUMIF('WW Spending Total'!$B$10:$B$49,'Summary TC'!$B96,'WW Spending Total'!L$10:L$49),0)</f>
        <v>0</v>
      </c>
      <c r="N96" s="515">
        <f>IF($B$8="Actuals only",SUMIF('WW Spending Actual'!$B$10:$B$49,'Summary TC'!$B96,'WW Spending Actual'!M$10:M$49),0)+IF($B$8="Actuals + Projected",SUMIF('WW Spending Total'!$B$10:$B$49,'Summary TC'!$B96,'WW Spending Total'!M$10:M$49),0)</f>
        <v>0</v>
      </c>
      <c r="O96" s="515">
        <f>IF($B$8="Actuals only",SUMIF('WW Spending Actual'!$B$10:$B$49,'Summary TC'!$B96,'WW Spending Actual'!N$10:N$49),0)+IF($B$8="Actuals + Projected",SUMIF('WW Spending Total'!$B$10:$B$49,'Summary TC'!$B96,'WW Spending Total'!N$10:N$49),0)</f>
        <v>0</v>
      </c>
      <c r="P96" s="515">
        <f>IF($B$8="Actuals only",SUMIF('WW Spending Actual'!$B$10:$B$49,'Summary TC'!$B96,'WW Spending Actual'!O$10:O$49),0)+IF($B$8="Actuals + Projected",SUMIF('WW Spending Total'!$B$10:$B$49,'Summary TC'!$B96,'WW Spending Total'!O$10:O$49),0)</f>
        <v>0</v>
      </c>
      <c r="Q96" s="515">
        <f>IF($B$8="Actuals only",SUMIF('WW Spending Actual'!$B$10:$B$49,'Summary TC'!$B96,'WW Spending Actual'!P$10:P$49),0)+IF($B$8="Actuals + Projected",SUMIF('WW Spending Total'!$B$10:$B$49,'Summary TC'!$B96,'WW Spending Total'!P$10:P$49),0)</f>
        <v>0</v>
      </c>
      <c r="R96" s="515">
        <f>IF($B$8="Actuals only",SUMIF('WW Spending Actual'!$B$10:$B$49,'Summary TC'!$B96,'WW Spending Actual'!Q$10:Q$49),0)+IF($B$8="Actuals + Projected",SUMIF('WW Spending Total'!$B$10:$B$49,'Summary TC'!$B96,'WW Spending Total'!Q$10:Q$49),0)</f>
        <v>0</v>
      </c>
      <c r="S96" s="515">
        <f>IF($B$8="Actuals only",SUMIF('WW Spending Actual'!$B$10:$B$49,'Summary TC'!$B96,'WW Spending Actual'!R$10:R$49),0)+IF($B$8="Actuals + Projected",SUMIF('WW Spending Total'!$B$10:$B$49,'Summary TC'!$B96,'WW Spending Total'!R$10:R$49),0)</f>
        <v>0</v>
      </c>
      <c r="T96" s="515">
        <f>IF($B$8="Actuals only",SUMIF('WW Spending Actual'!$B$10:$B$49,'Summary TC'!$B96,'WW Spending Actual'!S$10:S$49),0)+IF($B$8="Actuals + Projected",SUMIF('WW Spending Total'!$B$10:$B$49,'Summary TC'!$B96,'WW Spending Total'!S$10:S$49),0)</f>
        <v>0</v>
      </c>
      <c r="U96" s="515">
        <f>IF($B$8="Actuals only",SUMIF('WW Spending Actual'!$B$10:$B$49,'Summary TC'!$B96,'WW Spending Actual'!T$10:T$49),0)+IF($B$8="Actuals + Projected",SUMIF('WW Spending Total'!$B$10:$B$49,'Summary TC'!$B96,'WW Spending Total'!T$10:T$49),0)</f>
        <v>0</v>
      </c>
      <c r="V96" s="515">
        <f>IF($B$8="Actuals only",SUMIF('WW Spending Actual'!$B$10:$B$49,'Summary TC'!$B96,'WW Spending Actual'!U$10:U$49),0)+IF($B$8="Actuals + Projected",SUMIF('WW Spending Total'!$B$10:$B$49,'Summary TC'!$B96,'WW Spending Total'!U$10:U$49),0)</f>
        <v>0</v>
      </c>
      <c r="W96" s="515">
        <f>IF($B$8="Actuals only",SUMIF('WW Spending Actual'!$B$10:$B$49,'Summary TC'!$B96,'WW Spending Actual'!V$10:V$49),0)+IF($B$8="Actuals + Projected",SUMIF('WW Spending Total'!$B$10:$B$49,'Summary TC'!$B96,'WW Spending Total'!V$10:V$49),0)</f>
        <v>0</v>
      </c>
      <c r="X96" s="515">
        <f>IF($B$8="Actuals only",SUMIF('WW Spending Actual'!$B$10:$B$49,'Summary TC'!$B96,'WW Spending Actual'!W$10:W$49),0)+IF($B$8="Actuals + Projected",SUMIF('WW Spending Total'!$B$10:$B$49,'Summary TC'!$B96,'WW Spending Total'!W$10:W$49),0)</f>
        <v>0</v>
      </c>
      <c r="Y96" s="515">
        <f>IF($B$8="Actuals only",SUMIF('WW Spending Actual'!$B$10:$B$49,'Summary TC'!$B96,'WW Spending Actual'!X$10:X$49),0)+IF($B$8="Actuals + Projected",SUMIF('WW Spending Total'!$B$10:$B$49,'Summary TC'!$B96,'WW Spending Total'!X$10:X$49),0)</f>
        <v>0</v>
      </c>
      <c r="Z96" s="515">
        <f>IF($B$8="Actuals only",SUMIF('WW Spending Actual'!$B$10:$B$49,'Summary TC'!$B96,'WW Spending Actual'!Y$10:Y$49),0)+IF($B$8="Actuals + Projected",SUMIF('WW Spending Total'!$B$10:$B$49,'Summary TC'!$B96,'WW Spending Total'!Y$10:Y$49),0)</f>
        <v>0</v>
      </c>
      <c r="AA96" s="515">
        <f>IF($B$8="Actuals only",SUMIF('WW Spending Actual'!$B$10:$B$49,'Summary TC'!$B96,'WW Spending Actual'!Z$10:Z$49),0)+IF($B$8="Actuals + Projected",SUMIF('WW Spending Total'!$B$10:$B$49,'Summary TC'!$B96,'WW Spending Total'!Z$10:Z$49),0)</f>
        <v>0</v>
      </c>
      <c r="AB96" s="515">
        <f>IF($B$8="Actuals only",SUMIF('WW Spending Actual'!$B$10:$B$49,'Summary TC'!$B96,'WW Spending Actual'!AA$10:AA$49),0)+IF($B$8="Actuals + Projected",SUMIF('WW Spending Total'!$B$10:$B$49,'Summary TC'!$B96,'WW Spending Total'!AA$10:AA$49),0)</f>
        <v>0</v>
      </c>
      <c r="AC96" s="515">
        <f>IF($B$8="Actuals only",SUMIF('WW Spending Actual'!$B$10:$B$49,'Summary TC'!$B96,'WW Spending Actual'!AB$10:AB$49),0)+IF($B$8="Actuals + Projected",SUMIF('WW Spending Total'!$B$10:$B$49,'Summary TC'!$B96,'WW Spending Total'!AB$10:AB$49),0)</f>
        <v>0</v>
      </c>
      <c r="AD96" s="515">
        <f>IF($B$8="Actuals only",SUMIF('WW Spending Actual'!$B$10:$B$49,'Summary TC'!$B96,'WW Spending Actual'!AC$10:AC$49),0)+IF($B$8="Actuals + Projected",SUMIF('WW Spending Total'!$B$10:$B$49,'Summary TC'!$B96,'WW Spending Total'!AC$10:AC$49),0)</f>
        <v>0</v>
      </c>
      <c r="AE96" s="515">
        <f>IF($B$8="Actuals only",SUMIF('WW Spending Actual'!$B$10:$B$49,'Summary TC'!$B96,'WW Spending Actual'!AD$10:AD$49),0)+IF($B$8="Actuals + Projected",SUMIF('WW Spending Total'!$B$10:$B$49,'Summary TC'!$B96,'WW Spending Total'!AD$10:AD$49),0)</f>
        <v>0</v>
      </c>
      <c r="AF96" s="515">
        <f>IF($B$8="Actuals only",SUMIF('WW Spending Actual'!$B$10:$B$49,'Summary TC'!$B96,'WW Spending Actual'!AE$10:AE$49),0)+IF($B$8="Actuals + Projected",SUMIF('WW Spending Total'!$B$10:$B$49,'Summary TC'!$B96,'WW Spending Total'!AE$10:AE$49),0)</f>
        <v>0</v>
      </c>
      <c r="AG96" s="515">
        <f>IF($B$8="Actuals only",SUMIF('WW Spending Actual'!$B$10:$B$49,'Summary TC'!$B96,'WW Spending Actual'!AF$10:AF$49),0)+IF($B$8="Actuals + Projected",SUMIF('WW Spending Total'!$B$10:$B$49,'Summary TC'!$B96,'WW Spending Total'!AF$10:AF$49),0)</f>
        <v>0</v>
      </c>
      <c r="AH96" s="515">
        <f>IF($B$8="Actuals only",SUMIF('WW Spending Actual'!$B$10:$B$49,'Summary TC'!$B96,'WW Spending Actual'!AG$10:AG$49),0)+IF($B$8="Actuals + Projected",SUMIF('WW Spending Total'!$B$10:$B$49,'Summary TC'!$B96,'WW Spending Total'!AG$10:AG$49),0)</f>
        <v>0</v>
      </c>
      <c r="AI96" s="675"/>
    </row>
    <row r="97" spans="2:35" ht="13.5" hidden="1" thickBot="1" x14ac:dyDescent="0.35">
      <c r="B97" s="667" t="s">
        <v>4</v>
      </c>
      <c r="C97" s="677"/>
      <c r="D97" s="667"/>
      <c r="E97" s="678">
        <f>IF(AND(E$12&gt;='Summary TC'!$C4, E$12&lt;='Summary TC'!$C5), SUM(E76:E96),0)</f>
        <v>0</v>
      </c>
      <c r="F97" s="678">
        <f>IF(AND(F$12&gt;='Summary TC'!$C4, F$12&lt;='Summary TC'!$C5), SUM(F76:F96),0)</f>
        <v>0</v>
      </c>
      <c r="G97" s="678">
        <f>IF(AND(G$12&gt;='Summary TC'!$C4, G$12&lt;='Summary TC'!$C5), SUM(G76:G96),0)</f>
        <v>0</v>
      </c>
      <c r="H97" s="678">
        <f>IF(AND(H$12&gt;='Summary TC'!$C4, H$12&lt;='Summary TC'!$C5), SUM(H76:H96),0)</f>
        <v>0</v>
      </c>
      <c r="I97" s="678">
        <f>IF(AND(I$12&gt;='Summary TC'!$C4, I$12&lt;='Summary TC'!$C5), SUM(I76:I96),0)</f>
        <v>0</v>
      </c>
      <c r="J97" s="678">
        <f>IF(AND(J$12&gt;='Summary TC'!$C4, J$12&lt;='Summary TC'!$C5), SUM(J76:J96),0)</f>
        <v>0</v>
      </c>
      <c r="K97" s="678">
        <f>IF(AND(K$12&gt;='Summary TC'!$C4, K$12&lt;='Summary TC'!$C5), SUM(K76:K96),0)</f>
        <v>0</v>
      </c>
      <c r="L97" s="678">
        <f>IF(AND(L$12&gt;='Summary TC'!$C4, L$12&lt;='Summary TC'!$C5), SUM(L76:L96),0)</f>
        <v>0</v>
      </c>
      <c r="M97" s="678">
        <f>IF(AND(M$12&gt;='Summary TC'!$C4, M$12&lt;='Summary TC'!$C5), SUM(M76:M96),0)</f>
        <v>0</v>
      </c>
      <c r="N97" s="678">
        <f>IF(AND(N$12&gt;='Summary TC'!$C4, N$12&lt;='Summary TC'!$C5), SUM(N76:N96),0)</f>
        <v>0</v>
      </c>
      <c r="O97" s="678">
        <f>IF(AND(O$12&gt;='Summary TC'!$C4, O$12&lt;='Summary TC'!$C5), SUM(O76:O96),0)</f>
        <v>0</v>
      </c>
      <c r="P97" s="678">
        <f>IF(AND(P$12&gt;='Summary TC'!$C4, P$12&lt;='Summary TC'!$C5), SUM(P76:P96),0)</f>
        <v>0</v>
      </c>
      <c r="Q97" s="678">
        <f>IF(AND(Q$12&gt;='Summary TC'!$C4, Q$12&lt;='Summary TC'!$C5), SUM(Q76:Q96),0)</f>
        <v>0</v>
      </c>
      <c r="R97" s="678">
        <f>IF(AND(R$12&gt;='Summary TC'!$C4, R$12&lt;='Summary TC'!$C5), SUM(R76:R96),0)</f>
        <v>0</v>
      </c>
      <c r="S97" s="678">
        <f>IF(AND(S$12&gt;='Summary TC'!$C4, S$12&lt;='Summary TC'!$C5), SUM(S76:S96),0)</f>
        <v>0</v>
      </c>
      <c r="T97" s="678">
        <f>IF(AND(T$12&gt;='Summary TC'!$C4, T$12&lt;='Summary TC'!$C5), SUM(T76:T96),0)</f>
        <v>0</v>
      </c>
      <c r="U97" s="678">
        <f>IF(AND(U$12&gt;='Summary TC'!$C4, U$12&lt;='Summary TC'!$C5), SUM(U76:U96),0)</f>
        <v>0</v>
      </c>
      <c r="V97" s="678">
        <f>IF(AND(V$12&gt;='Summary TC'!$C4, V$12&lt;='Summary TC'!$C5), SUM(V76:V96),0)</f>
        <v>0</v>
      </c>
      <c r="W97" s="678">
        <f>IF(AND(W$12&gt;='Summary TC'!$C4, W$12&lt;='Summary TC'!$C5), SUM(W76:W96),0)</f>
        <v>0</v>
      </c>
      <c r="X97" s="678">
        <f>IF(AND(X$12&gt;='Summary TC'!$C4, X$12&lt;='Summary TC'!$C5), SUM(X76:X96),0)</f>
        <v>0</v>
      </c>
      <c r="Y97" s="678">
        <f>IF(AND(Y$12&gt;='Summary TC'!$C4, Y$12&lt;='Summary TC'!$C5), SUM(Y76:Y96),0)</f>
        <v>0</v>
      </c>
      <c r="Z97" s="678">
        <f>IF(AND(Z$12&gt;='Summary TC'!$C4, Z$12&lt;='Summary TC'!$C5), SUM(Z76:Z96),0)</f>
        <v>0</v>
      </c>
      <c r="AA97" s="678">
        <f>IF(AND(AA$12&gt;='Summary TC'!$C4, AA$12&lt;='Summary TC'!$C5), SUM(AA76:AA96),0)</f>
        <v>0</v>
      </c>
      <c r="AB97" s="678">
        <f>IF(AND(AB$12&gt;='Summary TC'!$C4, AB$12&lt;='Summary TC'!$C5), SUM(AB76:AB96),0)</f>
        <v>0</v>
      </c>
      <c r="AC97" s="678">
        <f>IF(AND(AC$12&gt;='Summary TC'!$C4, AC$12&lt;='Summary TC'!$C5), SUM(AC76:AC96),0)</f>
        <v>0</v>
      </c>
      <c r="AD97" s="678">
        <f>IF(AND(AD$12&gt;='Summary TC'!$C4, AD$12&lt;='Summary TC'!$C5), SUM(AD76:AD96),0)</f>
        <v>0</v>
      </c>
      <c r="AE97" s="678">
        <f>IF(AND(AE$12&gt;='Summary TC'!$C4, AE$12&lt;='Summary TC'!$C5), SUM(AE76:AE96),0)</f>
        <v>0</v>
      </c>
      <c r="AF97" s="678">
        <f>IF(AND(AF$12&gt;='Summary TC'!$C4, AF$12&lt;='Summary TC'!$C5), SUM(AF76:AF96),0)</f>
        <v>0</v>
      </c>
      <c r="AG97" s="678">
        <f>IF(AND(AG$12&gt;='Summary TC'!$C4, AG$12&lt;='Summary TC'!$C5), SUM(AG76:AG96),0)</f>
        <v>0</v>
      </c>
      <c r="AH97" s="678">
        <f>IF(AND(AH$12&gt;='Summary TC'!$C4, AH$12&lt;='Summary TC'!$C5), SUM(AH76:AH96),0)</f>
        <v>0</v>
      </c>
      <c r="AI97" s="670">
        <f>SUM(E97:AH97)</f>
        <v>0</v>
      </c>
    </row>
    <row r="98" spans="2:35" hidden="1" x14ac:dyDescent="0.25">
      <c r="B98" s="416"/>
    </row>
    <row r="99" spans="2:35" ht="13.5" hidden="1" thickBot="1" x14ac:dyDescent="0.35">
      <c r="B99" s="440" t="s">
        <v>8</v>
      </c>
      <c r="C99" s="620"/>
      <c r="D99" s="440"/>
    </row>
    <row r="100" spans="2:35" ht="13" hidden="1" x14ac:dyDescent="0.3">
      <c r="B100" s="527"/>
      <c r="C100" s="679"/>
      <c r="D100" s="576"/>
      <c r="E100" s="529" t="s">
        <v>0</v>
      </c>
      <c r="F100" s="428"/>
      <c r="G100" s="503"/>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630" t="s">
        <v>1</v>
      </c>
    </row>
    <row r="101" spans="2:35" ht="14.5" hidden="1" thickBot="1" x14ac:dyDescent="0.35">
      <c r="B101" s="680" t="s">
        <v>84</v>
      </c>
      <c r="C101" s="681"/>
      <c r="D101" s="622"/>
      <c r="E101" s="532">
        <f>'DY Def'!B$5</f>
        <v>1</v>
      </c>
      <c r="F101" s="506">
        <f>'DY Def'!C$5</f>
        <v>2</v>
      </c>
      <c r="G101" s="506">
        <f>'DY Def'!D$5</f>
        <v>3</v>
      </c>
      <c r="H101" s="506">
        <f>'DY Def'!E$5</f>
        <v>4</v>
      </c>
      <c r="I101" s="506">
        <f>'DY Def'!F$5</f>
        <v>5</v>
      </c>
      <c r="J101" s="506">
        <f>'DY Def'!G$5</f>
        <v>6</v>
      </c>
      <c r="K101" s="506">
        <f>'DY Def'!H$5</f>
        <v>7</v>
      </c>
      <c r="L101" s="506">
        <f>'DY Def'!I$5</f>
        <v>8</v>
      </c>
      <c r="M101" s="506">
        <f>'DY Def'!J$5</f>
        <v>9</v>
      </c>
      <c r="N101" s="506">
        <f>'DY Def'!K$5</f>
        <v>10</v>
      </c>
      <c r="O101" s="506">
        <f>'DY Def'!L$5</f>
        <v>11</v>
      </c>
      <c r="P101" s="506">
        <f>'DY Def'!M$5</f>
        <v>12</v>
      </c>
      <c r="Q101" s="506">
        <f>'DY Def'!N$5</f>
        <v>13</v>
      </c>
      <c r="R101" s="506">
        <f>'DY Def'!O$5</f>
        <v>14</v>
      </c>
      <c r="S101" s="506">
        <f>'DY Def'!P$5</f>
        <v>15</v>
      </c>
      <c r="T101" s="506">
        <f>'DY Def'!Q$5</f>
        <v>16</v>
      </c>
      <c r="U101" s="506">
        <f>'DY Def'!R$5</f>
        <v>17</v>
      </c>
      <c r="V101" s="506">
        <f>'DY Def'!S$5</f>
        <v>18</v>
      </c>
      <c r="W101" s="506">
        <f>'DY Def'!T$5</f>
        <v>19</v>
      </c>
      <c r="X101" s="506">
        <f>'DY Def'!U$5</f>
        <v>20</v>
      </c>
      <c r="Y101" s="506">
        <f>'DY Def'!V$5</f>
        <v>21</v>
      </c>
      <c r="Z101" s="506">
        <f>'DY Def'!W$5</f>
        <v>22</v>
      </c>
      <c r="AA101" s="506">
        <f>'DY Def'!X$5</f>
        <v>23</v>
      </c>
      <c r="AB101" s="506">
        <f>'DY Def'!Y$5</f>
        <v>24</v>
      </c>
      <c r="AC101" s="506">
        <f>'DY Def'!Z$5</f>
        <v>25</v>
      </c>
      <c r="AD101" s="506">
        <f>'DY Def'!AA$5</f>
        <v>26</v>
      </c>
      <c r="AE101" s="506">
        <f>'DY Def'!AB$5</f>
        <v>27</v>
      </c>
      <c r="AF101" s="506">
        <f>'DY Def'!AC$5</f>
        <v>28</v>
      </c>
      <c r="AG101" s="506">
        <f>'DY Def'!AD$5</f>
        <v>29</v>
      </c>
      <c r="AH101" s="506">
        <f>'DY Def'!AE$5</f>
        <v>30</v>
      </c>
      <c r="AI101" s="682"/>
    </row>
    <row r="102" spans="2:35" ht="13" hidden="1" x14ac:dyDescent="0.3">
      <c r="B102" s="683"/>
      <c r="C102" s="684"/>
      <c r="D102" s="676">
        <f>'MEG Def'!$H7</f>
        <v>0</v>
      </c>
      <c r="E102" s="685"/>
      <c r="F102" s="685"/>
      <c r="G102" s="685"/>
      <c r="H102" s="685"/>
      <c r="I102" s="685"/>
      <c r="J102" s="685"/>
      <c r="K102" s="685"/>
      <c r="L102" s="685"/>
      <c r="M102" s="685"/>
      <c r="N102" s="685"/>
      <c r="O102" s="685"/>
      <c r="P102" s="685"/>
      <c r="Q102" s="685"/>
      <c r="R102" s="685"/>
      <c r="S102" s="685"/>
      <c r="T102" s="685"/>
      <c r="U102" s="685"/>
      <c r="V102" s="685"/>
      <c r="W102" s="685"/>
      <c r="X102" s="685"/>
      <c r="Y102" s="685"/>
      <c r="Z102" s="685"/>
      <c r="AA102" s="685"/>
      <c r="AB102" s="685"/>
      <c r="AC102" s="685"/>
      <c r="AD102" s="685"/>
      <c r="AE102" s="685"/>
      <c r="AF102" s="685"/>
      <c r="AG102" s="685"/>
      <c r="AH102" s="685"/>
      <c r="AI102" s="686"/>
    </row>
    <row r="103" spans="2:35" s="540" customFormat="1" ht="13" hidden="1" x14ac:dyDescent="0.3">
      <c r="B103" s="589" t="str">
        <f>IFERROR(VLOOKUP(C103,'MEG Def'!$A$7:$B$12,2),"")</f>
        <v/>
      </c>
      <c r="C103" s="636"/>
      <c r="D103" s="687" t="s">
        <v>56</v>
      </c>
      <c r="E103" s="639" t="str">
        <f>IF($D102="Savings Phase-Down",E15," ")</f>
        <v xml:space="preserve"> </v>
      </c>
      <c r="F103" s="639" t="str">
        <f t="shared" ref="F103:AC103" si="22">IF($D102="Savings Phase-Down",F15," ")</f>
        <v xml:space="preserve"> </v>
      </c>
      <c r="G103" s="639" t="str">
        <f t="shared" si="22"/>
        <v xml:space="preserve"> </v>
      </c>
      <c r="H103" s="639" t="str">
        <f t="shared" si="22"/>
        <v xml:space="preserve"> </v>
      </c>
      <c r="I103" s="639" t="str">
        <f t="shared" si="22"/>
        <v xml:space="preserve"> </v>
      </c>
      <c r="J103" s="639" t="str">
        <f t="shared" si="22"/>
        <v xml:space="preserve"> </v>
      </c>
      <c r="K103" s="639" t="str">
        <f t="shared" si="22"/>
        <v xml:space="preserve"> </v>
      </c>
      <c r="L103" s="639" t="str">
        <f t="shared" si="22"/>
        <v xml:space="preserve"> </v>
      </c>
      <c r="M103" s="639" t="str">
        <f t="shared" si="22"/>
        <v xml:space="preserve"> </v>
      </c>
      <c r="N103" s="639" t="str">
        <f t="shared" si="22"/>
        <v xml:space="preserve"> </v>
      </c>
      <c r="O103" s="639" t="str">
        <f t="shared" si="22"/>
        <v xml:space="preserve"> </v>
      </c>
      <c r="P103" s="639" t="str">
        <f t="shared" si="22"/>
        <v xml:space="preserve"> </v>
      </c>
      <c r="Q103" s="639" t="str">
        <f t="shared" si="22"/>
        <v xml:space="preserve"> </v>
      </c>
      <c r="R103" s="639" t="str">
        <f t="shared" si="22"/>
        <v xml:space="preserve"> </v>
      </c>
      <c r="S103" s="639" t="str">
        <f t="shared" si="22"/>
        <v xml:space="preserve"> </v>
      </c>
      <c r="T103" s="639" t="str">
        <f t="shared" si="22"/>
        <v xml:space="preserve"> </v>
      </c>
      <c r="U103" s="639" t="str">
        <f t="shared" si="22"/>
        <v xml:space="preserve"> </v>
      </c>
      <c r="V103" s="639" t="str">
        <f t="shared" si="22"/>
        <v xml:space="preserve"> </v>
      </c>
      <c r="W103" s="639" t="str">
        <f t="shared" si="22"/>
        <v xml:space="preserve"> </v>
      </c>
      <c r="X103" s="639" t="str">
        <f t="shared" si="22"/>
        <v xml:space="preserve"> </v>
      </c>
      <c r="Y103" s="639" t="str">
        <f t="shared" si="22"/>
        <v xml:space="preserve"> </v>
      </c>
      <c r="Z103" s="639" t="str">
        <f t="shared" si="22"/>
        <v xml:space="preserve"> </v>
      </c>
      <c r="AA103" s="639" t="str">
        <f t="shared" si="22"/>
        <v xml:space="preserve"> </v>
      </c>
      <c r="AB103" s="639" t="str">
        <f t="shared" si="22"/>
        <v xml:space="preserve"> </v>
      </c>
      <c r="AC103" s="639" t="str">
        <f t="shared" si="22"/>
        <v xml:space="preserve"> </v>
      </c>
      <c r="AD103" s="639" t="str">
        <f t="shared" ref="AD103:AH103" si="23">IF($D102="Savings Phase-Down",AD15," ")</f>
        <v xml:space="preserve"> </v>
      </c>
      <c r="AE103" s="639" t="str">
        <f t="shared" si="23"/>
        <v xml:space="preserve"> </v>
      </c>
      <c r="AF103" s="639" t="str">
        <f t="shared" si="23"/>
        <v xml:space="preserve"> </v>
      </c>
      <c r="AG103" s="639" t="str">
        <f t="shared" si="23"/>
        <v xml:space="preserve"> </v>
      </c>
      <c r="AH103" s="639" t="str">
        <f t="shared" si="23"/>
        <v xml:space="preserve"> </v>
      </c>
      <c r="AI103" s="675"/>
    </row>
    <row r="104" spans="2:35" s="540" customFormat="1" ht="13" hidden="1" x14ac:dyDescent="0.3">
      <c r="B104" s="589"/>
      <c r="C104" s="688"/>
      <c r="D104" s="687" t="s">
        <v>57</v>
      </c>
      <c r="E104" s="639" t="str">
        <f>IF($D102="Savings Phase-Down",E77," ")</f>
        <v xml:space="preserve"> </v>
      </c>
      <c r="F104" s="639" t="str">
        <f t="shared" ref="F104:AC104" si="24">IF($D102="Savings Phase-Down",F77," ")</f>
        <v xml:space="preserve"> </v>
      </c>
      <c r="G104" s="639" t="str">
        <f t="shared" si="24"/>
        <v xml:space="preserve"> </v>
      </c>
      <c r="H104" s="639" t="str">
        <f t="shared" si="24"/>
        <v xml:space="preserve"> </v>
      </c>
      <c r="I104" s="639" t="str">
        <f t="shared" si="24"/>
        <v xml:space="preserve"> </v>
      </c>
      <c r="J104" s="639" t="str">
        <f t="shared" si="24"/>
        <v xml:space="preserve"> </v>
      </c>
      <c r="K104" s="639" t="str">
        <f t="shared" si="24"/>
        <v xml:space="preserve"> </v>
      </c>
      <c r="L104" s="639" t="str">
        <f t="shared" si="24"/>
        <v xml:space="preserve"> </v>
      </c>
      <c r="M104" s="639" t="str">
        <f t="shared" si="24"/>
        <v xml:space="preserve"> </v>
      </c>
      <c r="N104" s="639" t="str">
        <f t="shared" si="24"/>
        <v xml:space="preserve"> </v>
      </c>
      <c r="O104" s="639" t="str">
        <f t="shared" si="24"/>
        <v xml:space="preserve"> </v>
      </c>
      <c r="P104" s="639" t="str">
        <f t="shared" si="24"/>
        <v xml:space="preserve"> </v>
      </c>
      <c r="Q104" s="639" t="str">
        <f t="shared" si="24"/>
        <v xml:space="preserve"> </v>
      </c>
      <c r="R104" s="639" t="str">
        <f t="shared" si="24"/>
        <v xml:space="preserve"> </v>
      </c>
      <c r="S104" s="639" t="str">
        <f t="shared" si="24"/>
        <v xml:space="preserve"> </v>
      </c>
      <c r="T104" s="639" t="str">
        <f t="shared" si="24"/>
        <v xml:space="preserve"> </v>
      </c>
      <c r="U104" s="639" t="str">
        <f t="shared" si="24"/>
        <v xml:space="preserve"> </v>
      </c>
      <c r="V104" s="639" t="str">
        <f t="shared" si="24"/>
        <v xml:space="preserve"> </v>
      </c>
      <c r="W104" s="639" t="str">
        <f t="shared" si="24"/>
        <v xml:space="preserve"> </v>
      </c>
      <c r="X104" s="639" t="str">
        <f t="shared" si="24"/>
        <v xml:space="preserve"> </v>
      </c>
      <c r="Y104" s="639" t="str">
        <f t="shared" si="24"/>
        <v xml:space="preserve"> </v>
      </c>
      <c r="Z104" s="639" t="str">
        <f t="shared" si="24"/>
        <v xml:space="preserve"> </v>
      </c>
      <c r="AA104" s="639" t="str">
        <f t="shared" si="24"/>
        <v xml:space="preserve"> </v>
      </c>
      <c r="AB104" s="639" t="str">
        <f t="shared" si="24"/>
        <v xml:space="preserve"> </v>
      </c>
      <c r="AC104" s="639" t="str">
        <f t="shared" si="24"/>
        <v xml:space="preserve"> </v>
      </c>
      <c r="AD104" s="639" t="str">
        <f t="shared" ref="AD104:AH104" si="25">IF($D102="Savings Phase-Down",AD77," ")</f>
        <v xml:space="preserve"> </v>
      </c>
      <c r="AE104" s="639" t="str">
        <f t="shared" si="25"/>
        <v xml:space="preserve"> </v>
      </c>
      <c r="AF104" s="639" t="str">
        <f t="shared" si="25"/>
        <v xml:space="preserve"> </v>
      </c>
      <c r="AG104" s="639" t="str">
        <f t="shared" si="25"/>
        <v xml:space="preserve"> </v>
      </c>
      <c r="AH104" s="639" t="str">
        <f t="shared" si="25"/>
        <v xml:space="preserve"> </v>
      </c>
      <c r="AI104" s="675"/>
    </row>
    <row r="105" spans="2:35" s="540" customFormat="1" ht="13" hidden="1" x14ac:dyDescent="0.3">
      <c r="B105" s="689" t="s">
        <v>138</v>
      </c>
      <c r="C105" s="688"/>
      <c r="D105" s="687"/>
      <c r="E105" s="639">
        <f>IFERROR(E103-E104,0)</f>
        <v>0</v>
      </c>
      <c r="F105" s="639">
        <f t="shared" ref="F105:AC105" si="26">IFERROR(F103-F104,0)</f>
        <v>0</v>
      </c>
      <c r="G105" s="639">
        <f t="shared" si="26"/>
        <v>0</v>
      </c>
      <c r="H105" s="639">
        <f t="shared" si="26"/>
        <v>0</v>
      </c>
      <c r="I105" s="639">
        <f t="shared" si="26"/>
        <v>0</v>
      </c>
      <c r="J105" s="639">
        <f t="shared" si="26"/>
        <v>0</v>
      </c>
      <c r="K105" s="639">
        <f t="shared" si="26"/>
        <v>0</v>
      </c>
      <c r="L105" s="639">
        <f t="shared" si="26"/>
        <v>0</v>
      </c>
      <c r="M105" s="639">
        <f t="shared" si="26"/>
        <v>0</v>
      </c>
      <c r="N105" s="639">
        <f t="shared" si="26"/>
        <v>0</v>
      </c>
      <c r="O105" s="639">
        <f t="shared" si="26"/>
        <v>0</v>
      </c>
      <c r="P105" s="639">
        <f t="shared" si="26"/>
        <v>0</v>
      </c>
      <c r="Q105" s="639">
        <f t="shared" si="26"/>
        <v>0</v>
      </c>
      <c r="R105" s="639">
        <f t="shared" si="26"/>
        <v>0</v>
      </c>
      <c r="S105" s="639">
        <f t="shared" si="26"/>
        <v>0</v>
      </c>
      <c r="T105" s="639">
        <f t="shared" si="26"/>
        <v>0</v>
      </c>
      <c r="U105" s="639">
        <f t="shared" si="26"/>
        <v>0</v>
      </c>
      <c r="V105" s="639">
        <f t="shared" si="26"/>
        <v>0</v>
      </c>
      <c r="W105" s="639">
        <f t="shared" si="26"/>
        <v>0</v>
      </c>
      <c r="X105" s="639">
        <f t="shared" si="26"/>
        <v>0</v>
      </c>
      <c r="Y105" s="639">
        <f t="shared" si="26"/>
        <v>0</v>
      </c>
      <c r="Z105" s="639">
        <f t="shared" si="26"/>
        <v>0</v>
      </c>
      <c r="AA105" s="639">
        <f t="shared" si="26"/>
        <v>0</v>
      </c>
      <c r="AB105" s="639">
        <f t="shared" si="26"/>
        <v>0</v>
      </c>
      <c r="AC105" s="639">
        <f t="shared" si="26"/>
        <v>0</v>
      </c>
      <c r="AD105" s="639">
        <f t="shared" ref="AD105:AH105" si="27">IFERROR(AD103-AD104,0)</f>
        <v>0</v>
      </c>
      <c r="AE105" s="639">
        <f t="shared" si="27"/>
        <v>0</v>
      </c>
      <c r="AF105" s="639">
        <f t="shared" si="27"/>
        <v>0</v>
      </c>
      <c r="AG105" s="639">
        <f t="shared" si="27"/>
        <v>0</v>
      </c>
      <c r="AH105" s="639">
        <f t="shared" si="27"/>
        <v>0</v>
      </c>
      <c r="AI105" s="675"/>
    </row>
    <row r="106" spans="2:35" ht="13" hidden="1" x14ac:dyDescent="0.3">
      <c r="B106" s="609" t="s">
        <v>139</v>
      </c>
      <c r="C106" s="684"/>
      <c r="D106" s="53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1"/>
    </row>
    <row r="107" spans="2:35" s="655" customFormat="1" ht="13" hidden="1" x14ac:dyDescent="0.3">
      <c r="B107" s="692" t="s">
        <v>10</v>
      </c>
      <c r="C107" s="684"/>
      <c r="D107" s="692"/>
      <c r="E107" s="639">
        <f>IF((E105&gt;0),(1-E106)*E105,0)</f>
        <v>0</v>
      </c>
      <c r="F107" s="639">
        <f>IF((F105&gt;0),(1-F106)*F105,0)</f>
        <v>0</v>
      </c>
      <c r="G107" s="639">
        <f>IF((G105&gt;0),(1-G106)*G105,0)</f>
        <v>0</v>
      </c>
      <c r="H107" s="639">
        <f>IF((H105&gt;0),(1-H106)*H105,0)</f>
        <v>0</v>
      </c>
      <c r="I107" s="639">
        <f>IF((I105&gt;0),(1-I106)*I105,0)</f>
        <v>0</v>
      </c>
      <c r="J107" s="639">
        <f t="shared" ref="J107:AC107" si="28">IF((J105&gt;0),(1-J106)*J105,0)</f>
        <v>0</v>
      </c>
      <c r="K107" s="639">
        <f t="shared" si="28"/>
        <v>0</v>
      </c>
      <c r="L107" s="639">
        <f t="shared" si="28"/>
        <v>0</v>
      </c>
      <c r="M107" s="639">
        <f t="shared" si="28"/>
        <v>0</v>
      </c>
      <c r="N107" s="639">
        <f t="shared" si="28"/>
        <v>0</v>
      </c>
      <c r="O107" s="639">
        <f t="shared" si="28"/>
        <v>0</v>
      </c>
      <c r="P107" s="639">
        <f t="shared" si="28"/>
        <v>0</v>
      </c>
      <c r="Q107" s="639">
        <f t="shared" si="28"/>
        <v>0</v>
      </c>
      <c r="R107" s="639">
        <f t="shared" si="28"/>
        <v>0</v>
      </c>
      <c r="S107" s="639">
        <f t="shared" si="28"/>
        <v>0</v>
      </c>
      <c r="T107" s="639">
        <f t="shared" si="28"/>
        <v>0</v>
      </c>
      <c r="U107" s="639">
        <f t="shared" si="28"/>
        <v>0</v>
      </c>
      <c r="V107" s="639">
        <f t="shared" si="28"/>
        <v>0</v>
      </c>
      <c r="W107" s="639">
        <f t="shared" si="28"/>
        <v>0</v>
      </c>
      <c r="X107" s="639">
        <f t="shared" si="28"/>
        <v>0</v>
      </c>
      <c r="Y107" s="639">
        <f t="shared" si="28"/>
        <v>0</v>
      </c>
      <c r="Z107" s="639">
        <f t="shared" si="28"/>
        <v>0</v>
      </c>
      <c r="AA107" s="639">
        <f t="shared" si="28"/>
        <v>0</v>
      </c>
      <c r="AB107" s="639">
        <f t="shared" si="28"/>
        <v>0</v>
      </c>
      <c r="AC107" s="639">
        <f t="shared" si="28"/>
        <v>0</v>
      </c>
      <c r="AD107" s="639">
        <f t="shared" ref="AD107:AH107" si="29">IF((AD105&gt;0),(1-AD106)*AD105,0)</f>
        <v>0</v>
      </c>
      <c r="AE107" s="639">
        <f t="shared" si="29"/>
        <v>0</v>
      </c>
      <c r="AF107" s="639">
        <f t="shared" si="29"/>
        <v>0</v>
      </c>
      <c r="AG107" s="639">
        <f t="shared" si="29"/>
        <v>0</v>
      </c>
      <c r="AH107" s="639">
        <f t="shared" si="29"/>
        <v>0</v>
      </c>
      <c r="AI107" s="693"/>
    </row>
    <row r="108" spans="2:35" ht="13" hidden="1" x14ac:dyDescent="0.3">
      <c r="B108" s="589"/>
      <c r="C108" s="688"/>
      <c r="D108" s="676">
        <f>'MEG Def'!$H8</f>
        <v>0</v>
      </c>
      <c r="E108" s="685"/>
      <c r="F108" s="685"/>
      <c r="G108" s="685"/>
      <c r="H108" s="685"/>
      <c r="I108" s="685"/>
      <c r="J108" s="685"/>
      <c r="K108" s="685"/>
      <c r="L108" s="685"/>
      <c r="M108" s="685"/>
      <c r="N108" s="685"/>
      <c r="O108" s="685"/>
      <c r="P108" s="685"/>
      <c r="Q108" s="685"/>
      <c r="R108" s="685"/>
      <c r="S108" s="685"/>
      <c r="T108" s="685"/>
      <c r="U108" s="685"/>
      <c r="V108" s="685"/>
      <c r="W108" s="685"/>
      <c r="X108" s="685"/>
      <c r="Y108" s="685"/>
      <c r="Z108" s="685"/>
      <c r="AA108" s="685"/>
      <c r="AB108" s="685"/>
      <c r="AC108" s="685"/>
      <c r="AD108" s="685"/>
      <c r="AE108" s="685"/>
      <c r="AF108" s="685"/>
      <c r="AG108" s="685"/>
      <c r="AH108" s="685"/>
      <c r="AI108" s="686"/>
    </row>
    <row r="109" spans="2:35" ht="13" hidden="1" x14ac:dyDescent="0.3">
      <c r="B109" s="589" t="str">
        <f>IFERROR(VLOOKUP(C109,'MEG Def'!$A$7:$B$12,2),"")</f>
        <v/>
      </c>
      <c r="C109" s="636"/>
      <c r="D109" s="597" t="s">
        <v>56</v>
      </c>
      <c r="E109" s="639" t="str">
        <f>IF($D108="Savings Phase-Down",E19," ")</f>
        <v xml:space="preserve"> </v>
      </c>
      <c r="F109" s="639" t="str">
        <f t="shared" ref="F109:AC109" si="30">IF($D108="Savings Phase-Down",F19," ")</f>
        <v xml:space="preserve"> </v>
      </c>
      <c r="G109" s="639" t="str">
        <f t="shared" si="30"/>
        <v xml:space="preserve"> </v>
      </c>
      <c r="H109" s="639" t="str">
        <f t="shared" si="30"/>
        <v xml:space="preserve"> </v>
      </c>
      <c r="I109" s="639" t="str">
        <f t="shared" si="30"/>
        <v xml:space="preserve"> </v>
      </c>
      <c r="J109" s="639" t="str">
        <f t="shared" si="30"/>
        <v xml:space="preserve"> </v>
      </c>
      <c r="K109" s="639" t="str">
        <f t="shared" si="30"/>
        <v xml:space="preserve"> </v>
      </c>
      <c r="L109" s="639" t="str">
        <f t="shared" si="30"/>
        <v xml:space="preserve"> </v>
      </c>
      <c r="M109" s="639" t="str">
        <f t="shared" si="30"/>
        <v xml:space="preserve"> </v>
      </c>
      <c r="N109" s="639" t="str">
        <f t="shared" si="30"/>
        <v xml:space="preserve"> </v>
      </c>
      <c r="O109" s="639" t="str">
        <f t="shared" si="30"/>
        <v xml:space="preserve"> </v>
      </c>
      <c r="P109" s="639" t="str">
        <f t="shared" si="30"/>
        <v xml:space="preserve"> </v>
      </c>
      <c r="Q109" s="639" t="str">
        <f t="shared" si="30"/>
        <v xml:space="preserve"> </v>
      </c>
      <c r="R109" s="639" t="str">
        <f t="shared" si="30"/>
        <v xml:space="preserve"> </v>
      </c>
      <c r="S109" s="639" t="str">
        <f t="shared" si="30"/>
        <v xml:space="preserve"> </v>
      </c>
      <c r="T109" s="639" t="str">
        <f t="shared" si="30"/>
        <v xml:space="preserve"> </v>
      </c>
      <c r="U109" s="639" t="str">
        <f t="shared" si="30"/>
        <v xml:space="preserve"> </v>
      </c>
      <c r="V109" s="639" t="str">
        <f t="shared" si="30"/>
        <v xml:space="preserve"> </v>
      </c>
      <c r="W109" s="639" t="str">
        <f t="shared" si="30"/>
        <v xml:space="preserve"> </v>
      </c>
      <c r="X109" s="639" t="str">
        <f t="shared" si="30"/>
        <v xml:space="preserve"> </v>
      </c>
      <c r="Y109" s="639" t="str">
        <f t="shared" si="30"/>
        <v xml:space="preserve"> </v>
      </c>
      <c r="Z109" s="639" t="str">
        <f t="shared" si="30"/>
        <v xml:space="preserve"> </v>
      </c>
      <c r="AA109" s="639" t="str">
        <f t="shared" si="30"/>
        <v xml:space="preserve"> </v>
      </c>
      <c r="AB109" s="639" t="str">
        <f t="shared" si="30"/>
        <v xml:space="preserve"> </v>
      </c>
      <c r="AC109" s="639" t="str">
        <f t="shared" si="30"/>
        <v xml:space="preserve"> </v>
      </c>
      <c r="AD109" s="639" t="str">
        <f t="shared" ref="AD109:AH109" si="31">IF($D108="Savings Phase-Down",AD19," ")</f>
        <v xml:space="preserve"> </v>
      </c>
      <c r="AE109" s="639" t="str">
        <f t="shared" si="31"/>
        <v xml:space="preserve"> </v>
      </c>
      <c r="AF109" s="639" t="str">
        <f t="shared" si="31"/>
        <v xml:space="preserve"> </v>
      </c>
      <c r="AG109" s="639" t="str">
        <f t="shared" si="31"/>
        <v xml:space="preserve"> </v>
      </c>
      <c r="AH109" s="639" t="str">
        <f t="shared" si="31"/>
        <v xml:space="preserve"> </v>
      </c>
      <c r="AI109" s="694"/>
    </row>
    <row r="110" spans="2:35" ht="13" hidden="1" x14ac:dyDescent="0.3">
      <c r="B110" s="589"/>
      <c r="C110" s="688"/>
      <c r="D110" s="597" t="s">
        <v>57</v>
      </c>
      <c r="E110" s="639" t="str">
        <f>IF($D108="Savings Phase-Down",E78," ")</f>
        <v xml:space="preserve"> </v>
      </c>
      <c r="F110" s="639" t="str">
        <f t="shared" ref="F110:AC110" si="32">IF($D108="Savings Phase-Down",F78," ")</f>
        <v xml:space="preserve"> </v>
      </c>
      <c r="G110" s="639" t="str">
        <f t="shared" si="32"/>
        <v xml:space="preserve"> </v>
      </c>
      <c r="H110" s="639" t="str">
        <f t="shared" si="32"/>
        <v xml:space="preserve"> </v>
      </c>
      <c r="I110" s="639" t="str">
        <f t="shared" si="32"/>
        <v xml:space="preserve"> </v>
      </c>
      <c r="J110" s="639" t="str">
        <f t="shared" si="32"/>
        <v xml:space="preserve"> </v>
      </c>
      <c r="K110" s="639" t="str">
        <f t="shared" si="32"/>
        <v xml:space="preserve"> </v>
      </c>
      <c r="L110" s="639" t="str">
        <f t="shared" si="32"/>
        <v xml:space="preserve"> </v>
      </c>
      <c r="M110" s="639" t="str">
        <f t="shared" si="32"/>
        <v xml:space="preserve"> </v>
      </c>
      <c r="N110" s="639" t="str">
        <f t="shared" si="32"/>
        <v xml:space="preserve"> </v>
      </c>
      <c r="O110" s="639" t="str">
        <f t="shared" si="32"/>
        <v xml:space="preserve"> </v>
      </c>
      <c r="P110" s="639" t="str">
        <f t="shared" si="32"/>
        <v xml:space="preserve"> </v>
      </c>
      <c r="Q110" s="639" t="str">
        <f t="shared" si="32"/>
        <v xml:space="preserve"> </v>
      </c>
      <c r="R110" s="639" t="str">
        <f t="shared" si="32"/>
        <v xml:space="preserve"> </v>
      </c>
      <c r="S110" s="639" t="str">
        <f t="shared" si="32"/>
        <v xml:space="preserve"> </v>
      </c>
      <c r="T110" s="639" t="str">
        <f t="shared" si="32"/>
        <v xml:space="preserve"> </v>
      </c>
      <c r="U110" s="639" t="str">
        <f t="shared" si="32"/>
        <v xml:space="preserve"> </v>
      </c>
      <c r="V110" s="639" t="str">
        <f t="shared" si="32"/>
        <v xml:space="preserve"> </v>
      </c>
      <c r="W110" s="639" t="str">
        <f t="shared" si="32"/>
        <v xml:space="preserve"> </v>
      </c>
      <c r="X110" s="639" t="str">
        <f t="shared" si="32"/>
        <v xml:space="preserve"> </v>
      </c>
      <c r="Y110" s="639" t="str">
        <f t="shared" si="32"/>
        <v xml:space="preserve"> </v>
      </c>
      <c r="Z110" s="639" t="str">
        <f t="shared" si="32"/>
        <v xml:space="preserve"> </v>
      </c>
      <c r="AA110" s="639" t="str">
        <f t="shared" si="32"/>
        <v xml:space="preserve"> </v>
      </c>
      <c r="AB110" s="639" t="str">
        <f t="shared" si="32"/>
        <v xml:space="preserve"> </v>
      </c>
      <c r="AC110" s="639" t="str">
        <f t="shared" si="32"/>
        <v xml:space="preserve"> </v>
      </c>
      <c r="AD110" s="639" t="str">
        <f t="shared" ref="AD110:AH110" si="33">IF($D108="Savings Phase-Down",AD78," ")</f>
        <v xml:space="preserve"> </v>
      </c>
      <c r="AE110" s="639" t="str">
        <f t="shared" si="33"/>
        <v xml:space="preserve"> </v>
      </c>
      <c r="AF110" s="639" t="str">
        <f t="shared" si="33"/>
        <v xml:space="preserve"> </v>
      </c>
      <c r="AG110" s="639" t="str">
        <f t="shared" si="33"/>
        <v xml:space="preserve"> </v>
      </c>
      <c r="AH110" s="639" t="str">
        <f t="shared" si="33"/>
        <v xml:space="preserve"> </v>
      </c>
      <c r="AI110" s="694"/>
    </row>
    <row r="111" spans="2:35" ht="13" hidden="1" x14ac:dyDescent="0.3">
      <c r="B111" s="689" t="s">
        <v>138</v>
      </c>
      <c r="C111" s="688"/>
      <c r="D111" s="530"/>
      <c r="E111" s="639">
        <f>IFERROR(E109-E110,0)</f>
        <v>0</v>
      </c>
      <c r="F111" s="639">
        <f t="shared" ref="F111:AC111" si="34">IFERROR(F109-F110,0)</f>
        <v>0</v>
      </c>
      <c r="G111" s="639">
        <f t="shared" si="34"/>
        <v>0</v>
      </c>
      <c r="H111" s="639">
        <f t="shared" si="34"/>
        <v>0</v>
      </c>
      <c r="I111" s="639">
        <f t="shared" si="34"/>
        <v>0</v>
      </c>
      <c r="J111" s="639">
        <f t="shared" si="34"/>
        <v>0</v>
      </c>
      <c r="K111" s="639">
        <f t="shared" si="34"/>
        <v>0</v>
      </c>
      <c r="L111" s="639">
        <f t="shared" si="34"/>
        <v>0</v>
      </c>
      <c r="M111" s="639">
        <f t="shared" si="34"/>
        <v>0</v>
      </c>
      <c r="N111" s="639">
        <f t="shared" si="34"/>
        <v>0</v>
      </c>
      <c r="O111" s="639">
        <f t="shared" si="34"/>
        <v>0</v>
      </c>
      <c r="P111" s="639">
        <f t="shared" si="34"/>
        <v>0</v>
      </c>
      <c r="Q111" s="639">
        <f t="shared" si="34"/>
        <v>0</v>
      </c>
      <c r="R111" s="639">
        <f t="shared" si="34"/>
        <v>0</v>
      </c>
      <c r="S111" s="639">
        <f t="shared" si="34"/>
        <v>0</v>
      </c>
      <c r="T111" s="639">
        <f t="shared" si="34"/>
        <v>0</v>
      </c>
      <c r="U111" s="639">
        <f t="shared" si="34"/>
        <v>0</v>
      </c>
      <c r="V111" s="639">
        <f t="shared" si="34"/>
        <v>0</v>
      </c>
      <c r="W111" s="639">
        <f t="shared" si="34"/>
        <v>0</v>
      </c>
      <c r="X111" s="639">
        <f t="shared" si="34"/>
        <v>0</v>
      </c>
      <c r="Y111" s="639">
        <f t="shared" si="34"/>
        <v>0</v>
      </c>
      <c r="Z111" s="639">
        <f t="shared" si="34"/>
        <v>0</v>
      </c>
      <c r="AA111" s="639">
        <f t="shared" si="34"/>
        <v>0</v>
      </c>
      <c r="AB111" s="639">
        <f t="shared" si="34"/>
        <v>0</v>
      </c>
      <c r="AC111" s="639">
        <f t="shared" si="34"/>
        <v>0</v>
      </c>
      <c r="AD111" s="639">
        <f t="shared" ref="AD111:AH111" si="35">IFERROR(AD109-AD110,0)</f>
        <v>0</v>
      </c>
      <c r="AE111" s="639">
        <f t="shared" si="35"/>
        <v>0</v>
      </c>
      <c r="AF111" s="639">
        <f t="shared" si="35"/>
        <v>0</v>
      </c>
      <c r="AG111" s="639">
        <f t="shared" si="35"/>
        <v>0</v>
      </c>
      <c r="AH111" s="639">
        <f t="shared" si="35"/>
        <v>0</v>
      </c>
      <c r="AI111" s="694"/>
    </row>
    <row r="112" spans="2:35" ht="13" hidden="1" x14ac:dyDescent="0.3">
      <c r="B112" s="609" t="s">
        <v>139</v>
      </c>
      <c r="C112" s="688"/>
      <c r="D112" s="530"/>
      <c r="E112" s="690"/>
      <c r="F112" s="690"/>
      <c r="G112" s="690"/>
      <c r="H112" s="690"/>
      <c r="I112" s="690"/>
      <c r="J112" s="690"/>
      <c r="K112" s="690"/>
      <c r="L112" s="690"/>
      <c r="M112" s="690"/>
      <c r="N112" s="690"/>
      <c r="O112" s="690"/>
      <c r="P112" s="690"/>
      <c r="Q112" s="690"/>
      <c r="R112" s="690"/>
      <c r="S112" s="690"/>
      <c r="T112" s="690"/>
      <c r="U112" s="690"/>
      <c r="V112" s="690"/>
      <c r="W112" s="690"/>
      <c r="X112" s="690"/>
      <c r="Y112" s="690"/>
      <c r="Z112" s="690"/>
      <c r="AA112" s="690"/>
      <c r="AB112" s="690"/>
      <c r="AC112" s="690"/>
      <c r="AD112" s="690"/>
      <c r="AE112" s="690"/>
      <c r="AF112" s="690"/>
      <c r="AG112" s="690"/>
      <c r="AH112" s="690"/>
      <c r="AI112" s="694"/>
    </row>
    <row r="113" spans="2:35" s="655" customFormat="1" ht="13" hidden="1" x14ac:dyDescent="0.3">
      <c r="B113" s="692" t="s">
        <v>10</v>
      </c>
      <c r="C113" s="684"/>
      <c r="D113" s="692"/>
      <c r="E113" s="639">
        <f t="shared" ref="E113:AC113" si="36">IF((E111&gt;0),(1-E112)*E111,0)</f>
        <v>0</v>
      </c>
      <c r="F113" s="639">
        <f t="shared" si="36"/>
        <v>0</v>
      </c>
      <c r="G113" s="639">
        <f t="shared" si="36"/>
        <v>0</v>
      </c>
      <c r="H113" s="639">
        <f t="shared" si="36"/>
        <v>0</v>
      </c>
      <c r="I113" s="639">
        <f t="shared" si="36"/>
        <v>0</v>
      </c>
      <c r="J113" s="639">
        <f t="shared" si="36"/>
        <v>0</v>
      </c>
      <c r="K113" s="639">
        <f t="shared" si="36"/>
        <v>0</v>
      </c>
      <c r="L113" s="639">
        <f t="shared" si="36"/>
        <v>0</v>
      </c>
      <c r="M113" s="639">
        <f t="shared" si="36"/>
        <v>0</v>
      </c>
      <c r="N113" s="639">
        <f t="shared" si="36"/>
        <v>0</v>
      </c>
      <c r="O113" s="639">
        <f t="shared" si="36"/>
        <v>0</v>
      </c>
      <c r="P113" s="639">
        <f t="shared" si="36"/>
        <v>0</v>
      </c>
      <c r="Q113" s="639">
        <f t="shared" si="36"/>
        <v>0</v>
      </c>
      <c r="R113" s="639">
        <f t="shared" si="36"/>
        <v>0</v>
      </c>
      <c r="S113" s="639">
        <f t="shared" si="36"/>
        <v>0</v>
      </c>
      <c r="T113" s="639">
        <f t="shared" si="36"/>
        <v>0</v>
      </c>
      <c r="U113" s="639">
        <f t="shared" si="36"/>
        <v>0</v>
      </c>
      <c r="V113" s="639">
        <f t="shared" si="36"/>
        <v>0</v>
      </c>
      <c r="W113" s="639">
        <f t="shared" si="36"/>
        <v>0</v>
      </c>
      <c r="X113" s="639">
        <f t="shared" si="36"/>
        <v>0</v>
      </c>
      <c r="Y113" s="639">
        <f t="shared" si="36"/>
        <v>0</v>
      </c>
      <c r="Z113" s="639">
        <f t="shared" si="36"/>
        <v>0</v>
      </c>
      <c r="AA113" s="639">
        <f t="shared" si="36"/>
        <v>0</v>
      </c>
      <c r="AB113" s="639">
        <f t="shared" si="36"/>
        <v>0</v>
      </c>
      <c r="AC113" s="639">
        <f t="shared" si="36"/>
        <v>0</v>
      </c>
      <c r="AD113" s="639">
        <f t="shared" ref="AD113:AH113" si="37">IF((AD111&gt;0),(1-AD112)*AD111,0)</f>
        <v>0</v>
      </c>
      <c r="AE113" s="639">
        <f t="shared" si="37"/>
        <v>0</v>
      </c>
      <c r="AF113" s="639">
        <f t="shared" si="37"/>
        <v>0</v>
      </c>
      <c r="AG113" s="639">
        <f t="shared" si="37"/>
        <v>0</v>
      </c>
      <c r="AH113" s="639">
        <f t="shared" si="37"/>
        <v>0</v>
      </c>
      <c r="AI113" s="693"/>
    </row>
    <row r="114" spans="2:35" ht="13" hidden="1" x14ac:dyDescent="0.3">
      <c r="B114" s="589"/>
      <c r="C114" s="688"/>
      <c r="D114" s="676">
        <f>'MEG Def'!$H9</f>
        <v>0</v>
      </c>
      <c r="E114" s="685"/>
      <c r="F114" s="685"/>
      <c r="G114" s="685"/>
      <c r="H114" s="685"/>
      <c r="I114" s="685"/>
      <c r="J114" s="685"/>
      <c r="K114" s="685"/>
      <c r="L114" s="685"/>
      <c r="M114" s="685"/>
      <c r="N114" s="685"/>
      <c r="O114" s="685"/>
      <c r="P114" s="685"/>
      <c r="Q114" s="685"/>
      <c r="R114" s="685"/>
      <c r="S114" s="685"/>
      <c r="T114" s="685"/>
      <c r="U114" s="685"/>
      <c r="V114" s="685"/>
      <c r="W114" s="685"/>
      <c r="X114" s="685"/>
      <c r="Y114" s="685"/>
      <c r="Z114" s="685"/>
      <c r="AA114" s="685"/>
      <c r="AB114" s="685"/>
      <c r="AC114" s="685"/>
      <c r="AD114" s="685"/>
      <c r="AE114" s="685"/>
      <c r="AF114" s="685"/>
      <c r="AG114" s="685"/>
      <c r="AH114" s="685"/>
      <c r="AI114" s="694"/>
    </row>
    <row r="115" spans="2:35" ht="13" hidden="1" x14ac:dyDescent="0.3">
      <c r="B115" s="589" t="str">
        <f>IFERROR(VLOOKUP(C115,'MEG Def'!$A$7:$B$12,2),"")</f>
        <v/>
      </c>
      <c r="C115" s="636"/>
      <c r="D115" s="597" t="s">
        <v>56</v>
      </c>
      <c r="E115" s="639" t="str">
        <f>IF($D114="Savings Phase-Down",E23," ")</f>
        <v xml:space="preserve"> </v>
      </c>
      <c r="F115" s="639" t="str">
        <f t="shared" ref="F115:AC115" si="38">IF($D114="Savings Phase-Down",F23," ")</f>
        <v xml:space="preserve"> </v>
      </c>
      <c r="G115" s="639" t="str">
        <f t="shared" si="38"/>
        <v xml:space="preserve"> </v>
      </c>
      <c r="H115" s="639" t="str">
        <f t="shared" si="38"/>
        <v xml:space="preserve"> </v>
      </c>
      <c r="I115" s="639" t="str">
        <f t="shared" si="38"/>
        <v xml:space="preserve"> </v>
      </c>
      <c r="J115" s="639" t="str">
        <f t="shared" si="38"/>
        <v xml:space="preserve"> </v>
      </c>
      <c r="K115" s="639" t="str">
        <f t="shared" si="38"/>
        <v xml:space="preserve"> </v>
      </c>
      <c r="L115" s="639" t="str">
        <f t="shared" si="38"/>
        <v xml:space="preserve"> </v>
      </c>
      <c r="M115" s="639" t="str">
        <f t="shared" si="38"/>
        <v xml:space="preserve"> </v>
      </c>
      <c r="N115" s="639" t="str">
        <f t="shared" si="38"/>
        <v xml:space="preserve"> </v>
      </c>
      <c r="O115" s="639" t="str">
        <f t="shared" si="38"/>
        <v xml:space="preserve"> </v>
      </c>
      <c r="P115" s="639" t="str">
        <f t="shared" si="38"/>
        <v xml:space="preserve"> </v>
      </c>
      <c r="Q115" s="639" t="str">
        <f t="shared" si="38"/>
        <v xml:space="preserve"> </v>
      </c>
      <c r="R115" s="639" t="str">
        <f t="shared" si="38"/>
        <v xml:space="preserve"> </v>
      </c>
      <c r="S115" s="639" t="str">
        <f t="shared" si="38"/>
        <v xml:space="preserve"> </v>
      </c>
      <c r="T115" s="639" t="str">
        <f t="shared" si="38"/>
        <v xml:space="preserve"> </v>
      </c>
      <c r="U115" s="639" t="str">
        <f t="shared" si="38"/>
        <v xml:space="preserve"> </v>
      </c>
      <c r="V115" s="639" t="str">
        <f t="shared" si="38"/>
        <v xml:space="preserve"> </v>
      </c>
      <c r="W115" s="639" t="str">
        <f t="shared" si="38"/>
        <v xml:space="preserve"> </v>
      </c>
      <c r="X115" s="639" t="str">
        <f t="shared" si="38"/>
        <v xml:space="preserve"> </v>
      </c>
      <c r="Y115" s="639" t="str">
        <f t="shared" si="38"/>
        <v xml:space="preserve"> </v>
      </c>
      <c r="Z115" s="639" t="str">
        <f t="shared" si="38"/>
        <v xml:space="preserve"> </v>
      </c>
      <c r="AA115" s="639" t="str">
        <f t="shared" si="38"/>
        <v xml:space="preserve"> </v>
      </c>
      <c r="AB115" s="639" t="str">
        <f t="shared" si="38"/>
        <v xml:space="preserve"> </v>
      </c>
      <c r="AC115" s="639" t="str">
        <f t="shared" si="38"/>
        <v xml:space="preserve"> </v>
      </c>
      <c r="AD115" s="639" t="str">
        <f t="shared" ref="AD115:AH115" si="39">IF($D114="Savings Phase-Down",AD23," ")</f>
        <v xml:space="preserve"> </v>
      </c>
      <c r="AE115" s="639" t="str">
        <f t="shared" si="39"/>
        <v xml:space="preserve"> </v>
      </c>
      <c r="AF115" s="639" t="str">
        <f t="shared" si="39"/>
        <v xml:space="preserve"> </v>
      </c>
      <c r="AG115" s="639" t="str">
        <f t="shared" si="39"/>
        <v xml:space="preserve"> </v>
      </c>
      <c r="AH115" s="639" t="str">
        <f t="shared" si="39"/>
        <v xml:space="preserve"> </v>
      </c>
      <c r="AI115" s="694"/>
    </row>
    <row r="116" spans="2:35" ht="13" hidden="1" x14ac:dyDescent="0.3">
      <c r="B116" s="589"/>
      <c r="C116" s="688"/>
      <c r="D116" s="597" t="s">
        <v>57</v>
      </c>
      <c r="E116" s="639" t="str">
        <f>IF($D114="Savings Phase-Down",E79," ")</f>
        <v xml:space="preserve"> </v>
      </c>
      <c r="F116" s="639" t="str">
        <f t="shared" ref="F116:AC116" si="40">IF($D114="Savings Phase-Down",F79," ")</f>
        <v xml:space="preserve"> </v>
      </c>
      <c r="G116" s="639" t="str">
        <f t="shared" si="40"/>
        <v xml:space="preserve"> </v>
      </c>
      <c r="H116" s="639" t="str">
        <f t="shared" si="40"/>
        <v xml:space="preserve"> </v>
      </c>
      <c r="I116" s="639" t="str">
        <f t="shared" si="40"/>
        <v xml:space="preserve"> </v>
      </c>
      <c r="J116" s="639" t="str">
        <f t="shared" si="40"/>
        <v xml:space="preserve"> </v>
      </c>
      <c r="K116" s="639" t="str">
        <f t="shared" si="40"/>
        <v xml:space="preserve"> </v>
      </c>
      <c r="L116" s="639" t="str">
        <f t="shared" si="40"/>
        <v xml:space="preserve"> </v>
      </c>
      <c r="M116" s="639" t="str">
        <f t="shared" si="40"/>
        <v xml:space="preserve"> </v>
      </c>
      <c r="N116" s="639" t="str">
        <f t="shared" si="40"/>
        <v xml:space="preserve"> </v>
      </c>
      <c r="O116" s="639" t="str">
        <f t="shared" si="40"/>
        <v xml:space="preserve"> </v>
      </c>
      <c r="P116" s="639" t="str">
        <f t="shared" si="40"/>
        <v xml:space="preserve"> </v>
      </c>
      <c r="Q116" s="639" t="str">
        <f t="shared" si="40"/>
        <v xml:space="preserve"> </v>
      </c>
      <c r="R116" s="639" t="str">
        <f t="shared" si="40"/>
        <v xml:space="preserve"> </v>
      </c>
      <c r="S116" s="639" t="str">
        <f t="shared" si="40"/>
        <v xml:space="preserve"> </v>
      </c>
      <c r="T116" s="639" t="str">
        <f t="shared" si="40"/>
        <v xml:space="preserve"> </v>
      </c>
      <c r="U116" s="639" t="str">
        <f t="shared" si="40"/>
        <v xml:space="preserve"> </v>
      </c>
      <c r="V116" s="639" t="str">
        <f t="shared" si="40"/>
        <v xml:space="preserve"> </v>
      </c>
      <c r="W116" s="639" t="str">
        <f t="shared" si="40"/>
        <v xml:space="preserve"> </v>
      </c>
      <c r="X116" s="639" t="str">
        <f t="shared" si="40"/>
        <v xml:space="preserve"> </v>
      </c>
      <c r="Y116" s="639" t="str">
        <f t="shared" si="40"/>
        <v xml:space="preserve"> </v>
      </c>
      <c r="Z116" s="639" t="str">
        <f t="shared" si="40"/>
        <v xml:space="preserve"> </v>
      </c>
      <c r="AA116" s="639" t="str">
        <f t="shared" si="40"/>
        <v xml:space="preserve"> </v>
      </c>
      <c r="AB116" s="639" t="str">
        <f t="shared" si="40"/>
        <v xml:space="preserve"> </v>
      </c>
      <c r="AC116" s="639" t="str">
        <f t="shared" si="40"/>
        <v xml:space="preserve"> </v>
      </c>
      <c r="AD116" s="639" t="str">
        <f t="shared" ref="AD116:AH116" si="41">IF($D114="Savings Phase-Down",AD79," ")</f>
        <v xml:space="preserve"> </v>
      </c>
      <c r="AE116" s="639" t="str">
        <f t="shared" si="41"/>
        <v xml:space="preserve"> </v>
      </c>
      <c r="AF116" s="639" t="str">
        <f t="shared" si="41"/>
        <v xml:space="preserve"> </v>
      </c>
      <c r="AG116" s="639" t="str">
        <f t="shared" si="41"/>
        <v xml:space="preserve"> </v>
      </c>
      <c r="AH116" s="639" t="str">
        <f t="shared" si="41"/>
        <v xml:space="preserve"> </v>
      </c>
      <c r="AI116" s="694"/>
    </row>
    <row r="117" spans="2:35" ht="13" hidden="1" x14ac:dyDescent="0.3">
      <c r="B117" s="689" t="s">
        <v>138</v>
      </c>
      <c r="C117" s="688"/>
      <c r="D117" s="530"/>
      <c r="E117" s="639">
        <f t="shared" ref="E117:AC117" si="42">IFERROR(E115-E116,0)</f>
        <v>0</v>
      </c>
      <c r="F117" s="639">
        <f t="shared" si="42"/>
        <v>0</v>
      </c>
      <c r="G117" s="639">
        <f t="shared" si="42"/>
        <v>0</v>
      </c>
      <c r="H117" s="639">
        <f t="shared" si="42"/>
        <v>0</v>
      </c>
      <c r="I117" s="639">
        <f t="shared" si="42"/>
        <v>0</v>
      </c>
      <c r="J117" s="639">
        <f t="shared" si="42"/>
        <v>0</v>
      </c>
      <c r="K117" s="639">
        <f t="shared" si="42"/>
        <v>0</v>
      </c>
      <c r="L117" s="639">
        <f t="shared" si="42"/>
        <v>0</v>
      </c>
      <c r="M117" s="639">
        <f t="shared" si="42"/>
        <v>0</v>
      </c>
      <c r="N117" s="639">
        <f t="shared" si="42"/>
        <v>0</v>
      </c>
      <c r="O117" s="639">
        <f t="shared" si="42"/>
        <v>0</v>
      </c>
      <c r="P117" s="639">
        <f t="shared" si="42"/>
        <v>0</v>
      </c>
      <c r="Q117" s="639">
        <f t="shared" si="42"/>
        <v>0</v>
      </c>
      <c r="R117" s="639">
        <f t="shared" si="42"/>
        <v>0</v>
      </c>
      <c r="S117" s="639">
        <f t="shared" si="42"/>
        <v>0</v>
      </c>
      <c r="T117" s="639">
        <f t="shared" si="42"/>
        <v>0</v>
      </c>
      <c r="U117" s="639">
        <f t="shared" si="42"/>
        <v>0</v>
      </c>
      <c r="V117" s="639">
        <f t="shared" si="42"/>
        <v>0</v>
      </c>
      <c r="W117" s="639">
        <f t="shared" si="42"/>
        <v>0</v>
      </c>
      <c r="X117" s="639">
        <f t="shared" si="42"/>
        <v>0</v>
      </c>
      <c r="Y117" s="639">
        <f t="shared" si="42"/>
        <v>0</v>
      </c>
      <c r="Z117" s="639">
        <f t="shared" si="42"/>
        <v>0</v>
      </c>
      <c r="AA117" s="639">
        <f t="shared" si="42"/>
        <v>0</v>
      </c>
      <c r="AB117" s="639">
        <f t="shared" si="42"/>
        <v>0</v>
      </c>
      <c r="AC117" s="639">
        <f t="shared" si="42"/>
        <v>0</v>
      </c>
      <c r="AD117" s="639">
        <f t="shared" ref="AD117:AH117" si="43">IFERROR(AD115-AD116,0)</f>
        <v>0</v>
      </c>
      <c r="AE117" s="639">
        <f t="shared" si="43"/>
        <v>0</v>
      </c>
      <c r="AF117" s="639">
        <f t="shared" si="43"/>
        <v>0</v>
      </c>
      <c r="AG117" s="639">
        <f t="shared" si="43"/>
        <v>0</v>
      </c>
      <c r="AH117" s="639">
        <f t="shared" si="43"/>
        <v>0</v>
      </c>
      <c r="AI117" s="694"/>
    </row>
    <row r="118" spans="2:35" ht="13" hidden="1" x14ac:dyDescent="0.3">
      <c r="B118" s="609" t="s">
        <v>139</v>
      </c>
      <c r="C118" s="688"/>
      <c r="D118" s="530"/>
      <c r="E118" s="690"/>
      <c r="F118" s="690"/>
      <c r="G118" s="690"/>
      <c r="H118" s="690"/>
      <c r="I118" s="690"/>
      <c r="J118" s="690"/>
      <c r="K118" s="690"/>
      <c r="L118" s="690"/>
      <c r="M118" s="690"/>
      <c r="N118" s="690"/>
      <c r="O118" s="690"/>
      <c r="P118" s="690"/>
      <c r="Q118" s="690"/>
      <c r="R118" s="690"/>
      <c r="S118" s="690"/>
      <c r="T118" s="690"/>
      <c r="U118" s="690"/>
      <c r="V118" s="690"/>
      <c r="W118" s="690"/>
      <c r="X118" s="690"/>
      <c r="Y118" s="690"/>
      <c r="Z118" s="690"/>
      <c r="AA118" s="690"/>
      <c r="AB118" s="690"/>
      <c r="AC118" s="690"/>
      <c r="AD118" s="690"/>
      <c r="AE118" s="690"/>
      <c r="AF118" s="690"/>
      <c r="AG118" s="690"/>
      <c r="AH118" s="690"/>
      <c r="AI118" s="694"/>
    </row>
    <row r="119" spans="2:35" ht="13" hidden="1" x14ac:dyDescent="0.3">
      <c r="B119" s="692" t="s">
        <v>10</v>
      </c>
      <c r="C119" s="684"/>
      <c r="D119" s="692"/>
      <c r="E119" s="639">
        <f t="shared" ref="E119:AC119" si="44">IF((E117&gt;0),(1-E118)*E117,0)</f>
        <v>0</v>
      </c>
      <c r="F119" s="639">
        <f t="shared" si="44"/>
        <v>0</v>
      </c>
      <c r="G119" s="639">
        <f t="shared" si="44"/>
        <v>0</v>
      </c>
      <c r="H119" s="639">
        <f t="shared" si="44"/>
        <v>0</v>
      </c>
      <c r="I119" s="639">
        <f t="shared" si="44"/>
        <v>0</v>
      </c>
      <c r="J119" s="639">
        <f t="shared" si="44"/>
        <v>0</v>
      </c>
      <c r="K119" s="639">
        <f t="shared" si="44"/>
        <v>0</v>
      </c>
      <c r="L119" s="639">
        <f t="shared" si="44"/>
        <v>0</v>
      </c>
      <c r="M119" s="639">
        <f t="shared" si="44"/>
        <v>0</v>
      </c>
      <c r="N119" s="639">
        <f t="shared" si="44"/>
        <v>0</v>
      </c>
      <c r="O119" s="639">
        <f t="shared" si="44"/>
        <v>0</v>
      </c>
      <c r="P119" s="639">
        <f t="shared" si="44"/>
        <v>0</v>
      </c>
      <c r="Q119" s="639">
        <f t="shared" si="44"/>
        <v>0</v>
      </c>
      <c r="R119" s="639">
        <f t="shared" si="44"/>
        <v>0</v>
      </c>
      <c r="S119" s="639">
        <f t="shared" si="44"/>
        <v>0</v>
      </c>
      <c r="T119" s="639">
        <f t="shared" si="44"/>
        <v>0</v>
      </c>
      <c r="U119" s="639">
        <f t="shared" si="44"/>
        <v>0</v>
      </c>
      <c r="V119" s="639">
        <f t="shared" si="44"/>
        <v>0</v>
      </c>
      <c r="W119" s="639">
        <f t="shared" si="44"/>
        <v>0</v>
      </c>
      <c r="X119" s="639">
        <f t="shared" si="44"/>
        <v>0</v>
      </c>
      <c r="Y119" s="639">
        <f t="shared" si="44"/>
        <v>0</v>
      </c>
      <c r="Z119" s="639">
        <f t="shared" si="44"/>
        <v>0</v>
      </c>
      <c r="AA119" s="639">
        <f t="shared" si="44"/>
        <v>0</v>
      </c>
      <c r="AB119" s="639">
        <f t="shared" si="44"/>
        <v>0</v>
      </c>
      <c r="AC119" s="639">
        <f t="shared" si="44"/>
        <v>0</v>
      </c>
      <c r="AD119" s="639">
        <f t="shared" ref="AD119:AH119" si="45">IF((AD117&gt;0),(1-AD118)*AD117,0)</f>
        <v>0</v>
      </c>
      <c r="AE119" s="639">
        <f t="shared" si="45"/>
        <v>0</v>
      </c>
      <c r="AF119" s="639">
        <f t="shared" si="45"/>
        <v>0</v>
      </c>
      <c r="AG119" s="639">
        <f t="shared" si="45"/>
        <v>0</v>
      </c>
      <c r="AH119" s="639">
        <f t="shared" si="45"/>
        <v>0</v>
      </c>
      <c r="AI119" s="694"/>
    </row>
    <row r="120" spans="2:35" ht="13" hidden="1" x14ac:dyDescent="0.3">
      <c r="B120" s="589"/>
      <c r="C120" s="688"/>
      <c r="D120" s="676">
        <f>'MEG Def'!$H10</f>
        <v>0</v>
      </c>
      <c r="E120" s="685"/>
      <c r="F120" s="685"/>
      <c r="G120" s="685"/>
      <c r="H120" s="685"/>
      <c r="I120" s="685"/>
      <c r="J120" s="685"/>
      <c r="K120" s="685"/>
      <c r="L120" s="685"/>
      <c r="M120" s="685"/>
      <c r="N120" s="685"/>
      <c r="O120" s="685"/>
      <c r="P120" s="685"/>
      <c r="Q120" s="685"/>
      <c r="R120" s="685"/>
      <c r="S120" s="685"/>
      <c r="T120" s="685"/>
      <c r="U120" s="685"/>
      <c r="V120" s="685"/>
      <c r="W120" s="685"/>
      <c r="X120" s="685"/>
      <c r="Y120" s="685"/>
      <c r="Z120" s="685"/>
      <c r="AA120" s="685"/>
      <c r="AB120" s="685"/>
      <c r="AC120" s="685"/>
      <c r="AD120" s="685"/>
      <c r="AE120" s="685"/>
      <c r="AF120" s="685"/>
      <c r="AG120" s="685"/>
      <c r="AH120" s="685"/>
      <c r="AI120" s="694"/>
    </row>
    <row r="121" spans="2:35" ht="13" hidden="1" x14ac:dyDescent="0.3">
      <c r="B121" s="589" t="str">
        <f>IFERROR(VLOOKUP(C121,'MEG Def'!$A$7:$B$12,2),"")</f>
        <v/>
      </c>
      <c r="C121" s="636"/>
      <c r="D121" s="597" t="s">
        <v>56</v>
      </c>
      <c r="E121" s="639" t="str">
        <f>IF($D120="Savings Phase-Down",E27," ")</f>
        <v xml:space="preserve"> </v>
      </c>
      <c r="F121" s="639" t="str">
        <f t="shared" ref="F121:AC121" si="46">IF($D120="Savings Phase-Down",F27," ")</f>
        <v xml:space="preserve"> </v>
      </c>
      <c r="G121" s="639" t="str">
        <f t="shared" si="46"/>
        <v xml:space="preserve"> </v>
      </c>
      <c r="H121" s="639" t="str">
        <f t="shared" si="46"/>
        <v xml:space="preserve"> </v>
      </c>
      <c r="I121" s="639" t="str">
        <f t="shared" si="46"/>
        <v xml:space="preserve"> </v>
      </c>
      <c r="J121" s="639" t="str">
        <f t="shared" si="46"/>
        <v xml:space="preserve"> </v>
      </c>
      <c r="K121" s="639" t="str">
        <f t="shared" si="46"/>
        <v xml:space="preserve"> </v>
      </c>
      <c r="L121" s="639" t="str">
        <f t="shared" si="46"/>
        <v xml:space="preserve"> </v>
      </c>
      <c r="M121" s="639" t="str">
        <f t="shared" si="46"/>
        <v xml:space="preserve"> </v>
      </c>
      <c r="N121" s="639" t="str">
        <f t="shared" si="46"/>
        <v xml:space="preserve"> </v>
      </c>
      <c r="O121" s="639" t="str">
        <f t="shared" si="46"/>
        <v xml:space="preserve"> </v>
      </c>
      <c r="P121" s="639" t="str">
        <f t="shared" si="46"/>
        <v xml:space="preserve"> </v>
      </c>
      <c r="Q121" s="639" t="str">
        <f t="shared" si="46"/>
        <v xml:space="preserve"> </v>
      </c>
      <c r="R121" s="639" t="str">
        <f t="shared" si="46"/>
        <v xml:space="preserve"> </v>
      </c>
      <c r="S121" s="639" t="str">
        <f t="shared" si="46"/>
        <v xml:space="preserve"> </v>
      </c>
      <c r="T121" s="639" t="str">
        <f t="shared" si="46"/>
        <v xml:space="preserve"> </v>
      </c>
      <c r="U121" s="639" t="str">
        <f t="shared" si="46"/>
        <v xml:space="preserve"> </v>
      </c>
      <c r="V121" s="639" t="str">
        <f t="shared" si="46"/>
        <v xml:space="preserve"> </v>
      </c>
      <c r="W121" s="639" t="str">
        <f t="shared" si="46"/>
        <v xml:space="preserve"> </v>
      </c>
      <c r="X121" s="639" t="str">
        <f t="shared" si="46"/>
        <v xml:space="preserve"> </v>
      </c>
      <c r="Y121" s="639" t="str">
        <f t="shared" si="46"/>
        <v xml:space="preserve"> </v>
      </c>
      <c r="Z121" s="639" t="str">
        <f t="shared" si="46"/>
        <v xml:space="preserve"> </v>
      </c>
      <c r="AA121" s="639" t="str">
        <f t="shared" si="46"/>
        <v xml:space="preserve"> </v>
      </c>
      <c r="AB121" s="639" t="str">
        <f t="shared" si="46"/>
        <v xml:space="preserve"> </v>
      </c>
      <c r="AC121" s="639" t="str">
        <f t="shared" si="46"/>
        <v xml:space="preserve"> </v>
      </c>
      <c r="AD121" s="639" t="str">
        <f t="shared" ref="AD121:AH121" si="47">IF($D120="Savings Phase-Down",AD27," ")</f>
        <v xml:space="preserve"> </v>
      </c>
      <c r="AE121" s="639" t="str">
        <f t="shared" si="47"/>
        <v xml:space="preserve"> </v>
      </c>
      <c r="AF121" s="639" t="str">
        <f t="shared" si="47"/>
        <v xml:space="preserve"> </v>
      </c>
      <c r="AG121" s="639" t="str">
        <f t="shared" si="47"/>
        <v xml:space="preserve"> </v>
      </c>
      <c r="AH121" s="639" t="str">
        <f t="shared" si="47"/>
        <v xml:space="preserve"> </v>
      </c>
      <c r="AI121" s="694"/>
    </row>
    <row r="122" spans="2:35" ht="13" hidden="1" x14ac:dyDescent="0.3">
      <c r="B122" s="589"/>
      <c r="C122" s="688"/>
      <c r="D122" s="597" t="s">
        <v>57</v>
      </c>
      <c r="E122" s="639" t="str">
        <f>IF($D120="Savings Phase-Down",E80," ")</f>
        <v xml:space="preserve"> </v>
      </c>
      <c r="F122" s="639" t="str">
        <f t="shared" ref="F122:AC122" si="48">IF($D120="Savings Phase-Down",F80," ")</f>
        <v xml:space="preserve"> </v>
      </c>
      <c r="G122" s="639" t="str">
        <f t="shared" si="48"/>
        <v xml:space="preserve"> </v>
      </c>
      <c r="H122" s="639" t="str">
        <f t="shared" si="48"/>
        <v xml:space="preserve"> </v>
      </c>
      <c r="I122" s="639" t="str">
        <f t="shared" si="48"/>
        <v xml:space="preserve"> </v>
      </c>
      <c r="J122" s="639" t="str">
        <f t="shared" si="48"/>
        <v xml:space="preserve"> </v>
      </c>
      <c r="K122" s="639" t="str">
        <f t="shared" si="48"/>
        <v xml:space="preserve"> </v>
      </c>
      <c r="L122" s="639" t="str">
        <f t="shared" si="48"/>
        <v xml:space="preserve"> </v>
      </c>
      <c r="M122" s="639" t="str">
        <f t="shared" si="48"/>
        <v xml:space="preserve"> </v>
      </c>
      <c r="N122" s="639" t="str">
        <f t="shared" si="48"/>
        <v xml:space="preserve"> </v>
      </c>
      <c r="O122" s="639" t="str">
        <f t="shared" si="48"/>
        <v xml:space="preserve"> </v>
      </c>
      <c r="P122" s="639" t="str">
        <f t="shared" si="48"/>
        <v xml:space="preserve"> </v>
      </c>
      <c r="Q122" s="639" t="str">
        <f t="shared" si="48"/>
        <v xml:space="preserve"> </v>
      </c>
      <c r="R122" s="639" t="str">
        <f t="shared" si="48"/>
        <v xml:space="preserve"> </v>
      </c>
      <c r="S122" s="639" t="str">
        <f t="shared" si="48"/>
        <v xml:space="preserve"> </v>
      </c>
      <c r="T122" s="639" t="str">
        <f t="shared" si="48"/>
        <v xml:space="preserve"> </v>
      </c>
      <c r="U122" s="639" t="str">
        <f t="shared" si="48"/>
        <v xml:space="preserve"> </v>
      </c>
      <c r="V122" s="639" t="str">
        <f t="shared" si="48"/>
        <v xml:space="preserve"> </v>
      </c>
      <c r="W122" s="639" t="str">
        <f t="shared" si="48"/>
        <v xml:space="preserve"> </v>
      </c>
      <c r="X122" s="639" t="str">
        <f t="shared" si="48"/>
        <v xml:space="preserve"> </v>
      </c>
      <c r="Y122" s="639" t="str">
        <f t="shared" si="48"/>
        <v xml:space="preserve"> </v>
      </c>
      <c r="Z122" s="639" t="str">
        <f t="shared" si="48"/>
        <v xml:space="preserve"> </v>
      </c>
      <c r="AA122" s="639" t="str">
        <f t="shared" si="48"/>
        <v xml:space="preserve"> </v>
      </c>
      <c r="AB122" s="639" t="str">
        <f t="shared" si="48"/>
        <v xml:space="preserve"> </v>
      </c>
      <c r="AC122" s="639" t="str">
        <f t="shared" si="48"/>
        <v xml:space="preserve"> </v>
      </c>
      <c r="AD122" s="639" t="str">
        <f t="shared" ref="AD122:AH122" si="49">IF($D120="Savings Phase-Down",AD80," ")</f>
        <v xml:space="preserve"> </v>
      </c>
      <c r="AE122" s="639" t="str">
        <f t="shared" si="49"/>
        <v xml:space="preserve"> </v>
      </c>
      <c r="AF122" s="639" t="str">
        <f t="shared" si="49"/>
        <v xml:space="preserve"> </v>
      </c>
      <c r="AG122" s="639" t="str">
        <f t="shared" si="49"/>
        <v xml:space="preserve"> </v>
      </c>
      <c r="AH122" s="639" t="str">
        <f t="shared" si="49"/>
        <v xml:space="preserve"> </v>
      </c>
      <c r="AI122" s="694"/>
    </row>
    <row r="123" spans="2:35" ht="13" hidden="1" x14ac:dyDescent="0.3">
      <c r="B123" s="689" t="s">
        <v>138</v>
      </c>
      <c r="C123" s="688"/>
      <c r="D123" s="530"/>
      <c r="E123" s="639">
        <f t="shared" ref="E123:AC123" si="50">IFERROR(E121-E122,0)</f>
        <v>0</v>
      </c>
      <c r="F123" s="639">
        <f t="shared" si="50"/>
        <v>0</v>
      </c>
      <c r="G123" s="639">
        <f t="shared" si="50"/>
        <v>0</v>
      </c>
      <c r="H123" s="639">
        <f t="shared" si="50"/>
        <v>0</v>
      </c>
      <c r="I123" s="639">
        <f t="shared" si="50"/>
        <v>0</v>
      </c>
      <c r="J123" s="639">
        <f t="shared" si="50"/>
        <v>0</v>
      </c>
      <c r="K123" s="639">
        <f t="shared" si="50"/>
        <v>0</v>
      </c>
      <c r="L123" s="639">
        <f t="shared" si="50"/>
        <v>0</v>
      </c>
      <c r="M123" s="639">
        <f t="shared" si="50"/>
        <v>0</v>
      </c>
      <c r="N123" s="639">
        <f t="shared" si="50"/>
        <v>0</v>
      </c>
      <c r="O123" s="639">
        <f t="shared" si="50"/>
        <v>0</v>
      </c>
      <c r="P123" s="639">
        <f t="shared" si="50"/>
        <v>0</v>
      </c>
      <c r="Q123" s="639">
        <f t="shared" si="50"/>
        <v>0</v>
      </c>
      <c r="R123" s="639">
        <f t="shared" si="50"/>
        <v>0</v>
      </c>
      <c r="S123" s="639">
        <f t="shared" si="50"/>
        <v>0</v>
      </c>
      <c r="T123" s="639">
        <f t="shared" si="50"/>
        <v>0</v>
      </c>
      <c r="U123" s="639">
        <f t="shared" si="50"/>
        <v>0</v>
      </c>
      <c r="V123" s="639">
        <f t="shared" si="50"/>
        <v>0</v>
      </c>
      <c r="W123" s="639">
        <f t="shared" si="50"/>
        <v>0</v>
      </c>
      <c r="X123" s="639">
        <f t="shared" si="50"/>
        <v>0</v>
      </c>
      <c r="Y123" s="639">
        <f t="shared" si="50"/>
        <v>0</v>
      </c>
      <c r="Z123" s="639">
        <f t="shared" si="50"/>
        <v>0</v>
      </c>
      <c r="AA123" s="639">
        <f t="shared" si="50"/>
        <v>0</v>
      </c>
      <c r="AB123" s="639">
        <f t="shared" si="50"/>
        <v>0</v>
      </c>
      <c r="AC123" s="639">
        <f t="shared" si="50"/>
        <v>0</v>
      </c>
      <c r="AD123" s="639">
        <f t="shared" ref="AD123:AH123" si="51">IFERROR(AD121-AD122,0)</f>
        <v>0</v>
      </c>
      <c r="AE123" s="639">
        <f t="shared" si="51"/>
        <v>0</v>
      </c>
      <c r="AF123" s="639">
        <f t="shared" si="51"/>
        <v>0</v>
      </c>
      <c r="AG123" s="639">
        <f t="shared" si="51"/>
        <v>0</v>
      </c>
      <c r="AH123" s="639">
        <f t="shared" si="51"/>
        <v>0</v>
      </c>
      <c r="AI123" s="694"/>
    </row>
    <row r="124" spans="2:35" ht="13" hidden="1" x14ac:dyDescent="0.3">
      <c r="B124" s="609" t="s">
        <v>139</v>
      </c>
      <c r="C124" s="688"/>
      <c r="D124" s="530"/>
      <c r="E124" s="690"/>
      <c r="F124" s="690"/>
      <c r="G124" s="690"/>
      <c r="H124" s="690"/>
      <c r="I124" s="690"/>
      <c r="J124" s="690"/>
      <c r="K124" s="690"/>
      <c r="L124" s="690"/>
      <c r="M124" s="690"/>
      <c r="N124" s="690"/>
      <c r="O124" s="690"/>
      <c r="P124" s="690"/>
      <c r="Q124" s="690"/>
      <c r="R124" s="690"/>
      <c r="S124" s="690"/>
      <c r="T124" s="690"/>
      <c r="U124" s="690"/>
      <c r="V124" s="690"/>
      <c r="W124" s="690"/>
      <c r="X124" s="690"/>
      <c r="Y124" s="690"/>
      <c r="Z124" s="690"/>
      <c r="AA124" s="690"/>
      <c r="AB124" s="690"/>
      <c r="AC124" s="690"/>
      <c r="AD124" s="690"/>
      <c r="AE124" s="690"/>
      <c r="AF124" s="690"/>
      <c r="AG124" s="690"/>
      <c r="AH124" s="690"/>
      <c r="AI124" s="694"/>
    </row>
    <row r="125" spans="2:35" ht="13" hidden="1" x14ac:dyDescent="0.3">
      <c r="B125" s="692" t="s">
        <v>10</v>
      </c>
      <c r="C125" s="684"/>
      <c r="D125" s="692"/>
      <c r="E125" s="639">
        <f t="shared" ref="E125:AC125" si="52">IF((E123&gt;0),(1-E124)*E123,0)</f>
        <v>0</v>
      </c>
      <c r="F125" s="639">
        <f t="shared" si="52"/>
        <v>0</v>
      </c>
      <c r="G125" s="639">
        <f t="shared" si="52"/>
        <v>0</v>
      </c>
      <c r="H125" s="639">
        <f t="shared" si="52"/>
        <v>0</v>
      </c>
      <c r="I125" s="639">
        <f t="shared" si="52"/>
        <v>0</v>
      </c>
      <c r="J125" s="639">
        <f t="shared" si="52"/>
        <v>0</v>
      </c>
      <c r="K125" s="639">
        <f t="shared" si="52"/>
        <v>0</v>
      </c>
      <c r="L125" s="639">
        <f t="shared" si="52"/>
        <v>0</v>
      </c>
      <c r="M125" s="639">
        <f t="shared" si="52"/>
        <v>0</v>
      </c>
      <c r="N125" s="639">
        <f t="shared" si="52"/>
        <v>0</v>
      </c>
      <c r="O125" s="639">
        <f t="shared" si="52"/>
        <v>0</v>
      </c>
      <c r="P125" s="639">
        <f t="shared" si="52"/>
        <v>0</v>
      </c>
      <c r="Q125" s="639">
        <f t="shared" si="52"/>
        <v>0</v>
      </c>
      <c r="R125" s="639">
        <f t="shared" si="52"/>
        <v>0</v>
      </c>
      <c r="S125" s="639">
        <f t="shared" si="52"/>
        <v>0</v>
      </c>
      <c r="T125" s="639">
        <f t="shared" si="52"/>
        <v>0</v>
      </c>
      <c r="U125" s="639">
        <f t="shared" si="52"/>
        <v>0</v>
      </c>
      <c r="V125" s="639">
        <f t="shared" si="52"/>
        <v>0</v>
      </c>
      <c r="W125" s="639">
        <f t="shared" si="52"/>
        <v>0</v>
      </c>
      <c r="X125" s="639">
        <f t="shared" si="52"/>
        <v>0</v>
      </c>
      <c r="Y125" s="639">
        <f t="shared" si="52"/>
        <v>0</v>
      </c>
      <c r="Z125" s="639">
        <f t="shared" si="52"/>
        <v>0</v>
      </c>
      <c r="AA125" s="639">
        <f t="shared" si="52"/>
        <v>0</v>
      </c>
      <c r="AB125" s="639">
        <f t="shared" si="52"/>
        <v>0</v>
      </c>
      <c r="AC125" s="639">
        <f t="shared" si="52"/>
        <v>0</v>
      </c>
      <c r="AD125" s="639">
        <f t="shared" ref="AD125:AH125" si="53">IF((AD123&gt;0),(1-AD124)*AD123,0)</f>
        <v>0</v>
      </c>
      <c r="AE125" s="639">
        <f t="shared" si="53"/>
        <v>0</v>
      </c>
      <c r="AF125" s="639">
        <f t="shared" si="53"/>
        <v>0</v>
      </c>
      <c r="AG125" s="639">
        <f t="shared" si="53"/>
        <v>0</v>
      </c>
      <c r="AH125" s="639">
        <f t="shared" si="53"/>
        <v>0</v>
      </c>
      <c r="AI125" s="694"/>
    </row>
    <row r="126" spans="2:35" ht="13" hidden="1" x14ac:dyDescent="0.3">
      <c r="B126" s="589"/>
      <c r="C126" s="688"/>
      <c r="D126" s="676">
        <f>'MEG Def'!$H11</f>
        <v>0</v>
      </c>
      <c r="E126" s="685"/>
      <c r="F126" s="685"/>
      <c r="G126" s="685"/>
      <c r="H126" s="685"/>
      <c r="I126" s="685"/>
      <c r="J126" s="685"/>
      <c r="K126" s="685"/>
      <c r="L126" s="685"/>
      <c r="M126" s="685"/>
      <c r="N126" s="685"/>
      <c r="O126" s="685"/>
      <c r="P126" s="685"/>
      <c r="Q126" s="685"/>
      <c r="R126" s="685"/>
      <c r="S126" s="685"/>
      <c r="T126" s="685"/>
      <c r="U126" s="685"/>
      <c r="V126" s="685"/>
      <c r="W126" s="685"/>
      <c r="X126" s="685"/>
      <c r="Y126" s="685"/>
      <c r="Z126" s="685"/>
      <c r="AA126" s="685"/>
      <c r="AB126" s="685"/>
      <c r="AC126" s="685"/>
      <c r="AD126" s="685"/>
      <c r="AE126" s="685"/>
      <c r="AF126" s="685"/>
      <c r="AG126" s="685"/>
      <c r="AH126" s="685"/>
      <c r="AI126" s="694"/>
    </row>
    <row r="127" spans="2:35" ht="13" hidden="1" x14ac:dyDescent="0.3">
      <c r="B127" s="589" t="str">
        <f>IFERROR(VLOOKUP(C127,'MEG Def'!$A$7:$B$12,2),"")</f>
        <v/>
      </c>
      <c r="C127" s="636"/>
      <c r="D127" s="597" t="s">
        <v>56</v>
      </c>
      <c r="E127" s="639" t="str">
        <f>IF($D126="Savings Phase-Down",E31," ")</f>
        <v xml:space="preserve"> </v>
      </c>
      <c r="F127" s="639" t="str">
        <f t="shared" ref="F127:AC127" si="54">IF($D126="Savings Phase-Down",F31," ")</f>
        <v xml:space="preserve"> </v>
      </c>
      <c r="G127" s="639" t="str">
        <f t="shared" si="54"/>
        <v xml:space="preserve"> </v>
      </c>
      <c r="H127" s="639" t="str">
        <f t="shared" si="54"/>
        <v xml:space="preserve"> </v>
      </c>
      <c r="I127" s="639" t="str">
        <f t="shared" si="54"/>
        <v xml:space="preserve"> </v>
      </c>
      <c r="J127" s="639" t="str">
        <f t="shared" si="54"/>
        <v xml:space="preserve"> </v>
      </c>
      <c r="K127" s="639" t="str">
        <f t="shared" si="54"/>
        <v xml:space="preserve"> </v>
      </c>
      <c r="L127" s="639" t="str">
        <f t="shared" si="54"/>
        <v xml:space="preserve"> </v>
      </c>
      <c r="M127" s="639" t="str">
        <f t="shared" si="54"/>
        <v xml:space="preserve"> </v>
      </c>
      <c r="N127" s="639" t="str">
        <f t="shared" si="54"/>
        <v xml:space="preserve"> </v>
      </c>
      <c r="O127" s="639" t="str">
        <f t="shared" si="54"/>
        <v xml:space="preserve"> </v>
      </c>
      <c r="P127" s="639" t="str">
        <f t="shared" si="54"/>
        <v xml:space="preserve"> </v>
      </c>
      <c r="Q127" s="639" t="str">
        <f t="shared" si="54"/>
        <v xml:space="preserve"> </v>
      </c>
      <c r="R127" s="639" t="str">
        <f t="shared" si="54"/>
        <v xml:space="preserve"> </v>
      </c>
      <c r="S127" s="639" t="str">
        <f t="shared" si="54"/>
        <v xml:space="preserve"> </v>
      </c>
      <c r="T127" s="639" t="str">
        <f t="shared" si="54"/>
        <v xml:space="preserve"> </v>
      </c>
      <c r="U127" s="639" t="str">
        <f t="shared" si="54"/>
        <v xml:space="preserve"> </v>
      </c>
      <c r="V127" s="639" t="str">
        <f t="shared" si="54"/>
        <v xml:space="preserve"> </v>
      </c>
      <c r="W127" s="639" t="str">
        <f t="shared" si="54"/>
        <v xml:space="preserve"> </v>
      </c>
      <c r="X127" s="639" t="str">
        <f t="shared" si="54"/>
        <v xml:space="preserve"> </v>
      </c>
      <c r="Y127" s="639" t="str">
        <f t="shared" si="54"/>
        <v xml:space="preserve"> </v>
      </c>
      <c r="Z127" s="639" t="str">
        <f t="shared" si="54"/>
        <v xml:space="preserve"> </v>
      </c>
      <c r="AA127" s="639" t="str">
        <f t="shared" si="54"/>
        <v xml:space="preserve"> </v>
      </c>
      <c r="AB127" s="639" t="str">
        <f t="shared" si="54"/>
        <v xml:space="preserve"> </v>
      </c>
      <c r="AC127" s="639" t="str">
        <f t="shared" si="54"/>
        <v xml:space="preserve"> </v>
      </c>
      <c r="AD127" s="639" t="str">
        <f t="shared" ref="AD127:AH127" si="55">IF($D126="Savings Phase-Down",AD31," ")</f>
        <v xml:space="preserve"> </v>
      </c>
      <c r="AE127" s="639" t="str">
        <f t="shared" si="55"/>
        <v xml:space="preserve"> </v>
      </c>
      <c r="AF127" s="639" t="str">
        <f t="shared" si="55"/>
        <v xml:space="preserve"> </v>
      </c>
      <c r="AG127" s="639" t="str">
        <f t="shared" si="55"/>
        <v xml:space="preserve"> </v>
      </c>
      <c r="AH127" s="639" t="str">
        <f t="shared" si="55"/>
        <v xml:space="preserve"> </v>
      </c>
      <c r="AI127" s="694"/>
    </row>
    <row r="128" spans="2:35" ht="13" hidden="1" x14ac:dyDescent="0.3">
      <c r="B128" s="589"/>
      <c r="C128" s="688"/>
      <c r="D128" s="597" t="s">
        <v>57</v>
      </c>
      <c r="E128" s="639" t="str">
        <f>IF($D126="Savings Phase-Down",E81," ")</f>
        <v xml:space="preserve"> </v>
      </c>
      <c r="F128" s="639" t="str">
        <f t="shared" ref="F128:AC128" si="56">IF($D126="Savings Phase-Down",F81," ")</f>
        <v xml:space="preserve"> </v>
      </c>
      <c r="G128" s="639" t="str">
        <f t="shared" si="56"/>
        <v xml:space="preserve"> </v>
      </c>
      <c r="H128" s="639" t="str">
        <f t="shared" si="56"/>
        <v xml:space="preserve"> </v>
      </c>
      <c r="I128" s="639" t="str">
        <f t="shared" si="56"/>
        <v xml:space="preserve"> </v>
      </c>
      <c r="J128" s="639" t="str">
        <f t="shared" si="56"/>
        <v xml:space="preserve"> </v>
      </c>
      <c r="K128" s="639" t="str">
        <f t="shared" si="56"/>
        <v xml:space="preserve"> </v>
      </c>
      <c r="L128" s="639" t="str">
        <f t="shared" si="56"/>
        <v xml:space="preserve"> </v>
      </c>
      <c r="M128" s="639" t="str">
        <f t="shared" si="56"/>
        <v xml:space="preserve"> </v>
      </c>
      <c r="N128" s="639" t="str">
        <f t="shared" si="56"/>
        <v xml:space="preserve"> </v>
      </c>
      <c r="O128" s="639" t="str">
        <f t="shared" si="56"/>
        <v xml:space="preserve"> </v>
      </c>
      <c r="P128" s="639" t="str">
        <f t="shared" si="56"/>
        <v xml:space="preserve"> </v>
      </c>
      <c r="Q128" s="639" t="str">
        <f t="shared" si="56"/>
        <v xml:space="preserve"> </v>
      </c>
      <c r="R128" s="639" t="str">
        <f t="shared" si="56"/>
        <v xml:space="preserve"> </v>
      </c>
      <c r="S128" s="639" t="str">
        <f t="shared" si="56"/>
        <v xml:space="preserve"> </v>
      </c>
      <c r="T128" s="639" t="str">
        <f t="shared" si="56"/>
        <v xml:space="preserve"> </v>
      </c>
      <c r="U128" s="639" t="str">
        <f t="shared" si="56"/>
        <v xml:space="preserve"> </v>
      </c>
      <c r="V128" s="639" t="str">
        <f t="shared" si="56"/>
        <v xml:space="preserve"> </v>
      </c>
      <c r="W128" s="639" t="str">
        <f t="shared" si="56"/>
        <v xml:space="preserve"> </v>
      </c>
      <c r="X128" s="639" t="str">
        <f t="shared" si="56"/>
        <v xml:space="preserve"> </v>
      </c>
      <c r="Y128" s="639" t="str">
        <f t="shared" si="56"/>
        <v xml:space="preserve"> </v>
      </c>
      <c r="Z128" s="639" t="str">
        <f t="shared" si="56"/>
        <v xml:space="preserve"> </v>
      </c>
      <c r="AA128" s="639" t="str">
        <f t="shared" si="56"/>
        <v xml:space="preserve"> </v>
      </c>
      <c r="AB128" s="639" t="str">
        <f t="shared" si="56"/>
        <v xml:space="preserve"> </v>
      </c>
      <c r="AC128" s="639" t="str">
        <f t="shared" si="56"/>
        <v xml:space="preserve"> </v>
      </c>
      <c r="AD128" s="639" t="str">
        <f t="shared" ref="AD128:AH128" si="57">IF($D126="Savings Phase-Down",AD81," ")</f>
        <v xml:space="preserve"> </v>
      </c>
      <c r="AE128" s="639" t="str">
        <f t="shared" si="57"/>
        <v xml:space="preserve"> </v>
      </c>
      <c r="AF128" s="639" t="str">
        <f t="shared" si="57"/>
        <v xml:space="preserve"> </v>
      </c>
      <c r="AG128" s="639" t="str">
        <f t="shared" si="57"/>
        <v xml:space="preserve"> </v>
      </c>
      <c r="AH128" s="639" t="str">
        <f t="shared" si="57"/>
        <v xml:space="preserve"> </v>
      </c>
      <c r="AI128" s="694"/>
    </row>
    <row r="129" spans="2:35" ht="13" hidden="1" x14ac:dyDescent="0.3">
      <c r="B129" s="689" t="s">
        <v>138</v>
      </c>
      <c r="C129" s="688"/>
      <c r="D129" s="530"/>
      <c r="E129" s="639">
        <f t="shared" ref="E129:AC129" si="58">IFERROR(E127-E128,0)</f>
        <v>0</v>
      </c>
      <c r="F129" s="639">
        <f t="shared" si="58"/>
        <v>0</v>
      </c>
      <c r="G129" s="639">
        <f t="shared" si="58"/>
        <v>0</v>
      </c>
      <c r="H129" s="639">
        <f t="shared" si="58"/>
        <v>0</v>
      </c>
      <c r="I129" s="639">
        <f t="shared" si="58"/>
        <v>0</v>
      </c>
      <c r="J129" s="639">
        <f t="shared" si="58"/>
        <v>0</v>
      </c>
      <c r="K129" s="639">
        <f t="shared" si="58"/>
        <v>0</v>
      </c>
      <c r="L129" s="639">
        <f t="shared" si="58"/>
        <v>0</v>
      </c>
      <c r="M129" s="639">
        <f t="shared" si="58"/>
        <v>0</v>
      </c>
      <c r="N129" s="639">
        <f t="shared" si="58"/>
        <v>0</v>
      </c>
      <c r="O129" s="639">
        <f t="shared" si="58"/>
        <v>0</v>
      </c>
      <c r="P129" s="639">
        <f t="shared" si="58"/>
        <v>0</v>
      </c>
      <c r="Q129" s="639">
        <f t="shared" si="58"/>
        <v>0</v>
      </c>
      <c r="R129" s="639">
        <f t="shared" si="58"/>
        <v>0</v>
      </c>
      <c r="S129" s="639">
        <f t="shared" si="58"/>
        <v>0</v>
      </c>
      <c r="T129" s="639">
        <f t="shared" si="58"/>
        <v>0</v>
      </c>
      <c r="U129" s="639">
        <f t="shared" si="58"/>
        <v>0</v>
      </c>
      <c r="V129" s="639">
        <f t="shared" si="58"/>
        <v>0</v>
      </c>
      <c r="W129" s="639">
        <f t="shared" si="58"/>
        <v>0</v>
      </c>
      <c r="X129" s="639">
        <f t="shared" si="58"/>
        <v>0</v>
      </c>
      <c r="Y129" s="639">
        <f t="shared" si="58"/>
        <v>0</v>
      </c>
      <c r="Z129" s="639">
        <f t="shared" si="58"/>
        <v>0</v>
      </c>
      <c r="AA129" s="639">
        <f t="shared" si="58"/>
        <v>0</v>
      </c>
      <c r="AB129" s="639">
        <f t="shared" si="58"/>
        <v>0</v>
      </c>
      <c r="AC129" s="639">
        <f t="shared" si="58"/>
        <v>0</v>
      </c>
      <c r="AD129" s="639">
        <f t="shared" ref="AD129:AH129" si="59">IFERROR(AD127-AD128,0)</f>
        <v>0</v>
      </c>
      <c r="AE129" s="639">
        <f t="shared" si="59"/>
        <v>0</v>
      </c>
      <c r="AF129" s="639">
        <f t="shared" si="59"/>
        <v>0</v>
      </c>
      <c r="AG129" s="639">
        <f t="shared" si="59"/>
        <v>0</v>
      </c>
      <c r="AH129" s="639">
        <f t="shared" si="59"/>
        <v>0</v>
      </c>
      <c r="AI129" s="694"/>
    </row>
    <row r="130" spans="2:35" ht="13" hidden="1" x14ac:dyDescent="0.3">
      <c r="B130" s="609" t="s">
        <v>139</v>
      </c>
      <c r="C130" s="688"/>
      <c r="D130" s="530"/>
      <c r="E130" s="690"/>
      <c r="F130" s="690"/>
      <c r="G130" s="690"/>
      <c r="H130" s="690"/>
      <c r="I130" s="690"/>
      <c r="J130" s="690"/>
      <c r="K130" s="690"/>
      <c r="L130" s="690"/>
      <c r="M130" s="690"/>
      <c r="N130" s="690"/>
      <c r="O130" s="690"/>
      <c r="P130" s="690"/>
      <c r="Q130" s="690"/>
      <c r="R130" s="690"/>
      <c r="S130" s="690"/>
      <c r="T130" s="690"/>
      <c r="U130" s="690"/>
      <c r="V130" s="690"/>
      <c r="W130" s="690"/>
      <c r="X130" s="690"/>
      <c r="Y130" s="690"/>
      <c r="Z130" s="690"/>
      <c r="AA130" s="690"/>
      <c r="AB130" s="690"/>
      <c r="AC130" s="690"/>
      <c r="AD130" s="690"/>
      <c r="AE130" s="690"/>
      <c r="AF130" s="690"/>
      <c r="AG130" s="690"/>
      <c r="AH130" s="690"/>
      <c r="AI130" s="694"/>
    </row>
    <row r="131" spans="2:35" ht="13" hidden="1" x14ac:dyDescent="0.3">
      <c r="B131" s="692" t="s">
        <v>10</v>
      </c>
      <c r="C131" s="684"/>
      <c r="D131" s="692"/>
      <c r="E131" s="639">
        <f t="shared" ref="E131:AC131" si="60">IF((E129&gt;0),(1-E130)*E129,0)</f>
        <v>0</v>
      </c>
      <c r="F131" s="639">
        <f t="shared" si="60"/>
        <v>0</v>
      </c>
      <c r="G131" s="639">
        <f t="shared" si="60"/>
        <v>0</v>
      </c>
      <c r="H131" s="639">
        <f t="shared" si="60"/>
        <v>0</v>
      </c>
      <c r="I131" s="639">
        <f t="shared" si="60"/>
        <v>0</v>
      </c>
      <c r="J131" s="639">
        <f t="shared" si="60"/>
        <v>0</v>
      </c>
      <c r="K131" s="639">
        <f t="shared" si="60"/>
        <v>0</v>
      </c>
      <c r="L131" s="639">
        <f t="shared" si="60"/>
        <v>0</v>
      </c>
      <c r="M131" s="639">
        <f t="shared" si="60"/>
        <v>0</v>
      </c>
      <c r="N131" s="639">
        <f t="shared" si="60"/>
        <v>0</v>
      </c>
      <c r="O131" s="639">
        <f t="shared" si="60"/>
        <v>0</v>
      </c>
      <c r="P131" s="639">
        <f t="shared" si="60"/>
        <v>0</v>
      </c>
      <c r="Q131" s="639">
        <f t="shared" si="60"/>
        <v>0</v>
      </c>
      <c r="R131" s="639">
        <f t="shared" si="60"/>
        <v>0</v>
      </c>
      <c r="S131" s="639">
        <f t="shared" si="60"/>
        <v>0</v>
      </c>
      <c r="T131" s="639">
        <f t="shared" si="60"/>
        <v>0</v>
      </c>
      <c r="U131" s="639">
        <f t="shared" si="60"/>
        <v>0</v>
      </c>
      <c r="V131" s="639">
        <f t="shared" si="60"/>
        <v>0</v>
      </c>
      <c r="W131" s="639">
        <f t="shared" si="60"/>
        <v>0</v>
      </c>
      <c r="X131" s="639">
        <f t="shared" si="60"/>
        <v>0</v>
      </c>
      <c r="Y131" s="639">
        <f t="shared" si="60"/>
        <v>0</v>
      </c>
      <c r="Z131" s="639">
        <f t="shared" si="60"/>
        <v>0</v>
      </c>
      <c r="AA131" s="639">
        <f t="shared" si="60"/>
        <v>0</v>
      </c>
      <c r="AB131" s="639">
        <f t="shared" si="60"/>
        <v>0</v>
      </c>
      <c r="AC131" s="639">
        <f t="shared" si="60"/>
        <v>0</v>
      </c>
      <c r="AD131" s="639">
        <f t="shared" ref="AD131:AH131" si="61">IF((AD129&gt;0),(1-AD130)*AD129,0)</f>
        <v>0</v>
      </c>
      <c r="AE131" s="639">
        <f t="shared" si="61"/>
        <v>0</v>
      </c>
      <c r="AF131" s="639">
        <f t="shared" si="61"/>
        <v>0</v>
      </c>
      <c r="AG131" s="639">
        <f t="shared" si="61"/>
        <v>0</v>
      </c>
      <c r="AH131" s="639">
        <f t="shared" si="61"/>
        <v>0</v>
      </c>
      <c r="AI131" s="694"/>
    </row>
    <row r="132" spans="2:35" ht="13.5" hidden="1" thickBot="1" x14ac:dyDescent="0.35">
      <c r="B132" s="622"/>
      <c r="C132" s="688"/>
      <c r="D132" s="530"/>
      <c r="E132" s="639"/>
      <c r="F132" s="639"/>
      <c r="G132" s="639"/>
      <c r="H132" s="639"/>
      <c r="I132" s="639"/>
      <c r="J132" s="639"/>
      <c r="K132" s="639"/>
      <c r="L132" s="639"/>
      <c r="M132" s="639"/>
      <c r="N132" s="639"/>
      <c r="O132" s="639"/>
      <c r="P132" s="639"/>
      <c r="Q132" s="639"/>
      <c r="R132" s="639"/>
      <c r="S132" s="639"/>
      <c r="T132" s="639"/>
      <c r="U132" s="639"/>
      <c r="V132" s="639"/>
      <c r="W132" s="639"/>
      <c r="X132" s="639"/>
      <c r="Y132" s="639"/>
      <c r="Z132" s="639"/>
      <c r="AA132" s="639"/>
      <c r="AB132" s="639"/>
      <c r="AC132" s="639"/>
      <c r="AD132" s="639"/>
      <c r="AE132" s="639"/>
      <c r="AF132" s="639"/>
      <c r="AG132" s="639"/>
      <c r="AH132" s="639"/>
      <c r="AI132" s="694"/>
    </row>
    <row r="133" spans="2:35" s="540" customFormat="1" ht="13.5" hidden="1" thickBot="1" x14ac:dyDescent="0.35">
      <c r="B133" s="695" t="s">
        <v>78</v>
      </c>
      <c r="C133" s="696"/>
      <c r="D133" s="695"/>
      <c r="E133" s="678">
        <f>IF(AND(E$12&gt;='Summary TC'!$C4,E$12&lt;='Summary TC'!$C5),SUMIF($B100:$B132,"Savings Reduction",E100:E132),0)</f>
        <v>0</v>
      </c>
      <c r="F133" s="678">
        <f>IF(AND(F$12&gt;='Summary TC'!$C4,F$12&lt;='Summary TC'!$C5),SUMIF($B100:$B132,"Savings Reduction",F100:F132),0)</f>
        <v>0</v>
      </c>
      <c r="G133" s="678">
        <f>IF(AND(G$12&gt;='Summary TC'!$C4,G$12&lt;='Summary TC'!$C5),SUMIF($B100:$B132,"Savings Reduction",G100:G132),0)</f>
        <v>0</v>
      </c>
      <c r="H133" s="678">
        <f>IF(AND(H$12&gt;='Summary TC'!$C4,H$12&lt;='Summary TC'!$C5),SUMIF($B100:$B132,"Savings Reduction",H100:H132),0)</f>
        <v>0</v>
      </c>
      <c r="I133" s="678">
        <f>IF(AND(I$12&gt;='Summary TC'!$C4,I$12&lt;='Summary TC'!$C5),SUMIF($B100:$B132,"Savings Reduction",I100:I132),0)</f>
        <v>0</v>
      </c>
      <c r="J133" s="678">
        <f>IF(AND(J$12&gt;='Summary TC'!$C4,J$12&lt;='Summary TC'!$C5),SUMIF($B100:$B132,"Savings Reduction",J100:J132),0)</f>
        <v>0</v>
      </c>
      <c r="K133" s="678">
        <f>IF(AND(K$12&gt;='Summary TC'!$C4,K$12&lt;='Summary TC'!$C5),SUMIF($B100:$B132,"Savings Reduction",K100:K132),0)</f>
        <v>0</v>
      </c>
      <c r="L133" s="678">
        <f>IF(AND(L$12&gt;='Summary TC'!$C4,L$12&lt;='Summary TC'!$C5),SUMIF($B100:$B132,"Savings Reduction",L100:L132),0)</f>
        <v>0</v>
      </c>
      <c r="M133" s="678">
        <f>IF(AND(M$12&gt;='Summary TC'!$C4,M$12&lt;='Summary TC'!$C5),SUMIF($B100:$B132,"Savings Reduction",M100:M132),0)</f>
        <v>0</v>
      </c>
      <c r="N133" s="678">
        <f>IF(AND(N$12&gt;='Summary TC'!$C4,N$12&lt;='Summary TC'!$C5),SUMIF($B100:$B132,"Savings Reduction",N100:N132),0)</f>
        <v>0</v>
      </c>
      <c r="O133" s="678">
        <f>IF(AND(O$12&gt;='Summary TC'!$C4,O$12&lt;='Summary TC'!$C5),SUMIF($B100:$B132,"Savings Reduction",O100:O132),0)</f>
        <v>0</v>
      </c>
      <c r="P133" s="678">
        <f>IF(AND(P$12&gt;='Summary TC'!$C4,P$12&lt;='Summary TC'!$C5),SUMIF($B100:$B132,"Savings Reduction",P100:P132),0)</f>
        <v>0</v>
      </c>
      <c r="Q133" s="678">
        <f>IF(AND(Q$12&gt;='Summary TC'!$C4,Q$12&lt;='Summary TC'!$C5),SUMIF($B100:$B132,"Savings Reduction",Q100:Q132),0)</f>
        <v>0</v>
      </c>
      <c r="R133" s="678">
        <f>IF(AND(R$12&gt;='Summary TC'!$C4,R$12&lt;='Summary TC'!$C5),SUMIF($B100:$B132,"Savings Reduction",R100:R132),0)</f>
        <v>0</v>
      </c>
      <c r="S133" s="678">
        <f>IF(AND(S$12&gt;='Summary TC'!$C4,S$12&lt;='Summary TC'!$C5),SUMIF($B100:$B132,"Savings Reduction",S100:S132),0)</f>
        <v>0</v>
      </c>
      <c r="T133" s="678">
        <f>IF(AND(T$12&gt;='Summary TC'!$C4,T$12&lt;='Summary TC'!$C5),SUMIF($B100:$B132,"Savings Reduction",T100:T132),0)</f>
        <v>0</v>
      </c>
      <c r="U133" s="678">
        <f>IF(AND(U$12&gt;='Summary TC'!$C4,U$12&lt;='Summary TC'!$C5),SUMIF($B100:$B132,"Savings Reduction",U100:U132),0)</f>
        <v>0</v>
      </c>
      <c r="V133" s="678">
        <f>IF(AND(V$12&gt;='Summary TC'!$C4,V$12&lt;='Summary TC'!$C5),SUMIF($B100:$B132,"Savings Reduction",V100:V132),0)</f>
        <v>0</v>
      </c>
      <c r="W133" s="678">
        <f>IF(AND(W$12&gt;='Summary TC'!$C4,W$12&lt;='Summary TC'!$C5),SUMIF($B100:$B132,"Savings Reduction",W100:W132),0)</f>
        <v>0</v>
      </c>
      <c r="X133" s="678">
        <f>IF(AND(X$12&gt;='Summary TC'!$C4,X$12&lt;='Summary TC'!$C5),SUMIF($B100:$B132,"Savings Reduction",X100:X132),0)</f>
        <v>0</v>
      </c>
      <c r="Y133" s="678">
        <f>IF(AND(Y$12&gt;='Summary TC'!$C4,Y$12&lt;='Summary TC'!$C5),SUMIF($B100:$B132,"Savings Reduction",Y100:Y132),0)</f>
        <v>0</v>
      </c>
      <c r="Z133" s="678">
        <f>IF(AND(Z$12&gt;='Summary TC'!$C4,Z$12&lt;='Summary TC'!$C5),SUMIF($B100:$B132,"Savings Reduction",Z100:Z132),0)</f>
        <v>0</v>
      </c>
      <c r="AA133" s="678">
        <f>IF(AND(AA$12&gt;='Summary TC'!$C4,AA$12&lt;='Summary TC'!$C5),SUMIF($B100:$B132,"Savings Reduction",AA100:AA132),0)</f>
        <v>0</v>
      </c>
      <c r="AB133" s="678">
        <f>IF(AND(AB$12&gt;='Summary TC'!$C4,AB$12&lt;='Summary TC'!$C5),SUMIF($B100:$B132,"Savings Reduction",AB100:AB132),0)</f>
        <v>0</v>
      </c>
      <c r="AC133" s="678">
        <f>IF(AND(AC$12&gt;='Summary TC'!$C4,AC$12&lt;='Summary TC'!$C5),SUMIF($B100:$B132,"Savings Reduction",AC100:AC132),0)</f>
        <v>0</v>
      </c>
      <c r="AD133" s="678">
        <f>IF(AND(AD$12&gt;='Summary TC'!$C4,AD$12&lt;='Summary TC'!$C5),SUMIF($B100:$B132,"Savings Reduction",AD100:AD132),0)</f>
        <v>0</v>
      </c>
      <c r="AE133" s="678">
        <f>IF(AND(AE$12&gt;='Summary TC'!$C4,AE$12&lt;='Summary TC'!$C5),SUMIF($B100:$B132,"Savings Reduction",AE100:AE132),0)</f>
        <v>0</v>
      </c>
      <c r="AF133" s="678">
        <f>IF(AND(AF$12&gt;='Summary TC'!$C4,AF$12&lt;='Summary TC'!$C5),SUMIF($B100:$B132,"Savings Reduction",AF100:AF132),0)</f>
        <v>0</v>
      </c>
      <c r="AG133" s="678">
        <f>IF(AND(AG$12&gt;='Summary TC'!$C4,AG$12&lt;='Summary TC'!$C5),SUMIF($B100:$B132,"Savings Reduction",AG100:AG132),0)</f>
        <v>0</v>
      </c>
      <c r="AH133" s="678">
        <f>IF(AND(AH$12&gt;='Summary TC'!$C4,AH$12&lt;='Summary TC'!$C5),SUMIF($B100:$B132,"Savings Reduction",AH100:AH132),0)</f>
        <v>0</v>
      </c>
      <c r="AI133" s="670">
        <f>SUM(E133:AH133)</f>
        <v>0</v>
      </c>
    </row>
    <row r="134" spans="2:35" ht="13" hidden="1" x14ac:dyDescent="0.3">
      <c r="B134" s="697"/>
      <c r="D134" s="697"/>
      <c r="E134" s="698"/>
      <c r="F134" s="698"/>
      <c r="G134" s="698"/>
      <c r="H134" s="698"/>
      <c r="I134" s="698"/>
      <c r="J134" s="698"/>
      <c r="K134" s="698"/>
      <c r="L134" s="698"/>
      <c r="M134" s="698"/>
      <c r="N134" s="698"/>
      <c r="O134" s="698"/>
      <c r="P134" s="698"/>
      <c r="Q134" s="698"/>
      <c r="R134" s="698"/>
      <c r="S134" s="698"/>
      <c r="T134" s="698"/>
      <c r="U134" s="698"/>
      <c r="V134" s="698"/>
      <c r="W134" s="698"/>
      <c r="X134" s="698"/>
      <c r="Y134" s="698"/>
      <c r="Z134" s="698"/>
      <c r="AA134" s="698"/>
      <c r="AB134" s="698"/>
      <c r="AC134" s="698"/>
      <c r="AD134" s="698"/>
      <c r="AE134" s="698"/>
      <c r="AF134" s="698"/>
      <c r="AG134" s="698"/>
      <c r="AH134" s="698"/>
      <c r="AI134" s="698"/>
    </row>
    <row r="135" spans="2:35" ht="13" thickBot="1" x14ac:dyDescent="0.3">
      <c r="B135" s="416"/>
    </row>
    <row r="136" spans="2:35" ht="13" x14ac:dyDescent="0.3">
      <c r="B136" s="699" t="s">
        <v>23</v>
      </c>
      <c r="C136" s="563"/>
      <c r="D136" s="700"/>
      <c r="E136" s="701">
        <f>E71-E97-E133</f>
        <v>0</v>
      </c>
      <c r="F136" s="702">
        <f t="shared" ref="F136:AC136" si="62">F71-F97-F133</f>
        <v>0</v>
      </c>
      <c r="G136" s="702">
        <f t="shared" si="62"/>
        <v>0</v>
      </c>
      <c r="H136" s="702">
        <f t="shared" si="62"/>
        <v>0</v>
      </c>
      <c r="I136" s="702">
        <f t="shared" si="62"/>
        <v>0</v>
      </c>
      <c r="J136" s="702">
        <f t="shared" si="62"/>
        <v>0</v>
      </c>
      <c r="K136" s="702">
        <f t="shared" si="62"/>
        <v>0</v>
      </c>
      <c r="L136" s="702">
        <f t="shared" si="62"/>
        <v>0</v>
      </c>
      <c r="M136" s="702">
        <f t="shared" si="62"/>
        <v>0</v>
      </c>
      <c r="N136" s="702">
        <f t="shared" si="62"/>
        <v>0</v>
      </c>
      <c r="O136" s="702">
        <f t="shared" si="62"/>
        <v>0</v>
      </c>
      <c r="P136" s="702">
        <f t="shared" si="62"/>
        <v>0</v>
      </c>
      <c r="Q136" s="702">
        <f t="shared" si="62"/>
        <v>0</v>
      </c>
      <c r="R136" s="702">
        <f t="shared" si="62"/>
        <v>0</v>
      </c>
      <c r="S136" s="702">
        <f t="shared" si="62"/>
        <v>0</v>
      </c>
      <c r="T136" s="702">
        <f t="shared" si="62"/>
        <v>0</v>
      </c>
      <c r="U136" s="702">
        <f t="shared" si="62"/>
        <v>0</v>
      </c>
      <c r="V136" s="702">
        <f t="shared" si="62"/>
        <v>0</v>
      </c>
      <c r="W136" s="702">
        <f t="shared" si="62"/>
        <v>0</v>
      </c>
      <c r="X136" s="702">
        <f t="shared" si="62"/>
        <v>0</v>
      </c>
      <c r="Y136" s="702">
        <f t="shared" si="62"/>
        <v>0</v>
      </c>
      <c r="Z136" s="702">
        <f t="shared" si="62"/>
        <v>0</v>
      </c>
      <c r="AA136" s="702">
        <f t="shared" si="62"/>
        <v>0</v>
      </c>
      <c r="AB136" s="702">
        <f t="shared" si="62"/>
        <v>0</v>
      </c>
      <c r="AC136" s="702">
        <f t="shared" si="62"/>
        <v>0</v>
      </c>
      <c r="AD136" s="702">
        <f t="shared" ref="AD136:AH136" si="63">AD71-AD97-AD133</f>
        <v>0</v>
      </c>
      <c r="AE136" s="702">
        <f t="shared" si="63"/>
        <v>0</v>
      </c>
      <c r="AF136" s="702">
        <f t="shared" si="63"/>
        <v>0</v>
      </c>
      <c r="AG136" s="702">
        <f t="shared" si="63"/>
        <v>0</v>
      </c>
      <c r="AH136" s="703">
        <f t="shared" si="63"/>
        <v>0</v>
      </c>
      <c r="AI136" s="704">
        <f>AI71-AI97-AI133</f>
        <v>0</v>
      </c>
    </row>
    <row r="137" spans="2:35" ht="13" x14ac:dyDescent="0.3">
      <c r="B137" s="597" t="s">
        <v>143</v>
      </c>
      <c r="C137" s="636"/>
      <c r="D137" s="687"/>
      <c r="E137" s="705"/>
      <c r="F137" s="706"/>
      <c r="G137" s="706"/>
      <c r="H137" s="706"/>
      <c r="I137" s="706"/>
      <c r="J137" s="706"/>
      <c r="K137" s="706"/>
      <c r="L137" s="706"/>
      <c r="M137" s="706"/>
      <c r="N137" s="706"/>
      <c r="O137" s="706"/>
      <c r="P137" s="706"/>
      <c r="Q137" s="706"/>
      <c r="R137" s="706"/>
      <c r="S137" s="706"/>
      <c r="T137" s="706"/>
      <c r="U137" s="706"/>
      <c r="V137" s="706"/>
      <c r="W137" s="706"/>
      <c r="X137" s="706"/>
      <c r="Y137" s="706"/>
      <c r="Z137" s="706"/>
      <c r="AA137" s="706"/>
      <c r="AB137" s="706"/>
      <c r="AC137" s="706"/>
      <c r="AD137" s="706"/>
      <c r="AE137" s="706"/>
      <c r="AF137" s="706"/>
      <c r="AG137" s="706"/>
      <c r="AH137" s="707"/>
      <c r="AI137" s="708">
        <f>MIN(AI199,0)+MIN(AI255,0)</f>
        <v>0</v>
      </c>
    </row>
    <row r="138" spans="2:35" ht="13" x14ac:dyDescent="0.3">
      <c r="B138" s="589" t="s">
        <v>142</v>
      </c>
      <c r="C138" s="636"/>
      <c r="D138" s="687"/>
      <c r="E138" s="709"/>
      <c r="F138" s="710"/>
      <c r="G138" s="710"/>
      <c r="H138" s="710"/>
      <c r="I138" s="710"/>
      <c r="J138" s="710"/>
      <c r="K138" s="710"/>
      <c r="L138" s="710"/>
      <c r="M138" s="710"/>
      <c r="N138" s="710"/>
      <c r="O138" s="710"/>
      <c r="P138" s="710"/>
      <c r="Q138" s="710"/>
      <c r="R138" s="710"/>
      <c r="S138" s="710"/>
      <c r="T138" s="710"/>
      <c r="U138" s="710"/>
      <c r="V138" s="358"/>
      <c r="W138" s="358"/>
      <c r="X138" s="358"/>
      <c r="Y138" s="358"/>
      <c r="Z138" s="358"/>
      <c r="AA138" s="358"/>
      <c r="AB138" s="710"/>
      <c r="AC138" s="710"/>
      <c r="AD138" s="710"/>
      <c r="AE138" s="710"/>
      <c r="AF138" s="710"/>
      <c r="AG138" s="710"/>
      <c r="AH138" s="711"/>
      <c r="AI138" s="708">
        <f>SUM(E138:AH138)</f>
        <v>0</v>
      </c>
    </row>
    <row r="139" spans="2:35" ht="13" x14ac:dyDescent="0.3">
      <c r="B139" s="589" t="s">
        <v>144</v>
      </c>
      <c r="C139" s="636"/>
      <c r="D139" s="687"/>
      <c r="E139" s="709"/>
      <c r="F139" s="710"/>
      <c r="G139" s="710"/>
      <c r="H139" s="710"/>
      <c r="I139" s="710"/>
      <c r="J139" s="710"/>
      <c r="K139" s="710"/>
      <c r="L139" s="710"/>
      <c r="M139" s="710"/>
      <c r="N139" s="710"/>
      <c r="O139" s="710"/>
      <c r="P139" s="710"/>
      <c r="Q139" s="710"/>
      <c r="R139" s="710"/>
      <c r="S139" s="710"/>
      <c r="T139" s="710"/>
      <c r="U139" s="710"/>
      <c r="V139" s="358"/>
      <c r="W139" s="358"/>
      <c r="X139" s="358"/>
      <c r="Y139" s="358"/>
      <c r="Z139" s="358"/>
      <c r="AA139" s="358"/>
      <c r="AB139" s="710"/>
      <c r="AC139" s="710"/>
      <c r="AD139" s="710"/>
      <c r="AE139" s="710"/>
      <c r="AF139" s="710"/>
      <c r="AG139" s="710"/>
      <c r="AH139" s="711"/>
      <c r="AI139" s="708">
        <f>SUM(E139:AH139)</f>
        <v>0</v>
      </c>
    </row>
    <row r="140" spans="2:35" ht="13" x14ac:dyDescent="0.3">
      <c r="B140" s="597" t="s">
        <v>145</v>
      </c>
      <c r="C140" s="636"/>
      <c r="D140" s="687"/>
      <c r="E140" s="705"/>
      <c r="F140" s="706"/>
      <c r="G140" s="706"/>
      <c r="H140" s="706"/>
      <c r="I140" s="706"/>
      <c r="J140" s="706"/>
      <c r="K140" s="706"/>
      <c r="L140" s="706"/>
      <c r="M140" s="706"/>
      <c r="N140" s="706"/>
      <c r="O140" s="706"/>
      <c r="P140" s="706"/>
      <c r="Q140" s="706"/>
      <c r="R140" s="706"/>
      <c r="S140" s="706"/>
      <c r="T140" s="706"/>
      <c r="U140" s="706"/>
      <c r="V140" s="706"/>
      <c r="W140" s="706"/>
      <c r="X140" s="706"/>
      <c r="Y140" s="706"/>
      <c r="Z140" s="706"/>
      <c r="AA140" s="706"/>
      <c r="AB140" s="706"/>
      <c r="AC140" s="706"/>
      <c r="AD140" s="706"/>
      <c r="AE140" s="706"/>
      <c r="AF140" s="706"/>
      <c r="AG140" s="706"/>
      <c r="AH140" s="707"/>
      <c r="AI140" s="712"/>
    </row>
    <row r="141" spans="2:35" ht="13.5" thickBot="1" x14ac:dyDescent="0.35">
      <c r="B141" s="713" t="s">
        <v>24</v>
      </c>
      <c r="C141" s="714"/>
      <c r="D141" s="715"/>
      <c r="E141" s="716"/>
      <c r="F141" s="717"/>
      <c r="G141" s="717"/>
      <c r="H141" s="717"/>
      <c r="I141" s="717"/>
      <c r="J141" s="717"/>
      <c r="K141" s="717"/>
      <c r="L141" s="717"/>
      <c r="M141" s="717"/>
      <c r="N141" s="717"/>
      <c r="O141" s="717"/>
      <c r="P141" s="717"/>
      <c r="Q141" s="717"/>
      <c r="R141" s="717"/>
      <c r="S141" s="717"/>
      <c r="T141" s="717"/>
      <c r="U141" s="717"/>
      <c r="V141" s="717"/>
      <c r="W141" s="717"/>
      <c r="X141" s="717"/>
      <c r="Y141" s="717"/>
      <c r="Z141" s="717"/>
      <c r="AA141" s="717"/>
      <c r="AB141" s="717"/>
      <c r="AC141" s="717"/>
      <c r="AD141" s="717"/>
      <c r="AE141" s="717"/>
      <c r="AF141" s="717"/>
      <c r="AG141" s="717"/>
      <c r="AH141" s="718"/>
      <c r="AI141" s="719">
        <f>SUM(AI136:AI140)</f>
        <v>0</v>
      </c>
    </row>
    <row r="142" spans="2:35" x14ac:dyDescent="0.25">
      <c r="B142" s="416"/>
    </row>
    <row r="143" spans="2:35" ht="13.5" hidden="1" thickBot="1" x14ac:dyDescent="0.35">
      <c r="B143" s="440" t="s">
        <v>32</v>
      </c>
      <c r="C143" s="620"/>
    </row>
    <row r="144" spans="2:35" ht="13" hidden="1" x14ac:dyDescent="0.3">
      <c r="B144" s="720"/>
      <c r="C144" s="721"/>
      <c r="D144" s="576"/>
      <c r="E144" s="529" t="s">
        <v>0</v>
      </c>
      <c r="F144" s="428"/>
      <c r="G144" s="503"/>
      <c r="H144" s="428"/>
      <c r="I144" s="428"/>
      <c r="J144" s="428"/>
      <c r="K144" s="428"/>
      <c r="L144" s="428"/>
      <c r="M144" s="428"/>
      <c r="N144" s="428"/>
      <c r="O144" s="428"/>
      <c r="P144" s="428"/>
      <c r="Q144" s="428"/>
      <c r="R144" s="428"/>
      <c r="S144" s="428"/>
      <c r="T144" s="428"/>
      <c r="U144" s="428"/>
      <c r="V144" s="428"/>
      <c r="W144" s="428"/>
      <c r="X144" s="428"/>
      <c r="Y144" s="428"/>
      <c r="Z144" s="428"/>
      <c r="AA144" s="428"/>
      <c r="AB144" s="428"/>
      <c r="AC144" s="428"/>
      <c r="AD144" s="428"/>
      <c r="AE144" s="428"/>
      <c r="AF144" s="428"/>
      <c r="AG144" s="428"/>
      <c r="AH144" s="428"/>
      <c r="AI144" s="576"/>
    </row>
    <row r="145" spans="2:35" ht="13.5" hidden="1" thickBot="1" x14ac:dyDescent="0.35">
      <c r="B145" s="722"/>
      <c r="C145" s="723"/>
      <c r="D145" s="724"/>
      <c r="E145" s="532">
        <f>'DY Def'!B$5</f>
        <v>1</v>
      </c>
      <c r="F145" s="506">
        <f>'DY Def'!C$5</f>
        <v>2</v>
      </c>
      <c r="G145" s="506">
        <f>'DY Def'!D$5</f>
        <v>3</v>
      </c>
      <c r="H145" s="506">
        <f>'DY Def'!E$5</f>
        <v>4</v>
      </c>
      <c r="I145" s="506">
        <f>'DY Def'!F$5</f>
        <v>5</v>
      </c>
      <c r="J145" s="506">
        <f>'DY Def'!G$5</f>
        <v>6</v>
      </c>
      <c r="K145" s="506">
        <f>'DY Def'!H$5</f>
        <v>7</v>
      </c>
      <c r="L145" s="506">
        <f>'DY Def'!I$5</f>
        <v>8</v>
      </c>
      <c r="M145" s="506">
        <f>'DY Def'!J$5</f>
        <v>9</v>
      </c>
      <c r="N145" s="506">
        <f>'DY Def'!K$5</f>
        <v>10</v>
      </c>
      <c r="O145" s="506">
        <f>'DY Def'!L$5</f>
        <v>11</v>
      </c>
      <c r="P145" s="506">
        <f>'DY Def'!M$5</f>
        <v>12</v>
      </c>
      <c r="Q145" s="506">
        <f>'DY Def'!N$5</f>
        <v>13</v>
      </c>
      <c r="R145" s="506">
        <f>'DY Def'!O$5</f>
        <v>14</v>
      </c>
      <c r="S145" s="506">
        <f>'DY Def'!P$5</f>
        <v>15</v>
      </c>
      <c r="T145" s="506">
        <f>'DY Def'!Q$5</f>
        <v>16</v>
      </c>
      <c r="U145" s="506">
        <f>'DY Def'!R$5</f>
        <v>17</v>
      </c>
      <c r="V145" s="506">
        <f>'DY Def'!S$5</f>
        <v>18</v>
      </c>
      <c r="W145" s="506">
        <f>'DY Def'!T$5</f>
        <v>19</v>
      </c>
      <c r="X145" s="506">
        <f>'DY Def'!U$5</f>
        <v>20</v>
      </c>
      <c r="Y145" s="506">
        <f>'DY Def'!V$5</f>
        <v>21</v>
      </c>
      <c r="Z145" s="506">
        <f>'DY Def'!W$5</f>
        <v>22</v>
      </c>
      <c r="AA145" s="506">
        <f>'DY Def'!X$5</f>
        <v>23</v>
      </c>
      <c r="AB145" s="506">
        <f>'DY Def'!Y$5</f>
        <v>24</v>
      </c>
      <c r="AC145" s="506">
        <f>'DY Def'!Z$5</f>
        <v>25</v>
      </c>
      <c r="AD145" s="506">
        <f>'DY Def'!AA$5</f>
        <v>26</v>
      </c>
      <c r="AE145" s="506">
        <f>'DY Def'!AB$5</f>
        <v>27</v>
      </c>
      <c r="AF145" s="506">
        <f>'DY Def'!AC$5</f>
        <v>28</v>
      </c>
      <c r="AG145" s="506">
        <f>'DY Def'!AD$5</f>
        <v>29</v>
      </c>
      <c r="AH145" s="506">
        <f>'DY Def'!AE$5</f>
        <v>30</v>
      </c>
      <c r="AI145" s="683"/>
    </row>
    <row r="146" spans="2:35" ht="13" hidden="1" x14ac:dyDescent="0.3">
      <c r="B146" s="517"/>
      <c r="C146" s="725"/>
      <c r="D146" s="683"/>
      <c r="AI146" s="683"/>
    </row>
    <row r="147" spans="2:35" hidden="1" x14ac:dyDescent="0.25">
      <c r="B147" s="726" t="s">
        <v>33</v>
      </c>
      <c r="C147" s="688"/>
      <c r="D147" s="683"/>
      <c r="E147" s="727"/>
      <c r="F147" s="727"/>
      <c r="G147" s="727"/>
      <c r="H147" s="727"/>
      <c r="I147" s="727"/>
      <c r="J147" s="727"/>
      <c r="K147" s="727"/>
      <c r="L147" s="727"/>
      <c r="M147" s="727"/>
      <c r="N147" s="727"/>
      <c r="O147" s="727"/>
      <c r="P147" s="727"/>
      <c r="Q147" s="727"/>
      <c r="R147" s="727"/>
      <c r="S147" s="727"/>
      <c r="T147" s="727"/>
      <c r="U147" s="727"/>
      <c r="V147" s="727"/>
      <c r="W147" s="727"/>
      <c r="X147" s="727"/>
      <c r="Y147" s="727"/>
      <c r="Z147" s="727"/>
      <c r="AA147" s="727"/>
      <c r="AB147" s="727"/>
      <c r="AC147" s="727"/>
      <c r="AD147" s="727"/>
      <c r="AE147" s="727"/>
      <c r="AF147" s="727"/>
      <c r="AG147" s="727"/>
      <c r="AH147" s="727"/>
      <c r="AI147" s="728"/>
    </row>
    <row r="148" spans="2:35" hidden="1" x14ac:dyDescent="0.25">
      <c r="B148" s="726" t="s">
        <v>34</v>
      </c>
      <c r="C148" s="688"/>
      <c r="D148" s="683"/>
      <c r="E148" s="639">
        <f>IF(AND(E$12&gt;='Summary TC'!$C$4, E$12&lt;='Summary TC'!$C$5),D148+E71-E133,0)</f>
        <v>0</v>
      </c>
      <c r="F148" s="639">
        <f>IF(AND(F$12&gt;='Summary TC'!$C$4, F$12&lt;='Summary TC'!$C$5),E148+F71-F133,0)</f>
        <v>0</v>
      </c>
      <c r="G148" s="639">
        <f>IF(AND(G$12&gt;='Summary TC'!$C$4, G$12&lt;='Summary TC'!$C$5),F148+G71-G133,0)</f>
        <v>0</v>
      </c>
      <c r="H148" s="639">
        <f>IF(AND(H$12&gt;='Summary TC'!$C$4, H$12&lt;='Summary TC'!$C$5),G148+H71-H133,0)</f>
        <v>0</v>
      </c>
      <c r="I148" s="639">
        <f>IF(AND(I$12&gt;='Summary TC'!$C$4, I$12&lt;='Summary TC'!$C$5),H148+I71-I133,0)</f>
        <v>0</v>
      </c>
      <c r="J148" s="639">
        <f>IF(AND(J$12&gt;='Summary TC'!$C$4, J$12&lt;='Summary TC'!$C$5),I148+J71-J133,0)</f>
        <v>0</v>
      </c>
      <c r="K148" s="639">
        <f>IF(AND(K$12&gt;='Summary TC'!$C$4, K$12&lt;='Summary TC'!$C$5),J148+K71-K133,0)</f>
        <v>0</v>
      </c>
      <c r="L148" s="639">
        <f>IF(AND(L$12&gt;='Summary TC'!$C$4, L$12&lt;='Summary TC'!$C$5),K148+L71-L133,0)</f>
        <v>0</v>
      </c>
      <c r="M148" s="639">
        <f>IF(AND(M$12&gt;='Summary TC'!$C$4, M$12&lt;='Summary TC'!$C$5),L148+M71-M133,0)</f>
        <v>0</v>
      </c>
      <c r="N148" s="639">
        <f>IF(AND(N$12&gt;='Summary TC'!$C$4, N$12&lt;='Summary TC'!$C$5),M148+N71-N133,0)</f>
        <v>0</v>
      </c>
      <c r="O148" s="639">
        <f>IF(AND(O$12&gt;='Summary TC'!$C$4, O$12&lt;='Summary TC'!$C$5),N148+O71-O133,0)</f>
        <v>0</v>
      </c>
      <c r="P148" s="639">
        <f>IF(AND(P$12&gt;='Summary TC'!$C$4, P$12&lt;='Summary TC'!$C$5),O148+P71-P133,0)</f>
        <v>0</v>
      </c>
      <c r="Q148" s="639">
        <f>IF(AND(Q$12&gt;='Summary TC'!$C$4, Q$12&lt;='Summary TC'!$C$5),P148+Q71-Q133,0)</f>
        <v>0</v>
      </c>
      <c r="R148" s="639">
        <f>IF(AND(R$12&gt;='Summary TC'!$C$4, R$12&lt;='Summary TC'!$C$5),Q148+R71-R133,0)</f>
        <v>0</v>
      </c>
      <c r="S148" s="639">
        <f>IF(AND(S$12&gt;='Summary TC'!$C$4, S$12&lt;='Summary TC'!$C$5),R148+S71-S133,0)</f>
        <v>0</v>
      </c>
      <c r="T148" s="639">
        <f>IF(AND(T$12&gt;='Summary TC'!$C$4, T$12&lt;='Summary TC'!$C$5),S148+T71-T133,0)</f>
        <v>0</v>
      </c>
      <c r="U148" s="639">
        <f>IF(AND(U$12&gt;='Summary TC'!$C$4, U$12&lt;='Summary TC'!$C$5),T148+U71-U133,0)</f>
        <v>0</v>
      </c>
      <c r="V148" s="639">
        <f>IF(AND(V$12&gt;='Summary TC'!$C$4, V$12&lt;='Summary TC'!$C$5),U148+V71-V133,0)</f>
        <v>0</v>
      </c>
      <c r="W148" s="639">
        <f>IF(AND(W$12&gt;='Summary TC'!$C$4, W$12&lt;='Summary TC'!$C$5),V148+W71-W133,0)</f>
        <v>0</v>
      </c>
      <c r="X148" s="639">
        <f>IF(AND(X$12&gt;='Summary TC'!$C$4, X$12&lt;='Summary TC'!$C$5),W148+X71-X133,0)</f>
        <v>0</v>
      </c>
      <c r="Y148" s="639">
        <f>IF(AND(Y$12&gt;='Summary TC'!$C$4, Y$12&lt;='Summary TC'!$C$5),X148+Y71-Y133,0)</f>
        <v>0</v>
      </c>
      <c r="Z148" s="639">
        <f>IF(AND(Z$12&gt;='Summary TC'!$C$4, Z$12&lt;='Summary TC'!$C$5),Y148+Z71-Z133,0)</f>
        <v>0</v>
      </c>
      <c r="AA148" s="639">
        <f>IF(AND(AA$12&gt;='Summary TC'!$C$4, AA$12&lt;='Summary TC'!$C$5),Z148+AA71-AA133,0)</f>
        <v>0</v>
      </c>
      <c r="AB148" s="639">
        <f>IF(AND(AB$12&gt;='Summary TC'!$C$4, AB$12&lt;='Summary TC'!$C$5),AA148+AB71-AB133,0)</f>
        <v>0</v>
      </c>
      <c r="AC148" s="639">
        <f>IF(AND(AC$12&gt;='Summary TC'!$C$4, AC$12&lt;='Summary TC'!$C$5),AB148+AC71-AC133,0)</f>
        <v>0</v>
      </c>
      <c r="AD148" s="639">
        <f>IF(AND(AD$12&gt;='Summary TC'!$C$4, AD$12&lt;='Summary TC'!$C$5),AC148+AD71-AD133,0)</f>
        <v>0</v>
      </c>
      <c r="AE148" s="639">
        <f>IF(AND(AE$12&gt;='Summary TC'!$C$4, AE$12&lt;='Summary TC'!$C$5),AD148+AE71-AE133,0)</f>
        <v>0</v>
      </c>
      <c r="AF148" s="639">
        <f>IF(AND(AF$12&gt;='Summary TC'!$C$4, AF$12&lt;='Summary TC'!$C$5),AE148+AF71-AF133,0)</f>
        <v>0</v>
      </c>
      <c r="AG148" s="639">
        <f>IF(AND(AG$12&gt;='Summary TC'!$C$4, AG$12&lt;='Summary TC'!$C$5),AF148+AG71-AG133,0)</f>
        <v>0</v>
      </c>
      <c r="AH148" s="639">
        <f>IF(AND(AH$12&gt;='Summary TC'!$C$4, AH$12&lt;='Summary TC'!$C$5),AG148+AH71-AH133,0)</f>
        <v>0</v>
      </c>
      <c r="AI148" s="728"/>
    </row>
    <row r="149" spans="2:35" hidden="1" x14ac:dyDescent="0.25">
      <c r="B149" s="726" t="s">
        <v>35</v>
      </c>
      <c r="C149" s="688"/>
      <c r="D149" s="683"/>
      <c r="E149" s="639">
        <f>E148*E147</f>
        <v>0</v>
      </c>
      <c r="F149" s="639">
        <f>F148*F147</f>
        <v>0</v>
      </c>
      <c r="G149" s="639">
        <f>G148*G147</f>
        <v>0</v>
      </c>
      <c r="H149" s="639">
        <f>H148*H147</f>
        <v>0</v>
      </c>
      <c r="I149" s="639">
        <f>I148*I147</f>
        <v>0</v>
      </c>
      <c r="J149" s="639">
        <f t="shared" ref="J149:AC149" si="64">J148*J147</f>
        <v>0</v>
      </c>
      <c r="K149" s="639">
        <f t="shared" si="64"/>
        <v>0</v>
      </c>
      <c r="L149" s="639">
        <f t="shared" si="64"/>
        <v>0</v>
      </c>
      <c r="M149" s="639">
        <f t="shared" si="64"/>
        <v>0</v>
      </c>
      <c r="N149" s="639">
        <f t="shared" si="64"/>
        <v>0</v>
      </c>
      <c r="O149" s="639">
        <f t="shared" si="64"/>
        <v>0</v>
      </c>
      <c r="P149" s="639">
        <f t="shared" si="64"/>
        <v>0</v>
      </c>
      <c r="Q149" s="639">
        <f t="shared" si="64"/>
        <v>0</v>
      </c>
      <c r="R149" s="639">
        <f t="shared" si="64"/>
        <v>0</v>
      </c>
      <c r="S149" s="639">
        <f t="shared" si="64"/>
        <v>0</v>
      </c>
      <c r="T149" s="639">
        <f t="shared" si="64"/>
        <v>0</v>
      </c>
      <c r="U149" s="639">
        <f t="shared" si="64"/>
        <v>0</v>
      </c>
      <c r="V149" s="639">
        <f t="shared" si="64"/>
        <v>0</v>
      </c>
      <c r="W149" s="639">
        <f t="shared" si="64"/>
        <v>0</v>
      </c>
      <c r="X149" s="639">
        <f t="shared" si="64"/>
        <v>0</v>
      </c>
      <c r="Y149" s="639">
        <f t="shared" si="64"/>
        <v>0</v>
      </c>
      <c r="Z149" s="639">
        <f t="shared" si="64"/>
        <v>0</v>
      </c>
      <c r="AA149" s="639">
        <f t="shared" si="64"/>
        <v>0</v>
      </c>
      <c r="AB149" s="639">
        <f t="shared" si="64"/>
        <v>0</v>
      </c>
      <c r="AC149" s="639">
        <f t="shared" si="64"/>
        <v>0</v>
      </c>
      <c r="AD149" s="639">
        <f t="shared" ref="AD149:AH149" si="65">AD148*AD147</f>
        <v>0</v>
      </c>
      <c r="AE149" s="639">
        <f t="shared" si="65"/>
        <v>0</v>
      </c>
      <c r="AF149" s="639">
        <f t="shared" si="65"/>
        <v>0</v>
      </c>
      <c r="AG149" s="639">
        <f t="shared" si="65"/>
        <v>0</v>
      </c>
      <c r="AH149" s="639">
        <f t="shared" si="65"/>
        <v>0</v>
      </c>
      <c r="AI149" s="728"/>
    </row>
    <row r="150" spans="2:35" hidden="1" x14ac:dyDescent="0.25">
      <c r="B150" s="726"/>
      <c r="C150" s="688"/>
      <c r="D150" s="683"/>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28"/>
    </row>
    <row r="151" spans="2:35" hidden="1" x14ac:dyDescent="0.25">
      <c r="B151" s="726" t="s">
        <v>36</v>
      </c>
      <c r="C151" s="688"/>
      <c r="D151" s="683"/>
      <c r="E151" s="639">
        <f>IF(AND(E$12&gt;='Summary TC'!$C$4, E$12&lt;='Summary TC'!$C$5), D151-E136,0)</f>
        <v>0</v>
      </c>
      <c r="F151" s="639">
        <f>IF(AND(F$12&gt;='Summary TC'!$C$4, F$12&lt;='Summary TC'!$C$5), E151-F136,0)</f>
        <v>0</v>
      </c>
      <c r="G151" s="639">
        <f>IF(AND(G$12&gt;='Summary TC'!$C$4, G$12&lt;='Summary TC'!$C$5), F151-G136,0)</f>
        <v>0</v>
      </c>
      <c r="H151" s="639">
        <f>IF(AND(H$12&gt;='Summary TC'!$C$4, H$12&lt;='Summary TC'!$C$5), G151-H136,0)</f>
        <v>0</v>
      </c>
      <c r="I151" s="639">
        <f>IF(AND(I$12&gt;='Summary TC'!$C$4, I$12&lt;='Summary TC'!$C$5), H151-I136,0)</f>
        <v>0</v>
      </c>
      <c r="J151" s="639">
        <f>IF(AND(J$12&gt;='Summary TC'!$C$4, J$12&lt;='Summary TC'!$C$5), I151-J136,0)</f>
        <v>0</v>
      </c>
      <c r="K151" s="639">
        <f>IF(AND(K$12&gt;='Summary TC'!$C$4, K$12&lt;='Summary TC'!$C$5), J151-K136,0)</f>
        <v>0</v>
      </c>
      <c r="L151" s="639">
        <f>IF(AND(L$12&gt;='Summary TC'!$C$4, L$12&lt;='Summary TC'!$C$5), K151-L136,0)</f>
        <v>0</v>
      </c>
      <c r="M151" s="639">
        <f>IF(AND(M$12&gt;='Summary TC'!$C$4, M$12&lt;='Summary TC'!$C$5), L151-M136,0)</f>
        <v>0</v>
      </c>
      <c r="N151" s="639">
        <f>IF(AND(N$12&gt;='Summary TC'!$C$4, N$12&lt;='Summary TC'!$C$5), M151-N136,0)</f>
        <v>0</v>
      </c>
      <c r="O151" s="639">
        <f>IF(AND(O$12&gt;='Summary TC'!$C$4, O$12&lt;='Summary TC'!$C$5), N151-O136,0)</f>
        <v>0</v>
      </c>
      <c r="P151" s="639">
        <f>IF(AND(P$12&gt;='Summary TC'!$C$4, P$12&lt;='Summary TC'!$C$5), O151-P136,0)</f>
        <v>0</v>
      </c>
      <c r="Q151" s="639">
        <f>IF(AND(Q$12&gt;='Summary TC'!$C$4, Q$12&lt;='Summary TC'!$C$5), P151-Q136,0)</f>
        <v>0</v>
      </c>
      <c r="R151" s="639">
        <f>IF(AND(R$12&gt;='Summary TC'!$C$4, R$12&lt;='Summary TC'!$C$5), Q151-R136,0)</f>
        <v>0</v>
      </c>
      <c r="S151" s="639">
        <f>IF(AND(S$12&gt;='Summary TC'!$C$4, S$12&lt;='Summary TC'!$C$5), R151-S136,0)</f>
        <v>0</v>
      </c>
      <c r="T151" s="639">
        <f>IF(AND(T$12&gt;='Summary TC'!$C$4, T$12&lt;='Summary TC'!$C$5), S151-T136,0)</f>
        <v>0</v>
      </c>
      <c r="U151" s="639">
        <f>IF(AND(U$12&gt;='Summary TC'!$C$4, U$12&lt;='Summary TC'!$C$5), T151-U136,0)</f>
        <v>0</v>
      </c>
      <c r="V151" s="639">
        <f>IF(AND(V$12&gt;='Summary TC'!$C$4, V$12&lt;='Summary TC'!$C$5), U151-V136,0)</f>
        <v>0</v>
      </c>
      <c r="W151" s="639">
        <f>IF(AND(W$12&gt;='Summary TC'!$C$4, W$12&lt;='Summary TC'!$C$5), V151-W136,0)</f>
        <v>0</v>
      </c>
      <c r="X151" s="639">
        <f>IF(AND(X$12&gt;='Summary TC'!$C$4, X$12&lt;='Summary TC'!$C$5), W151-X136,0)</f>
        <v>0</v>
      </c>
      <c r="Y151" s="639">
        <f>IF(AND(Y$12&gt;='Summary TC'!$C$4, Y$12&lt;='Summary TC'!$C$5), X151-Y136,0)</f>
        <v>0</v>
      </c>
      <c r="Z151" s="639">
        <f>IF(AND(Z$12&gt;='Summary TC'!$C$4, Z$12&lt;='Summary TC'!$C$5), Y151-Z136,0)</f>
        <v>0</v>
      </c>
      <c r="AA151" s="639">
        <f>IF(AND(AA$12&gt;='Summary TC'!$C$4, AA$12&lt;='Summary TC'!$C$5), Z151-AA136,0)</f>
        <v>0</v>
      </c>
      <c r="AB151" s="639">
        <f>IF(AND(AB$12&gt;='Summary TC'!$C$4, AB$12&lt;='Summary TC'!$C$5), AA151-AB136,0)</f>
        <v>0</v>
      </c>
      <c r="AC151" s="639">
        <f>IF(AND(AC$12&gt;='Summary TC'!$C$4, AC$12&lt;='Summary TC'!$C$5), AB151-AC136,0)</f>
        <v>0</v>
      </c>
      <c r="AD151" s="639">
        <f>IF(AND(AD$12&gt;='Summary TC'!$C$4, AD$12&lt;='Summary TC'!$C$5), AC151-AD136,0)</f>
        <v>0</v>
      </c>
      <c r="AE151" s="639">
        <f>IF(AND(AE$12&gt;='Summary TC'!$C$4, AE$12&lt;='Summary TC'!$C$5), AD151-AE136,0)</f>
        <v>0</v>
      </c>
      <c r="AF151" s="639">
        <f>IF(AND(AF$12&gt;='Summary TC'!$C$4, AF$12&lt;='Summary TC'!$C$5), AE151-AF136,0)</f>
        <v>0</v>
      </c>
      <c r="AG151" s="639">
        <f>IF(AND(AG$12&gt;='Summary TC'!$C$4, AG$12&lt;='Summary TC'!$C$5), AF151-AG136,0)</f>
        <v>0</v>
      </c>
      <c r="AH151" s="639">
        <f>IF(AND(AH$12&gt;='Summary TC'!$C$4, AH$12&lt;='Summary TC'!$C$5), AG151-AH136,0)</f>
        <v>0</v>
      </c>
      <c r="AI151" s="728"/>
    </row>
    <row r="152" spans="2:35" ht="13" hidden="1" thickBot="1" x14ac:dyDescent="0.3">
      <c r="B152" s="730" t="s">
        <v>37</v>
      </c>
      <c r="C152" s="731"/>
      <c r="D152" s="724"/>
      <c r="E152" s="732" t="str">
        <f>IF(E151&gt;E149,"CAP Needed"," ")</f>
        <v xml:space="preserve"> </v>
      </c>
      <c r="F152" s="732" t="str">
        <f>IF(F151&gt;F149,"CAP Needed"," ")</f>
        <v xml:space="preserve"> </v>
      </c>
      <c r="G152" s="732" t="str">
        <f>IF(G151&gt;G149,"CAP Needed"," ")</f>
        <v xml:space="preserve"> </v>
      </c>
      <c r="H152" s="732" t="str">
        <f>IF(H151&gt;H149,"CAP Needed"," ")</f>
        <v xml:space="preserve"> </v>
      </c>
      <c r="I152" s="732" t="str">
        <f>IF(I151&gt;I149,"CAP Needed"," ")</f>
        <v xml:space="preserve"> </v>
      </c>
      <c r="J152" s="732" t="str">
        <f t="shared" ref="J152:AC152" si="66">IF(J151&gt;J149,"CAP Needed"," ")</f>
        <v xml:space="preserve"> </v>
      </c>
      <c r="K152" s="732" t="str">
        <f t="shared" si="66"/>
        <v xml:space="preserve"> </v>
      </c>
      <c r="L152" s="732" t="str">
        <f t="shared" si="66"/>
        <v xml:space="preserve"> </v>
      </c>
      <c r="M152" s="732" t="str">
        <f t="shared" si="66"/>
        <v xml:space="preserve"> </v>
      </c>
      <c r="N152" s="732" t="str">
        <f t="shared" si="66"/>
        <v xml:space="preserve"> </v>
      </c>
      <c r="O152" s="732" t="str">
        <f t="shared" si="66"/>
        <v xml:space="preserve"> </v>
      </c>
      <c r="P152" s="732" t="str">
        <f t="shared" si="66"/>
        <v xml:space="preserve"> </v>
      </c>
      <c r="Q152" s="732" t="str">
        <f t="shared" si="66"/>
        <v xml:space="preserve"> </v>
      </c>
      <c r="R152" s="732" t="str">
        <f t="shared" si="66"/>
        <v xml:space="preserve"> </v>
      </c>
      <c r="S152" s="732" t="str">
        <f t="shared" si="66"/>
        <v xml:space="preserve"> </v>
      </c>
      <c r="T152" s="732" t="str">
        <f t="shared" si="66"/>
        <v xml:space="preserve"> </v>
      </c>
      <c r="U152" s="732" t="str">
        <f t="shared" si="66"/>
        <v xml:space="preserve"> </v>
      </c>
      <c r="V152" s="732" t="str">
        <f t="shared" si="66"/>
        <v xml:space="preserve"> </v>
      </c>
      <c r="W152" s="732" t="str">
        <f t="shared" si="66"/>
        <v xml:space="preserve"> </v>
      </c>
      <c r="X152" s="732" t="str">
        <f t="shared" si="66"/>
        <v xml:space="preserve"> </v>
      </c>
      <c r="Y152" s="732" t="str">
        <f t="shared" si="66"/>
        <v xml:space="preserve"> </v>
      </c>
      <c r="Z152" s="732" t="str">
        <f t="shared" si="66"/>
        <v xml:space="preserve"> </v>
      </c>
      <c r="AA152" s="732" t="str">
        <f t="shared" si="66"/>
        <v xml:space="preserve"> </v>
      </c>
      <c r="AB152" s="732" t="str">
        <f t="shared" si="66"/>
        <v xml:space="preserve"> </v>
      </c>
      <c r="AC152" s="732" t="str">
        <f t="shared" si="66"/>
        <v xml:space="preserve"> </v>
      </c>
      <c r="AD152" s="732" t="str">
        <f t="shared" ref="AD152:AH152" si="67">IF(AD151&gt;AD149,"CAP Needed"," ")</f>
        <v xml:space="preserve"> </v>
      </c>
      <c r="AE152" s="732" t="str">
        <f t="shared" si="67"/>
        <v xml:space="preserve"> </v>
      </c>
      <c r="AF152" s="732" t="str">
        <f t="shared" si="67"/>
        <v xml:space="preserve"> </v>
      </c>
      <c r="AG152" s="732" t="str">
        <f t="shared" si="67"/>
        <v xml:space="preserve"> </v>
      </c>
      <c r="AH152" s="732" t="str">
        <f t="shared" si="67"/>
        <v xml:space="preserve"> </v>
      </c>
      <c r="AI152" s="724"/>
    </row>
    <row r="153" spans="2:35" hidden="1" x14ac:dyDescent="0.25">
      <c r="B153" s="416"/>
    </row>
    <row r="154" spans="2:35" hidden="1" x14ac:dyDescent="0.25">
      <c r="B154" s="416"/>
    </row>
    <row r="155" spans="2:35" x14ac:dyDescent="0.25">
      <c r="B155" s="416"/>
    </row>
    <row r="156" spans="2:35" ht="13" x14ac:dyDescent="0.3">
      <c r="B156" s="488" t="s">
        <v>11</v>
      </c>
      <c r="D156" s="733"/>
    </row>
    <row r="157" spans="2:35" ht="13" x14ac:dyDescent="0.3">
      <c r="B157" s="488"/>
      <c r="D157" s="488"/>
    </row>
    <row r="158" spans="2:35" ht="13.5" thickBot="1" x14ac:dyDescent="0.35">
      <c r="B158" s="440" t="s">
        <v>3</v>
      </c>
      <c r="C158" s="620"/>
      <c r="D158" s="440"/>
    </row>
    <row r="159" spans="2:35" ht="13" x14ac:dyDescent="0.3">
      <c r="B159" s="527"/>
      <c r="C159" s="679"/>
      <c r="D159" s="576"/>
      <c r="E159" s="529" t="s">
        <v>0</v>
      </c>
      <c r="F159" s="428"/>
      <c r="G159" s="503"/>
      <c r="H159" s="428"/>
      <c r="I159" s="428"/>
      <c r="J159" s="428"/>
      <c r="K159" s="428"/>
      <c r="L159" s="428"/>
      <c r="M159" s="428"/>
      <c r="N159" s="428"/>
      <c r="O159" s="428"/>
      <c r="P159" s="428"/>
      <c r="Q159" s="428"/>
      <c r="R159" s="428"/>
      <c r="S159" s="428"/>
      <c r="T159" s="428"/>
      <c r="U159" s="428"/>
      <c r="V159" s="428"/>
      <c r="W159" s="428"/>
      <c r="X159" s="428"/>
      <c r="Y159" s="428"/>
      <c r="Z159" s="428"/>
      <c r="AA159" s="428"/>
      <c r="AB159" s="428"/>
      <c r="AC159" s="428"/>
      <c r="AD159" s="428"/>
      <c r="AE159" s="428"/>
      <c r="AF159" s="428"/>
      <c r="AG159" s="428"/>
      <c r="AH159" s="428"/>
      <c r="AI159" s="621"/>
    </row>
    <row r="160" spans="2:35" ht="13.5" thickBot="1" x14ac:dyDescent="0.35">
      <c r="B160" s="622"/>
      <c r="C160" s="681"/>
      <c r="D160" s="622"/>
      <c r="E160" s="577">
        <f>'DY Def'!B$5</f>
        <v>1</v>
      </c>
      <c r="F160" s="561">
        <f>'DY Def'!C$5</f>
        <v>2</v>
      </c>
      <c r="G160" s="561">
        <f>'DY Def'!D$5</f>
        <v>3</v>
      </c>
      <c r="H160" s="561">
        <f>'DY Def'!E$5</f>
        <v>4</v>
      </c>
      <c r="I160" s="561">
        <f>'DY Def'!F$5</f>
        <v>5</v>
      </c>
      <c r="J160" s="561">
        <f>'DY Def'!G$5</f>
        <v>6</v>
      </c>
      <c r="K160" s="561">
        <f>'DY Def'!H$5</f>
        <v>7</v>
      </c>
      <c r="L160" s="561">
        <f>'DY Def'!I$5</f>
        <v>8</v>
      </c>
      <c r="M160" s="561">
        <f>'DY Def'!J$5</f>
        <v>9</v>
      </c>
      <c r="N160" s="561">
        <f>'DY Def'!K$5</f>
        <v>10</v>
      </c>
      <c r="O160" s="561">
        <f>'DY Def'!L$5</f>
        <v>11</v>
      </c>
      <c r="P160" s="561">
        <f>'DY Def'!M$5</f>
        <v>12</v>
      </c>
      <c r="Q160" s="561">
        <f>'DY Def'!N$5</f>
        <v>13</v>
      </c>
      <c r="R160" s="561">
        <f>'DY Def'!O$5</f>
        <v>14</v>
      </c>
      <c r="S160" s="561">
        <f>'DY Def'!P$5</f>
        <v>15</v>
      </c>
      <c r="T160" s="561">
        <f>'DY Def'!Q$5</f>
        <v>16</v>
      </c>
      <c r="U160" s="561">
        <f>'DY Def'!R$5</f>
        <v>17</v>
      </c>
      <c r="V160" s="561">
        <f>'DY Def'!S$5</f>
        <v>18</v>
      </c>
      <c r="W160" s="561">
        <f>'DY Def'!T$5</f>
        <v>19</v>
      </c>
      <c r="X160" s="561">
        <f>'DY Def'!U$5</f>
        <v>20</v>
      </c>
      <c r="Y160" s="561">
        <f>'DY Def'!V$5</f>
        <v>21</v>
      </c>
      <c r="Z160" s="561">
        <f>'DY Def'!W$5</f>
        <v>22</v>
      </c>
      <c r="AA160" s="561">
        <f>'DY Def'!X$5</f>
        <v>23</v>
      </c>
      <c r="AB160" s="561">
        <f>'DY Def'!Y$5</f>
        <v>24</v>
      </c>
      <c r="AC160" s="561">
        <f>'DY Def'!Z$5</f>
        <v>25</v>
      </c>
      <c r="AD160" s="561">
        <f>'DY Def'!AA$5</f>
        <v>26</v>
      </c>
      <c r="AE160" s="561">
        <f>'DY Def'!AB$5</f>
        <v>27</v>
      </c>
      <c r="AF160" s="561">
        <f>'DY Def'!AC$5</f>
        <v>28</v>
      </c>
      <c r="AG160" s="561">
        <f>'DY Def'!AD$5</f>
        <v>29</v>
      </c>
      <c r="AH160" s="561">
        <f>'DY Def'!AE$5</f>
        <v>30</v>
      </c>
      <c r="AI160" s="734" t="s">
        <v>1</v>
      </c>
    </row>
    <row r="161" spans="2:35" ht="13" x14ac:dyDescent="0.3">
      <c r="B161" s="548" t="s">
        <v>43</v>
      </c>
      <c r="C161" s="735"/>
      <c r="D161" s="736"/>
      <c r="E161" s="737"/>
      <c r="F161" s="738"/>
      <c r="G161" s="738"/>
      <c r="H161" s="738"/>
      <c r="I161" s="738"/>
      <c r="J161" s="738"/>
      <c r="K161" s="738"/>
      <c r="L161" s="738"/>
      <c r="M161" s="738"/>
      <c r="N161" s="738"/>
      <c r="O161" s="738"/>
      <c r="P161" s="738"/>
      <c r="Q161" s="738"/>
      <c r="R161" s="738"/>
      <c r="S161" s="738"/>
      <c r="T161" s="738"/>
      <c r="U161" s="738"/>
      <c r="V161" s="738"/>
      <c r="W161" s="738"/>
      <c r="X161" s="738"/>
      <c r="Y161" s="738"/>
      <c r="Z161" s="738"/>
      <c r="AA161" s="738"/>
      <c r="AB161" s="738"/>
      <c r="AC161" s="738"/>
      <c r="AD161" s="738"/>
      <c r="AE161" s="738"/>
      <c r="AF161" s="738"/>
      <c r="AG161" s="738"/>
      <c r="AH161" s="739"/>
      <c r="AI161" s="740"/>
    </row>
    <row r="162" spans="2:35" ht="13" x14ac:dyDescent="0.3">
      <c r="B162" s="589" t="str">
        <f>IFERROR(VLOOKUP(C162,'MEG Def'!$A$42:$B$45,2),"")</f>
        <v>Family Planning</v>
      </c>
      <c r="C162" s="688">
        <v>1</v>
      </c>
      <c r="D162" s="674" t="s">
        <v>20</v>
      </c>
      <c r="E162" s="638">
        <f>E163*E164</f>
        <v>0</v>
      </c>
      <c r="F162" s="639">
        <f t="shared" ref="F162:AC162" si="68">F163*F164</f>
        <v>0</v>
      </c>
      <c r="G162" s="639">
        <f t="shared" si="68"/>
        <v>0</v>
      </c>
      <c r="H162" s="639">
        <f t="shared" si="68"/>
        <v>0</v>
      </c>
      <c r="I162" s="639">
        <f t="shared" si="68"/>
        <v>0</v>
      </c>
      <c r="J162" s="639">
        <f t="shared" si="68"/>
        <v>0</v>
      </c>
      <c r="K162" s="639">
        <f t="shared" si="68"/>
        <v>0</v>
      </c>
      <c r="L162" s="639">
        <f t="shared" si="68"/>
        <v>0</v>
      </c>
      <c r="M162" s="639">
        <f t="shared" si="68"/>
        <v>0</v>
      </c>
      <c r="N162" s="639">
        <f t="shared" si="68"/>
        <v>0</v>
      </c>
      <c r="O162" s="639">
        <f t="shared" si="68"/>
        <v>0</v>
      </c>
      <c r="P162" s="639">
        <f t="shared" si="68"/>
        <v>0</v>
      </c>
      <c r="Q162" s="639">
        <f t="shared" si="68"/>
        <v>0</v>
      </c>
      <c r="R162" s="639">
        <f t="shared" si="68"/>
        <v>0</v>
      </c>
      <c r="S162" s="639">
        <f t="shared" si="68"/>
        <v>0</v>
      </c>
      <c r="T162" s="639">
        <f t="shared" si="68"/>
        <v>0</v>
      </c>
      <c r="U162" s="639">
        <f t="shared" si="68"/>
        <v>0</v>
      </c>
      <c r="V162" s="639">
        <f t="shared" si="68"/>
        <v>10323387.720000001</v>
      </c>
      <c r="W162" s="639">
        <f t="shared" si="68"/>
        <v>9838760.2799999993</v>
      </c>
      <c r="X162" s="639">
        <f t="shared" si="68"/>
        <v>7696924.8399999999</v>
      </c>
      <c r="Y162" s="639">
        <f t="shared" si="68"/>
        <v>11760285.280000001</v>
      </c>
      <c r="Z162" s="639">
        <f t="shared" si="68"/>
        <v>11070931.869999999</v>
      </c>
      <c r="AA162" s="639">
        <f t="shared" si="68"/>
        <v>14265593.34</v>
      </c>
      <c r="AB162" s="639">
        <f t="shared" si="68"/>
        <v>0</v>
      </c>
      <c r="AC162" s="639">
        <f t="shared" si="68"/>
        <v>0</v>
      </c>
      <c r="AD162" s="639">
        <f t="shared" ref="AD162:AH162" si="69">AD163*AD164</f>
        <v>0</v>
      </c>
      <c r="AE162" s="639">
        <f t="shared" si="69"/>
        <v>0</v>
      </c>
      <c r="AF162" s="639">
        <f t="shared" si="69"/>
        <v>0</v>
      </c>
      <c r="AG162" s="639">
        <f t="shared" si="69"/>
        <v>0</v>
      </c>
      <c r="AH162" s="640">
        <f t="shared" si="69"/>
        <v>0</v>
      </c>
      <c r="AI162" s="741"/>
    </row>
    <row r="163" spans="2:35" s="642" customFormat="1" ht="13" x14ac:dyDescent="0.3">
      <c r="B163" s="643" t="str">
        <f>IFERROR(VLOOKUP(C163,'MEG Def'!$A$42:$B$44,2),"")</f>
        <v/>
      </c>
      <c r="C163" s="742"/>
      <c r="D163" s="743" t="s">
        <v>21</v>
      </c>
      <c r="E163" s="646">
        <f>SUMIF('WOW PMPM &amp; Agg'!$B$42:$B$50,'Summary TC'!$B162,'WOW PMPM &amp; Agg'!D$42:D$50)</f>
        <v>0</v>
      </c>
      <c r="F163" s="647">
        <f>SUMIF('WOW PMPM &amp; Agg'!$B$42:$B$50,'Summary TC'!$B162,'WOW PMPM &amp; Agg'!E$42:E$50)</f>
        <v>0</v>
      </c>
      <c r="G163" s="647">
        <f>SUMIF('WOW PMPM &amp; Agg'!$B$42:$B$50,'Summary TC'!$B162,'WOW PMPM &amp; Agg'!F$42:F$50)</f>
        <v>0</v>
      </c>
      <c r="H163" s="647">
        <f>SUMIF('WOW PMPM &amp; Agg'!$B$42:$B$50,'Summary TC'!$B162,'WOW PMPM &amp; Agg'!G$42:G$50)</f>
        <v>0</v>
      </c>
      <c r="I163" s="647">
        <f>SUMIF('WOW PMPM &amp; Agg'!$B$42:$B$50,'Summary TC'!$B162,'WOW PMPM &amp; Agg'!H$42:H$50)</f>
        <v>0</v>
      </c>
      <c r="J163" s="647">
        <f>SUMIF('WOW PMPM &amp; Agg'!$B$42:$B$50,'Summary TC'!$B162,'WOW PMPM &amp; Agg'!I$42:I$50)</f>
        <v>0</v>
      </c>
      <c r="K163" s="647">
        <f>SUMIF('WOW PMPM &amp; Agg'!$B$42:$B$50,'Summary TC'!$B162,'WOW PMPM &amp; Agg'!J$42:J$50)</f>
        <v>0</v>
      </c>
      <c r="L163" s="647">
        <f>SUMIF('WOW PMPM &amp; Agg'!$B$42:$B$50,'Summary TC'!$B162,'WOW PMPM &amp; Agg'!K$42:K$50)</f>
        <v>0</v>
      </c>
      <c r="M163" s="647">
        <f>SUMIF('WOW PMPM &amp; Agg'!$B$42:$B$50,'Summary TC'!$B162,'WOW PMPM &amp; Agg'!L$42:L$50)</f>
        <v>0</v>
      </c>
      <c r="N163" s="647">
        <f>SUMIF('WOW PMPM &amp; Agg'!$B$42:$B$50,'Summary TC'!$B162,'WOW PMPM &amp; Agg'!M$42:M$50)</f>
        <v>0</v>
      </c>
      <c r="O163" s="647">
        <f>SUMIF('WOW PMPM &amp; Agg'!$B$42:$B$50,'Summary TC'!$B162,'WOW PMPM &amp; Agg'!N$42:N$50)</f>
        <v>0</v>
      </c>
      <c r="P163" s="647">
        <f>SUMIF('WOW PMPM &amp; Agg'!$B$42:$B$50,'Summary TC'!$B162,'WOW PMPM &amp; Agg'!O$42:O$50)</f>
        <v>0</v>
      </c>
      <c r="Q163" s="647">
        <f>SUMIF('WOW PMPM &amp; Agg'!$B$42:$B$50,'Summary TC'!$B162,'WOW PMPM &amp; Agg'!P$42:P$50)</f>
        <v>0</v>
      </c>
      <c r="R163" s="647">
        <f>SUMIF('WOW PMPM &amp; Agg'!$B$42:$B$50,'Summary TC'!$B162,'WOW PMPM &amp; Agg'!Q$42:Q$50)</f>
        <v>0</v>
      </c>
      <c r="S163" s="647">
        <f>SUMIF('WOW PMPM &amp; Agg'!$B$42:$B$50,'Summary TC'!$B162,'WOW PMPM &amp; Agg'!R$42:R$50)</f>
        <v>0</v>
      </c>
      <c r="T163" s="647">
        <f>SUMIF('WOW PMPM &amp; Agg'!$B$42:$B$50,'Summary TC'!$B162,'WOW PMPM &amp; Agg'!S$42:S$50)</f>
        <v>0</v>
      </c>
      <c r="U163" s="647">
        <f>SUMIF('WOW PMPM &amp; Agg'!$B$42:$B$50,'Summary TC'!$B162,'WOW PMPM &amp; Agg'!T$42:T$50)</f>
        <v>0</v>
      </c>
      <c r="V163" s="647">
        <f>SUMIF('WOW PMPM &amp; Agg'!$B$42:$B$50,'Summary TC'!$B162,'WOW PMPM &amp; Agg'!U$42:U$50)</f>
        <v>34.28</v>
      </c>
      <c r="W163" s="647">
        <f>SUMIF('WOW PMPM &amp; Agg'!$B$42:$B$50,'Summary TC'!$B162,'WOW PMPM &amp; Agg'!V$42:V$50)</f>
        <v>34.57</v>
      </c>
      <c r="X163" s="647">
        <f>SUMIF('WOW PMPM &amp; Agg'!$B$42:$B$50,'Summary TC'!$B162,'WOW PMPM &amp; Agg'!W$42:W$50)</f>
        <v>34.869999999999997</v>
      </c>
      <c r="Y163" s="647">
        <f>SUMIF('WOW PMPM &amp; Agg'!$B$42:$B$50,'Summary TC'!$B162,'WOW PMPM &amp; Agg'!X$42:X$50)</f>
        <v>35.17</v>
      </c>
      <c r="Z163" s="647">
        <f>SUMIF('WOW PMPM &amp; Agg'!$B$42:$B$50,'Summary TC'!$B162,'WOW PMPM &amp; Agg'!Y$42:Y$50)</f>
        <v>35.47</v>
      </c>
      <c r="AA163" s="647">
        <f>SUMIF('WOW PMPM &amp; Agg'!$B$42:$B$50,'Summary TC'!$B162,'WOW PMPM &amp; Agg'!Z$42:Z$50)</f>
        <v>35.78</v>
      </c>
      <c r="AB163" s="647">
        <f>SUMIF('WOW PMPM &amp; Agg'!$B$42:$B$50,'Summary TC'!$B162,'WOW PMPM &amp; Agg'!AA$42:AA$50)</f>
        <v>0</v>
      </c>
      <c r="AC163" s="647">
        <f>SUMIF('WOW PMPM &amp; Agg'!$B$42:$B$50,'Summary TC'!$B162,'WOW PMPM &amp; Agg'!AB$42:AB$50)</f>
        <v>0</v>
      </c>
      <c r="AD163" s="647">
        <f>SUMIF('WOW PMPM &amp; Agg'!$B$42:$B$50,'Summary TC'!$B162,'WOW PMPM &amp; Agg'!AC$42:AC$50)</f>
        <v>0</v>
      </c>
      <c r="AE163" s="647">
        <f>SUMIF('WOW PMPM &amp; Agg'!$B$42:$B$50,'Summary TC'!$B162,'WOW PMPM &amp; Agg'!AD$42:AD$50)</f>
        <v>0</v>
      </c>
      <c r="AF163" s="647">
        <f>SUMIF('WOW PMPM &amp; Agg'!$B$42:$B$50,'Summary TC'!$B162,'WOW PMPM &amp; Agg'!AE$42:AE$50)</f>
        <v>0</v>
      </c>
      <c r="AG163" s="647">
        <f>SUMIF('WOW PMPM &amp; Agg'!$B$42:$B$50,'Summary TC'!$B162,'WOW PMPM &amp; Agg'!AF$42:AF$50)</f>
        <v>0</v>
      </c>
      <c r="AH163" s="648">
        <f>SUMIF('WOW PMPM &amp; Agg'!$B$42:$B$50,'Summary TC'!$B162,'WOW PMPM &amp; Agg'!AG$42:AG$50)</f>
        <v>0</v>
      </c>
      <c r="AI163" s="744"/>
    </row>
    <row r="164" spans="2:35" ht="13" x14ac:dyDescent="0.3">
      <c r="B164" s="589" t="str">
        <f>IFERROR(VLOOKUP(C164,'MEG Def'!$A$42:$B$44,2),"")</f>
        <v/>
      </c>
      <c r="C164" s="688"/>
      <c r="D164" s="674" t="s">
        <v>22</v>
      </c>
      <c r="E164" s="745">
        <f>IF($B$8="Actuals only",SUMIF('MemMon Actual'!$B$10:$B$36,'Summary TC'!$B162,'MemMon Actual'!D$10:D$36),0)+IF($B$8="Actuals + Projected",SUMIF('MemMon Total'!$B$10:$B$32,'Summary TC'!$B162,'MemMon Total'!D$10:D$32),0)</f>
        <v>0</v>
      </c>
      <c r="F164" s="746">
        <f>IF($B$8="Actuals only",SUMIF('MemMon Actual'!$B$10:$B$36,'Summary TC'!$B162,'MemMon Actual'!E$10:E$36),0)+IF($B$8="Actuals + Projected",SUMIF('MemMon Total'!$B$10:$B$32,'Summary TC'!$B162,'MemMon Total'!E$10:E$32),0)</f>
        <v>0</v>
      </c>
      <c r="G164" s="746">
        <f>IF($B$8="Actuals only",SUMIF('MemMon Actual'!$B$10:$B$36,'Summary TC'!$B162,'MemMon Actual'!F$10:F$36),0)+IF($B$8="Actuals + Projected",SUMIF('MemMon Total'!$B$10:$B$32,'Summary TC'!$B162,'MemMon Total'!F$10:F$32),0)</f>
        <v>0</v>
      </c>
      <c r="H164" s="746">
        <f>IF($B$8="Actuals only",SUMIF('MemMon Actual'!$B$10:$B$36,'Summary TC'!$B162,'MemMon Actual'!G$10:G$36),0)+IF($B$8="Actuals + Projected",SUMIF('MemMon Total'!$B$10:$B$32,'Summary TC'!$B162,'MemMon Total'!G$10:G$32),0)</f>
        <v>0</v>
      </c>
      <c r="I164" s="746">
        <f>IF($B$8="Actuals only",SUMIF('MemMon Actual'!$B$10:$B$36,'Summary TC'!$B162,'MemMon Actual'!H$10:H$36),0)+IF($B$8="Actuals + Projected",SUMIF('MemMon Total'!$B$10:$B$32,'Summary TC'!$B162,'MemMon Total'!H$10:H$32),0)</f>
        <v>0</v>
      </c>
      <c r="J164" s="746">
        <f>IF($B$8="Actuals only",SUMIF('MemMon Actual'!$B$10:$B$36,'Summary TC'!$B162,'MemMon Actual'!I$10:I$36),0)+IF($B$8="Actuals + Projected",SUMIF('MemMon Total'!$B$10:$B$32,'Summary TC'!$B162,'MemMon Total'!I$10:I$32),0)</f>
        <v>0</v>
      </c>
      <c r="K164" s="746">
        <f>IF($B$8="Actuals only",SUMIF('MemMon Actual'!$B$10:$B$36,'Summary TC'!$B162,'MemMon Actual'!J$10:J$36),0)+IF($B$8="Actuals + Projected",SUMIF('MemMon Total'!$B$10:$B$32,'Summary TC'!$B162,'MemMon Total'!J$10:J$32),0)</f>
        <v>0</v>
      </c>
      <c r="L164" s="746">
        <f>IF($B$8="Actuals only",SUMIF('MemMon Actual'!$B$10:$B$36,'Summary TC'!$B162,'MemMon Actual'!K$10:K$36),0)+IF($B$8="Actuals + Projected",SUMIF('MemMon Total'!$B$10:$B$32,'Summary TC'!$B162,'MemMon Total'!K$10:K$32),0)</f>
        <v>0</v>
      </c>
      <c r="M164" s="746">
        <f>IF($B$8="Actuals only",SUMIF('MemMon Actual'!$B$10:$B$36,'Summary TC'!$B162,'MemMon Actual'!L$10:L$36),0)+IF($B$8="Actuals + Projected",SUMIF('MemMon Total'!$B$10:$B$32,'Summary TC'!$B162,'MemMon Total'!L$10:L$32),0)</f>
        <v>0</v>
      </c>
      <c r="N164" s="746">
        <f>IF($B$8="Actuals only",SUMIF('MemMon Actual'!$B$10:$B$36,'Summary TC'!$B162,'MemMon Actual'!M$10:M$36),0)+IF($B$8="Actuals + Projected",SUMIF('MemMon Total'!$B$10:$B$32,'Summary TC'!$B162,'MemMon Total'!M$10:M$32),0)</f>
        <v>0</v>
      </c>
      <c r="O164" s="746">
        <f>IF($B$8="Actuals only",SUMIF('MemMon Actual'!$B$10:$B$36,'Summary TC'!$B162,'MemMon Actual'!N$10:N$36),0)+IF($B$8="Actuals + Projected",SUMIF('MemMon Total'!$B$10:$B$32,'Summary TC'!$B162,'MemMon Total'!N$10:N$32),0)</f>
        <v>0</v>
      </c>
      <c r="P164" s="746">
        <f>IF($B$8="Actuals only",SUMIF('MemMon Actual'!$B$10:$B$36,'Summary TC'!$B162,'MemMon Actual'!O$10:O$36),0)+IF($B$8="Actuals + Projected",SUMIF('MemMon Total'!$B$10:$B$32,'Summary TC'!$B162,'MemMon Total'!O$10:O$32),0)</f>
        <v>0</v>
      </c>
      <c r="Q164" s="746">
        <f>IF($B$8="Actuals only",SUMIF('MemMon Actual'!$B$10:$B$36,'Summary TC'!$B162,'MemMon Actual'!P$10:P$36),0)+IF($B$8="Actuals + Projected",SUMIF('MemMon Total'!$B$10:$B$32,'Summary TC'!$B162,'MemMon Total'!P$10:P$32),0)</f>
        <v>0</v>
      </c>
      <c r="R164" s="746">
        <f>IF($B$8="Actuals only",SUMIF('MemMon Actual'!$B$10:$B$36,'Summary TC'!$B162,'MemMon Actual'!Q$10:Q$36),0)+IF($B$8="Actuals + Projected",SUMIF('MemMon Total'!$B$10:$B$32,'Summary TC'!$B162,'MemMon Total'!Q$10:Q$32),0)</f>
        <v>0</v>
      </c>
      <c r="S164" s="746">
        <f>IF($B$8="Actuals only",SUMIF('MemMon Actual'!$B$10:$B$36,'Summary TC'!$B162,'MemMon Actual'!R$10:R$36),0)+IF($B$8="Actuals + Projected",SUMIF('MemMon Total'!$B$10:$B$32,'Summary TC'!$B162,'MemMon Total'!R$10:R$32),0)</f>
        <v>0</v>
      </c>
      <c r="T164" s="746">
        <f>IF($B$8="Actuals only",SUMIF('MemMon Actual'!$B$10:$B$36,'Summary TC'!$B162,'MemMon Actual'!S$10:S$36),0)+IF($B$8="Actuals + Projected",SUMIF('MemMon Total'!$B$10:$B$32,'Summary TC'!$B162,'MemMon Total'!S$10:S$32),0)</f>
        <v>0</v>
      </c>
      <c r="U164" s="746">
        <f>IF($B$8="Actuals only",SUMIF('MemMon Actual'!$B$10:$B$36,'Summary TC'!$B162,'MemMon Actual'!T$10:T$36),0)+IF($B$8="Actuals + Projected",SUMIF('MemMon Total'!$B$10:$B$32,'Summary TC'!$B162,'MemMon Total'!T$10:T$32),0)</f>
        <v>0</v>
      </c>
      <c r="V164" s="746">
        <f>IF($B$8="Actuals only",SUMIF('MemMon Actual'!$B$10:$B$36,'Summary TC'!$B162,'MemMon Actual'!U$10:U$36),0)+IF($B$8="Actuals + Projected",SUMIF('MemMon Total'!$B$10:$B$32,'Summary TC'!$B162,'MemMon Total'!U$10:U$32),0)</f>
        <v>301149</v>
      </c>
      <c r="W164" s="746">
        <f>IF($B$8="Actuals only",SUMIF('MemMon Actual'!$B$10:$B$36,'Summary TC'!$B162,'MemMon Actual'!V$10:V$36),0)+IF($B$8="Actuals + Projected",SUMIF('MemMon Total'!$B$10:$B$32,'Summary TC'!$B162,'MemMon Total'!V$10:V$32),0)</f>
        <v>284604</v>
      </c>
      <c r="X164" s="746">
        <f>IF($B$8="Actuals only",SUMIF('MemMon Actual'!$B$10:$B$36,'Summary TC'!$B162,'MemMon Actual'!W$10:W$36),0)+IF($B$8="Actuals + Projected",SUMIF('MemMon Total'!$B$10:$B$32,'Summary TC'!$B162,'MemMon Total'!W$10:W$32),0)</f>
        <v>220732</v>
      </c>
      <c r="Y164" s="746">
        <f>IF($B$8="Actuals only",SUMIF('MemMon Actual'!$B$10:$B$36,'Summary TC'!$B162,'MemMon Actual'!X$10:X$36),0)+IF($B$8="Actuals + Projected",SUMIF('MemMon Total'!$B$10:$B$32,'Summary TC'!$B162,'MemMon Total'!X$10:X$32),0)</f>
        <v>334384</v>
      </c>
      <c r="Z164" s="746">
        <f>IF($B$8="Actuals only",SUMIF('MemMon Actual'!$B$10:$B$36,'Summary TC'!$B162,'MemMon Actual'!Y$10:Y$36),0)+IF($B$8="Actuals + Projected",SUMIF('MemMon Total'!$B$10:$B$32,'Summary TC'!$B162,'MemMon Total'!Y$10:Y$32),0)</f>
        <v>312121</v>
      </c>
      <c r="AA164" s="746">
        <f>IF($B$8="Actuals only",SUMIF('MemMon Actual'!$B$10:$B$36,'Summary TC'!$B162,'MemMon Actual'!Z$10:Z$36),0)+IF($B$8="Actuals + Projected",SUMIF('MemMon Total'!$B$10:$B$32,'Summary TC'!$B162,'MemMon Total'!Z$10:Z$32),0)</f>
        <v>398703</v>
      </c>
      <c r="AB164" s="746">
        <f>IF($B$8="Actuals only",SUMIF('MemMon Actual'!$B$10:$B$36,'Summary TC'!$B162,'MemMon Actual'!AA$10:AA$36),0)+IF($B$8="Actuals + Projected",SUMIF('MemMon Total'!$B$10:$B$32,'Summary TC'!$B162,'MemMon Total'!AA$10:AA$32),0)</f>
        <v>0</v>
      </c>
      <c r="AC164" s="746">
        <f>IF($B$8="Actuals only",SUMIF('MemMon Actual'!$B$10:$B$36,'Summary TC'!$B162,'MemMon Actual'!AB$10:AB$36),0)+IF($B$8="Actuals + Projected",SUMIF('MemMon Total'!$B$10:$B$32,'Summary TC'!$B162,'MemMon Total'!AB$10:AB$32),0)</f>
        <v>0</v>
      </c>
      <c r="AD164" s="746">
        <f>IF($B$8="Actuals only",SUMIF('MemMon Actual'!$B$10:$B$36,'Summary TC'!$B162,'MemMon Actual'!AC$10:AC$36),0)+IF($B$8="Actuals + Projected",SUMIF('MemMon Total'!$B$10:$B$32,'Summary TC'!$B162,'MemMon Total'!AC$10:AC$32),0)</f>
        <v>0</v>
      </c>
      <c r="AE164" s="746">
        <f>IF($B$8="Actuals only",SUMIF('MemMon Actual'!$B$10:$B$36,'Summary TC'!$B162,'MemMon Actual'!AD$10:AD$36),0)+IF($B$8="Actuals + Projected",SUMIF('MemMon Total'!$B$10:$B$32,'Summary TC'!$B162,'MemMon Total'!AD$10:AD$32),0)</f>
        <v>0</v>
      </c>
      <c r="AF164" s="746">
        <f>IF($B$8="Actuals only",SUMIF('MemMon Actual'!$B$10:$B$36,'Summary TC'!$B162,'MemMon Actual'!AE$10:AE$36),0)+IF($B$8="Actuals + Projected",SUMIF('MemMon Total'!$B$10:$B$32,'Summary TC'!$B162,'MemMon Total'!AE$10:AE$32),0)</f>
        <v>0</v>
      </c>
      <c r="AG164" s="746">
        <f>IF($B$8="Actuals only",SUMIF('MemMon Actual'!$B$10:$B$36,'Summary TC'!$B162,'MemMon Actual'!AF$10:AF$36),0)+IF($B$8="Actuals + Projected",SUMIF('MemMon Total'!$B$10:$B$32,'Summary TC'!$B162,'MemMon Total'!AF$10:AF$32),0)</f>
        <v>0</v>
      </c>
      <c r="AH164" s="747">
        <f>IF($B$8="Actuals only",SUMIF('MemMon Actual'!$B$10:$B$36,'Summary TC'!$B162,'MemMon Actual'!AG$10:AG$36),0)+IF($B$8="Actuals + Projected",SUMIF('MemMon Total'!$B$10:$B$32,'Summary TC'!$B162,'MemMon Total'!AG$10:AG$32),0)</f>
        <v>0</v>
      </c>
      <c r="AI164" s="741"/>
    </row>
    <row r="165" spans="2:35" ht="13" hidden="1" x14ac:dyDescent="0.3">
      <c r="B165" s="589"/>
      <c r="C165" s="688"/>
      <c r="D165" s="674"/>
      <c r="E165" s="748"/>
      <c r="F165" s="749"/>
      <c r="G165" s="749"/>
      <c r="H165" s="749"/>
      <c r="I165" s="749"/>
      <c r="J165" s="749"/>
      <c r="K165" s="749"/>
      <c r="L165" s="749"/>
      <c r="M165" s="749"/>
      <c r="N165" s="749"/>
      <c r="O165" s="749"/>
      <c r="P165" s="749"/>
      <c r="Q165" s="749"/>
      <c r="R165" s="749"/>
      <c r="S165" s="749"/>
      <c r="T165" s="749"/>
      <c r="U165" s="749"/>
      <c r="V165" s="749"/>
      <c r="W165" s="749"/>
      <c r="X165" s="749"/>
      <c r="Y165" s="749"/>
      <c r="Z165" s="749"/>
      <c r="AA165" s="749"/>
      <c r="AB165" s="749"/>
      <c r="AC165" s="749"/>
      <c r="AD165" s="749"/>
      <c r="AE165" s="749"/>
      <c r="AF165" s="749"/>
      <c r="AG165" s="749"/>
      <c r="AH165" s="750"/>
      <c r="AI165" s="741"/>
    </row>
    <row r="166" spans="2:35" ht="13" hidden="1" x14ac:dyDescent="0.3">
      <c r="B166" s="589" t="str">
        <f>IFERROR(VLOOKUP(C166,'MEG Def'!$A$42:$B$44,2),"")</f>
        <v/>
      </c>
      <c r="C166" s="688"/>
      <c r="D166" s="674" t="s">
        <v>20</v>
      </c>
      <c r="E166" s="638">
        <f>E167*E168</f>
        <v>0</v>
      </c>
      <c r="F166" s="639">
        <f t="shared" ref="F166:AC166" si="70">F167*F168</f>
        <v>0</v>
      </c>
      <c r="G166" s="639">
        <f t="shared" si="70"/>
        <v>0</v>
      </c>
      <c r="H166" s="639">
        <f t="shared" si="70"/>
        <v>0</v>
      </c>
      <c r="I166" s="639">
        <f t="shared" si="70"/>
        <v>0</v>
      </c>
      <c r="J166" s="639">
        <f t="shared" si="70"/>
        <v>0</v>
      </c>
      <c r="K166" s="639">
        <f t="shared" si="70"/>
        <v>0</v>
      </c>
      <c r="L166" s="639">
        <f t="shared" si="70"/>
        <v>0</v>
      </c>
      <c r="M166" s="639">
        <f t="shared" si="70"/>
        <v>0</v>
      </c>
      <c r="N166" s="639">
        <f t="shared" si="70"/>
        <v>0</v>
      </c>
      <c r="O166" s="639">
        <f t="shared" si="70"/>
        <v>0</v>
      </c>
      <c r="P166" s="639">
        <f t="shared" si="70"/>
        <v>0</v>
      </c>
      <c r="Q166" s="639">
        <f t="shared" si="70"/>
        <v>0</v>
      </c>
      <c r="R166" s="639">
        <f t="shared" si="70"/>
        <v>0</v>
      </c>
      <c r="S166" s="639">
        <f t="shared" si="70"/>
        <v>0</v>
      </c>
      <c r="T166" s="639">
        <f t="shared" si="70"/>
        <v>0</v>
      </c>
      <c r="U166" s="639">
        <f t="shared" si="70"/>
        <v>0</v>
      </c>
      <c r="V166" s="639">
        <f t="shared" si="70"/>
        <v>0</v>
      </c>
      <c r="W166" s="639">
        <f t="shared" si="70"/>
        <v>0</v>
      </c>
      <c r="X166" s="639">
        <f t="shared" si="70"/>
        <v>0</v>
      </c>
      <c r="Y166" s="639">
        <f t="shared" si="70"/>
        <v>0</v>
      </c>
      <c r="Z166" s="639">
        <f t="shared" si="70"/>
        <v>0</v>
      </c>
      <c r="AA166" s="639">
        <f t="shared" si="70"/>
        <v>0</v>
      </c>
      <c r="AB166" s="639">
        <f t="shared" si="70"/>
        <v>0</v>
      </c>
      <c r="AC166" s="639">
        <f t="shared" si="70"/>
        <v>0</v>
      </c>
      <c r="AD166" s="639">
        <f t="shared" ref="AD166:AH166" si="71">AD167*AD168</f>
        <v>0</v>
      </c>
      <c r="AE166" s="639">
        <f t="shared" si="71"/>
        <v>0</v>
      </c>
      <c r="AF166" s="639">
        <f t="shared" si="71"/>
        <v>0</v>
      </c>
      <c r="AG166" s="639">
        <f t="shared" si="71"/>
        <v>0</v>
      </c>
      <c r="AH166" s="640">
        <f t="shared" si="71"/>
        <v>0</v>
      </c>
      <c r="AI166" s="741"/>
    </row>
    <row r="167" spans="2:35" s="642" customFormat="1" ht="13" hidden="1" x14ac:dyDescent="0.3">
      <c r="B167" s="643"/>
      <c r="C167" s="742"/>
      <c r="D167" s="743" t="s">
        <v>21</v>
      </c>
      <c r="E167" s="646">
        <f>SUMIF('WOW PMPM &amp; Agg'!$B$42:$B$50,'Summary TC'!$B166,'WOW PMPM &amp; Agg'!D$42:D$50)</f>
        <v>0</v>
      </c>
      <c r="F167" s="647">
        <f>SUMIF('WOW PMPM &amp; Agg'!$B$42:$B$50,'Summary TC'!$B166,'WOW PMPM &amp; Agg'!E$42:E$50)</f>
        <v>0</v>
      </c>
      <c r="G167" s="647">
        <f>SUMIF('WOW PMPM &amp; Agg'!$B$42:$B$50,'Summary TC'!$B166,'WOW PMPM &amp; Agg'!F$42:F$50)</f>
        <v>0</v>
      </c>
      <c r="H167" s="647">
        <f>SUMIF('WOW PMPM &amp; Agg'!$B$42:$B$50,'Summary TC'!$B166,'WOW PMPM &amp; Agg'!G$42:G$50)</f>
        <v>0</v>
      </c>
      <c r="I167" s="647">
        <f>SUMIF('WOW PMPM &amp; Agg'!$B$42:$B$50,'Summary TC'!$B166,'WOW PMPM &amp; Agg'!H$42:H$50)</f>
        <v>0</v>
      </c>
      <c r="J167" s="647">
        <f>SUMIF('WOW PMPM &amp; Agg'!$B$42:$B$50,'Summary TC'!$B166,'WOW PMPM &amp; Agg'!I$42:I$50)</f>
        <v>0</v>
      </c>
      <c r="K167" s="647">
        <f>SUMIF('WOW PMPM &amp; Agg'!$B$42:$B$50,'Summary TC'!$B166,'WOW PMPM &amp; Agg'!J$42:J$50)</f>
        <v>0</v>
      </c>
      <c r="L167" s="647">
        <f>SUMIF('WOW PMPM &amp; Agg'!$B$42:$B$50,'Summary TC'!$B166,'WOW PMPM &amp; Agg'!K$42:K$50)</f>
        <v>0</v>
      </c>
      <c r="M167" s="647">
        <f>SUMIF('WOW PMPM &amp; Agg'!$B$42:$B$50,'Summary TC'!$B166,'WOW PMPM &amp; Agg'!L$42:L$50)</f>
        <v>0</v>
      </c>
      <c r="N167" s="647">
        <f>SUMIF('WOW PMPM &amp; Agg'!$B$42:$B$50,'Summary TC'!$B166,'WOW PMPM &amp; Agg'!M$42:M$50)</f>
        <v>0</v>
      </c>
      <c r="O167" s="647">
        <f>SUMIF('WOW PMPM &amp; Agg'!$B$42:$B$50,'Summary TC'!$B166,'WOW PMPM &amp; Agg'!N$42:N$50)</f>
        <v>0</v>
      </c>
      <c r="P167" s="647">
        <f>SUMIF('WOW PMPM &amp; Agg'!$B$42:$B$50,'Summary TC'!$B166,'WOW PMPM &amp; Agg'!O$42:O$50)</f>
        <v>0</v>
      </c>
      <c r="Q167" s="647">
        <f>SUMIF('WOW PMPM &amp; Agg'!$B$42:$B$50,'Summary TC'!$B166,'WOW PMPM &amp; Agg'!P$42:P$50)</f>
        <v>0</v>
      </c>
      <c r="R167" s="647">
        <f>SUMIF('WOW PMPM &amp; Agg'!$B$42:$B$50,'Summary TC'!$B166,'WOW PMPM &amp; Agg'!Q$42:Q$50)</f>
        <v>0</v>
      </c>
      <c r="S167" s="647">
        <f>SUMIF('WOW PMPM &amp; Agg'!$B$42:$B$50,'Summary TC'!$B166,'WOW PMPM &amp; Agg'!R$42:R$50)</f>
        <v>0</v>
      </c>
      <c r="T167" s="647">
        <f>SUMIF('WOW PMPM &amp; Agg'!$B$42:$B$50,'Summary TC'!$B166,'WOW PMPM &amp; Agg'!S$42:S$50)</f>
        <v>0</v>
      </c>
      <c r="U167" s="647">
        <f>SUMIF('WOW PMPM &amp; Agg'!$B$42:$B$50,'Summary TC'!$B166,'WOW PMPM &amp; Agg'!T$42:T$50)</f>
        <v>0</v>
      </c>
      <c r="V167" s="647">
        <f>SUMIF('WOW PMPM &amp; Agg'!$B$42:$B$50,'Summary TC'!$B166,'WOW PMPM &amp; Agg'!U$42:U$50)</f>
        <v>0</v>
      </c>
      <c r="W167" s="647">
        <f>SUMIF('WOW PMPM &amp; Agg'!$B$42:$B$50,'Summary TC'!$B166,'WOW PMPM &amp; Agg'!V$42:V$50)</f>
        <v>0</v>
      </c>
      <c r="X167" s="647">
        <f>SUMIF('WOW PMPM &amp; Agg'!$B$42:$B$50,'Summary TC'!$B166,'WOW PMPM &amp; Agg'!W$42:W$50)</f>
        <v>0</v>
      </c>
      <c r="Y167" s="647">
        <f>SUMIF('WOW PMPM &amp; Agg'!$B$42:$B$50,'Summary TC'!$B166,'WOW PMPM &amp; Agg'!X$42:X$50)</f>
        <v>0</v>
      </c>
      <c r="Z167" s="647">
        <f>SUMIF('WOW PMPM &amp; Agg'!$B$42:$B$50,'Summary TC'!$B166,'WOW PMPM &amp; Agg'!Y$42:Y$50)</f>
        <v>0</v>
      </c>
      <c r="AA167" s="647">
        <f>SUMIF('WOW PMPM &amp; Agg'!$B$42:$B$50,'Summary TC'!$B166,'WOW PMPM &amp; Agg'!Z$42:Z$50)</f>
        <v>0</v>
      </c>
      <c r="AB167" s="647">
        <f>SUMIF('WOW PMPM &amp; Agg'!$B$42:$B$50,'Summary TC'!$B166,'WOW PMPM &amp; Agg'!AA$42:AA$50)</f>
        <v>0</v>
      </c>
      <c r="AC167" s="647">
        <f>SUMIF('WOW PMPM &amp; Agg'!$B$42:$B$50,'Summary TC'!$B166,'WOW PMPM &amp; Agg'!AB$42:AB$50)</f>
        <v>0</v>
      </c>
      <c r="AD167" s="647">
        <f>SUMIF('WOW PMPM &amp; Agg'!$B$42:$B$50,'Summary TC'!$B166,'WOW PMPM &amp; Agg'!AC$42:AC$50)</f>
        <v>0</v>
      </c>
      <c r="AE167" s="647">
        <f>SUMIF('WOW PMPM &amp; Agg'!$B$42:$B$50,'Summary TC'!$B166,'WOW PMPM &amp; Agg'!AD$42:AD$50)</f>
        <v>0</v>
      </c>
      <c r="AF167" s="647">
        <f>SUMIF('WOW PMPM &amp; Agg'!$B$42:$B$50,'Summary TC'!$B166,'WOW PMPM &amp; Agg'!AE$42:AE$50)</f>
        <v>0</v>
      </c>
      <c r="AG167" s="647">
        <f>SUMIF('WOW PMPM &amp; Agg'!$B$42:$B$50,'Summary TC'!$B166,'WOW PMPM &amp; Agg'!AF$42:AF$50)</f>
        <v>0</v>
      </c>
      <c r="AH167" s="648">
        <f>SUMIF('WOW PMPM &amp; Agg'!$B$42:$B$50,'Summary TC'!$B166,'WOW PMPM &amp; Agg'!AG$42:AG$50)</f>
        <v>0</v>
      </c>
      <c r="AI167" s="744"/>
    </row>
    <row r="168" spans="2:35" ht="13" hidden="1" x14ac:dyDescent="0.3">
      <c r="B168" s="589"/>
      <c r="C168" s="688"/>
      <c r="D168" s="674" t="s">
        <v>22</v>
      </c>
      <c r="E168" s="745">
        <f>IF($B$8="Actuals only",SUMIF('MemMon Actual'!$B$10:$B$36,'Summary TC'!$B166,'MemMon Actual'!D$10:D$36),0)+IF($B$8="Actuals + Projected",SUMIF('MemMon Total'!$B$10:$B$32,'Summary TC'!$B166,'MemMon Total'!D$10:D$32),0)</f>
        <v>0</v>
      </c>
      <c r="F168" s="746">
        <f>IF($B$8="Actuals only",SUMIF('MemMon Actual'!$B$10:$B$36,'Summary TC'!$B166,'MemMon Actual'!E$10:E$36),0)+IF($B$8="Actuals + Projected",SUMIF('MemMon Total'!$B$10:$B$32,'Summary TC'!$B166,'MemMon Total'!E$10:E$32),0)</f>
        <v>0</v>
      </c>
      <c r="G168" s="746">
        <f>IF($B$8="Actuals only",SUMIF('MemMon Actual'!$B$10:$B$36,'Summary TC'!$B166,'MemMon Actual'!F$10:F$36),0)+IF($B$8="Actuals + Projected",SUMIF('MemMon Total'!$B$10:$B$32,'Summary TC'!$B166,'MemMon Total'!F$10:F$32),0)</f>
        <v>0</v>
      </c>
      <c r="H168" s="746">
        <f>IF($B$8="Actuals only",SUMIF('MemMon Actual'!$B$10:$B$36,'Summary TC'!$B166,'MemMon Actual'!G$10:G$36),0)+IF($B$8="Actuals + Projected",SUMIF('MemMon Total'!$B$10:$B$32,'Summary TC'!$B166,'MemMon Total'!G$10:G$32),0)</f>
        <v>0</v>
      </c>
      <c r="I168" s="746">
        <f>IF($B$8="Actuals only",SUMIF('MemMon Actual'!$B$10:$B$36,'Summary TC'!$B166,'MemMon Actual'!H$10:H$36),0)+IF($B$8="Actuals + Projected",SUMIF('MemMon Total'!$B$10:$B$32,'Summary TC'!$B166,'MemMon Total'!H$10:H$32),0)</f>
        <v>0</v>
      </c>
      <c r="J168" s="746">
        <f>IF($B$8="Actuals only",SUMIF('MemMon Actual'!$B$10:$B$36,'Summary TC'!$B166,'MemMon Actual'!I$10:I$36),0)+IF($B$8="Actuals + Projected",SUMIF('MemMon Total'!$B$10:$B$32,'Summary TC'!$B166,'MemMon Total'!I$10:I$32),0)</f>
        <v>0</v>
      </c>
      <c r="K168" s="746">
        <f>IF($B$8="Actuals only",SUMIF('MemMon Actual'!$B$10:$B$36,'Summary TC'!$B166,'MemMon Actual'!J$10:J$36),0)+IF($B$8="Actuals + Projected",SUMIF('MemMon Total'!$B$10:$B$32,'Summary TC'!$B166,'MemMon Total'!J$10:J$32),0)</f>
        <v>0</v>
      </c>
      <c r="L168" s="746">
        <f>IF($B$8="Actuals only",SUMIF('MemMon Actual'!$B$10:$B$36,'Summary TC'!$B166,'MemMon Actual'!K$10:K$36),0)+IF($B$8="Actuals + Projected",SUMIF('MemMon Total'!$B$10:$B$32,'Summary TC'!$B166,'MemMon Total'!K$10:K$32),0)</f>
        <v>0</v>
      </c>
      <c r="M168" s="746">
        <f>IF($B$8="Actuals only",SUMIF('MemMon Actual'!$B$10:$B$36,'Summary TC'!$B166,'MemMon Actual'!L$10:L$36),0)+IF($B$8="Actuals + Projected",SUMIF('MemMon Total'!$B$10:$B$32,'Summary TC'!$B166,'MemMon Total'!L$10:L$32),0)</f>
        <v>0</v>
      </c>
      <c r="N168" s="746">
        <f>IF($B$8="Actuals only",SUMIF('MemMon Actual'!$B$10:$B$36,'Summary TC'!$B166,'MemMon Actual'!M$10:M$36),0)+IF($B$8="Actuals + Projected",SUMIF('MemMon Total'!$B$10:$B$32,'Summary TC'!$B166,'MemMon Total'!M$10:M$32),0)</f>
        <v>0</v>
      </c>
      <c r="O168" s="746">
        <f>IF($B$8="Actuals only",SUMIF('MemMon Actual'!$B$10:$B$36,'Summary TC'!$B166,'MemMon Actual'!N$10:N$36),0)+IF($B$8="Actuals + Projected",SUMIF('MemMon Total'!$B$10:$B$32,'Summary TC'!$B166,'MemMon Total'!N$10:N$32),0)</f>
        <v>0</v>
      </c>
      <c r="P168" s="746">
        <f>IF($B$8="Actuals only",SUMIF('MemMon Actual'!$B$10:$B$36,'Summary TC'!$B166,'MemMon Actual'!O$10:O$36),0)+IF($B$8="Actuals + Projected",SUMIF('MemMon Total'!$B$10:$B$32,'Summary TC'!$B166,'MemMon Total'!O$10:O$32),0)</f>
        <v>0</v>
      </c>
      <c r="Q168" s="746">
        <f>IF($B$8="Actuals only",SUMIF('MemMon Actual'!$B$10:$B$36,'Summary TC'!$B166,'MemMon Actual'!P$10:P$36),0)+IF($B$8="Actuals + Projected",SUMIF('MemMon Total'!$B$10:$B$32,'Summary TC'!$B166,'MemMon Total'!P$10:P$32),0)</f>
        <v>0</v>
      </c>
      <c r="R168" s="746">
        <f>IF($B$8="Actuals only",SUMIF('MemMon Actual'!$B$10:$B$36,'Summary TC'!$B166,'MemMon Actual'!Q$10:Q$36),0)+IF($B$8="Actuals + Projected",SUMIF('MemMon Total'!$B$10:$B$32,'Summary TC'!$B166,'MemMon Total'!Q$10:Q$32),0)</f>
        <v>0</v>
      </c>
      <c r="S168" s="746">
        <f>IF($B$8="Actuals only",SUMIF('MemMon Actual'!$B$10:$B$36,'Summary TC'!$B166,'MemMon Actual'!R$10:R$36),0)+IF($B$8="Actuals + Projected",SUMIF('MemMon Total'!$B$10:$B$32,'Summary TC'!$B166,'MemMon Total'!R$10:R$32),0)</f>
        <v>0</v>
      </c>
      <c r="T168" s="746">
        <f>IF($B$8="Actuals only",SUMIF('MemMon Actual'!$B$10:$B$36,'Summary TC'!$B166,'MemMon Actual'!S$10:S$36),0)+IF($B$8="Actuals + Projected",SUMIF('MemMon Total'!$B$10:$B$32,'Summary TC'!$B166,'MemMon Total'!S$10:S$32),0)</f>
        <v>0</v>
      </c>
      <c r="U168" s="746">
        <f>IF($B$8="Actuals only",SUMIF('MemMon Actual'!$B$10:$B$36,'Summary TC'!$B166,'MemMon Actual'!T$10:T$36),0)+IF($B$8="Actuals + Projected",SUMIF('MemMon Total'!$B$10:$B$32,'Summary TC'!$B166,'MemMon Total'!T$10:T$32),0)</f>
        <v>0</v>
      </c>
      <c r="V168" s="746">
        <f>IF($B$8="Actuals only",SUMIF('MemMon Actual'!$B$10:$B$36,'Summary TC'!$B166,'MemMon Actual'!U$10:U$36),0)+IF($B$8="Actuals + Projected",SUMIF('MemMon Total'!$B$10:$B$32,'Summary TC'!$B166,'MemMon Total'!U$10:U$32),0)</f>
        <v>0</v>
      </c>
      <c r="W168" s="746">
        <f>IF($B$8="Actuals only",SUMIF('MemMon Actual'!$B$10:$B$36,'Summary TC'!$B166,'MemMon Actual'!V$10:V$36),0)+IF($B$8="Actuals + Projected",SUMIF('MemMon Total'!$B$10:$B$32,'Summary TC'!$B166,'MemMon Total'!V$10:V$32),0)</f>
        <v>0</v>
      </c>
      <c r="X168" s="746">
        <f>IF($B$8="Actuals only",SUMIF('MemMon Actual'!$B$10:$B$36,'Summary TC'!$B166,'MemMon Actual'!W$10:W$36),0)+IF($B$8="Actuals + Projected",SUMIF('MemMon Total'!$B$10:$B$32,'Summary TC'!$B166,'MemMon Total'!W$10:W$32),0)</f>
        <v>0</v>
      </c>
      <c r="Y168" s="746">
        <f>IF($B$8="Actuals only",SUMIF('MemMon Actual'!$B$10:$B$36,'Summary TC'!$B166,'MemMon Actual'!X$10:X$36),0)+IF($B$8="Actuals + Projected",SUMIF('MemMon Total'!$B$10:$B$32,'Summary TC'!$B166,'MemMon Total'!X$10:X$32),0)</f>
        <v>0</v>
      </c>
      <c r="Z168" s="746">
        <f>IF($B$8="Actuals only",SUMIF('MemMon Actual'!$B$10:$B$36,'Summary TC'!$B166,'MemMon Actual'!Y$10:Y$36),0)+IF($B$8="Actuals + Projected",SUMIF('MemMon Total'!$B$10:$B$32,'Summary TC'!$B166,'MemMon Total'!Y$10:Y$32),0)</f>
        <v>0</v>
      </c>
      <c r="AA168" s="746">
        <f>IF($B$8="Actuals only",SUMIF('MemMon Actual'!$B$10:$B$36,'Summary TC'!$B166,'MemMon Actual'!Z$10:Z$36),0)+IF($B$8="Actuals + Projected",SUMIF('MemMon Total'!$B$10:$B$32,'Summary TC'!$B166,'MemMon Total'!Z$10:Z$32),0)</f>
        <v>0</v>
      </c>
      <c r="AB168" s="746">
        <f>IF($B$8="Actuals only",SUMIF('MemMon Actual'!$B$10:$B$36,'Summary TC'!$B166,'MemMon Actual'!AA$10:AA$36),0)+IF($B$8="Actuals + Projected",SUMIF('MemMon Total'!$B$10:$B$32,'Summary TC'!$B166,'MemMon Total'!AA$10:AA$32),0)</f>
        <v>0</v>
      </c>
      <c r="AC168" s="746">
        <f>IF($B$8="Actuals only",SUMIF('MemMon Actual'!$B$10:$B$36,'Summary TC'!$B166,'MemMon Actual'!AB$10:AB$36),0)+IF($B$8="Actuals + Projected",SUMIF('MemMon Total'!$B$10:$B$32,'Summary TC'!$B166,'MemMon Total'!AB$10:AB$32),0)</f>
        <v>0</v>
      </c>
      <c r="AD168" s="746">
        <f>IF($B$8="Actuals only",SUMIF('MemMon Actual'!$B$10:$B$36,'Summary TC'!$B166,'MemMon Actual'!AC$10:AC$36),0)+IF($B$8="Actuals + Projected",SUMIF('MemMon Total'!$B$10:$B$32,'Summary TC'!$B166,'MemMon Total'!AC$10:AC$32),0)</f>
        <v>0</v>
      </c>
      <c r="AE168" s="746">
        <f>IF($B$8="Actuals only",SUMIF('MemMon Actual'!$B$10:$B$36,'Summary TC'!$B166,'MemMon Actual'!AD$10:AD$36),0)+IF($B$8="Actuals + Projected",SUMIF('MemMon Total'!$B$10:$B$32,'Summary TC'!$B166,'MemMon Total'!AD$10:AD$32),0)</f>
        <v>0</v>
      </c>
      <c r="AF168" s="746">
        <f>IF($B$8="Actuals only",SUMIF('MemMon Actual'!$B$10:$B$36,'Summary TC'!$B166,'MemMon Actual'!AE$10:AE$36),0)+IF($B$8="Actuals + Projected",SUMIF('MemMon Total'!$B$10:$B$32,'Summary TC'!$B166,'MemMon Total'!AE$10:AE$32),0)</f>
        <v>0</v>
      </c>
      <c r="AG168" s="746">
        <f>IF($B$8="Actuals only",SUMIF('MemMon Actual'!$B$10:$B$36,'Summary TC'!$B166,'MemMon Actual'!AF$10:AF$36),0)+IF($B$8="Actuals + Projected",SUMIF('MemMon Total'!$B$10:$B$32,'Summary TC'!$B166,'MemMon Total'!AF$10:AF$32),0)</f>
        <v>0</v>
      </c>
      <c r="AH168" s="747">
        <f>IF($B$8="Actuals only",SUMIF('MemMon Actual'!$B$10:$B$36,'Summary TC'!$B166,'MemMon Actual'!AG$10:AG$36),0)+IF($B$8="Actuals + Projected",SUMIF('MemMon Total'!$B$10:$B$32,'Summary TC'!$B166,'MemMon Total'!AG$10:AG$32),0)</f>
        <v>0</v>
      </c>
      <c r="AI168" s="741"/>
    </row>
    <row r="169" spans="2:35" ht="13" hidden="1" x14ac:dyDescent="0.3">
      <c r="B169" s="589"/>
      <c r="C169" s="688"/>
      <c r="D169" s="674"/>
      <c r="E169" s="748"/>
      <c r="F169" s="749"/>
      <c r="G169" s="749"/>
      <c r="H169" s="749"/>
      <c r="I169" s="749"/>
      <c r="J169" s="749"/>
      <c r="K169" s="749"/>
      <c r="L169" s="749"/>
      <c r="M169" s="749"/>
      <c r="N169" s="749"/>
      <c r="O169" s="749"/>
      <c r="P169" s="749"/>
      <c r="Q169" s="749"/>
      <c r="R169" s="749"/>
      <c r="S169" s="749"/>
      <c r="T169" s="749"/>
      <c r="U169" s="749"/>
      <c r="V169" s="749"/>
      <c r="W169" s="749"/>
      <c r="X169" s="749"/>
      <c r="Y169" s="749"/>
      <c r="Z169" s="749"/>
      <c r="AA169" s="749"/>
      <c r="AB169" s="749"/>
      <c r="AC169" s="749"/>
      <c r="AD169" s="749"/>
      <c r="AE169" s="749"/>
      <c r="AF169" s="749"/>
      <c r="AG169" s="749"/>
      <c r="AH169" s="750"/>
      <c r="AI169" s="741"/>
    </row>
    <row r="170" spans="2:35" ht="13" hidden="1" x14ac:dyDescent="0.3">
      <c r="B170" s="589" t="str">
        <f>IFERROR(VLOOKUP(C170,'MEG Def'!$A$42:$B$44,2),"")</f>
        <v/>
      </c>
      <c r="C170" s="688"/>
      <c r="D170" s="674" t="s">
        <v>20</v>
      </c>
      <c r="E170" s="638">
        <f>E171*E172</f>
        <v>0</v>
      </c>
      <c r="F170" s="639">
        <f t="shared" ref="F170:AC170" si="72">F171*F172</f>
        <v>0</v>
      </c>
      <c r="G170" s="639">
        <f t="shared" si="72"/>
        <v>0</v>
      </c>
      <c r="H170" s="639">
        <f t="shared" si="72"/>
        <v>0</v>
      </c>
      <c r="I170" s="639">
        <f t="shared" si="72"/>
        <v>0</v>
      </c>
      <c r="J170" s="639">
        <f t="shared" si="72"/>
        <v>0</v>
      </c>
      <c r="K170" s="639">
        <f t="shared" si="72"/>
        <v>0</v>
      </c>
      <c r="L170" s="639">
        <f t="shared" si="72"/>
        <v>0</v>
      </c>
      <c r="M170" s="639">
        <f t="shared" si="72"/>
        <v>0</v>
      </c>
      <c r="N170" s="639">
        <f t="shared" si="72"/>
        <v>0</v>
      </c>
      <c r="O170" s="639">
        <f t="shared" si="72"/>
        <v>0</v>
      </c>
      <c r="P170" s="639">
        <f t="shared" si="72"/>
        <v>0</v>
      </c>
      <c r="Q170" s="639">
        <f t="shared" si="72"/>
        <v>0</v>
      </c>
      <c r="R170" s="639">
        <f t="shared" si="72"/>
        <v>0</v>
      </c>
      <c r="S170" s="639">
        <f t="shared" si="72"/>
        <v>0</v>
      </c>
      <c r="T170" s="639">
        <f t="shared" si="72"/>
        <v>0</v>
      </c>
      <c r="U170" s="639">
        <f t="shared" si="72"/>
        <v>0</v>
      </c>
      <c r="V170" s="639">
        <f t="shared" si="72"/>
        <v>0</v>
      </c>
      <c r="W170" s="639">
        <f t="shared" si="72"/>
        <v>0</v>
      </c>
      <c r="X170" s="639">
        <f t="shared" si="72"/>
        <v>0</v>
      </c>
      <c r="Y170" s="639">
        <f t="shared" si="72"/>
        <v>0</v>
      </c>
      <c r="Z170" s="639">
        <f t="shared" si="72"/>
        <v>0</v>
      </c>
      <c r="AA170" s="639">
        <f t="shared" si="72"/>
        <v>0</v>
      </c>
      <c r="AB170" s="639">
        <f t="shared" si="72"/>
        <v>0</v>
      </c>
      <c r="AC170" s="639">
        <f t="shared" si="72"/>
        <v>0</v>
      </c>
      <c r="AD170" s="639">
        <f t="shared" ref="AD170:AH170" si="73">AD171*AD172</f>
        <v>0</v>
      </c>
      <c r="AE170" s="639">
        <f t="shared" si="73"/>
        <v>0</v>
      </c>
      <c r="AF170" s="639">
        <f t="shared" si="73"/>
        <v>0</v>
      </c>
      <c r="AG170" s="639">
        <f t="shared" si="73"/>
        <v>0</v>
      </c>
      <c r="AH170" s="640">
        <f t="shared" si="73"/>
        <v>0</v>
      </c>
      <c r="AI170" s="741"/>
    </row>
    <row r="171" spans="2:35" s="642" customFormat="1" ht="13" hidden="1" x14ac:dyDescent="0.3">
      <c r="B171" s="643"/>
      <c r="C171" s="742"/>
      <c r="D171" s="743" t="s">
        <v>21</v>
      </c>
      <c r="E171" s="646">
        <f>SUMIF('WOW PMPM &amp; Agg'!$B$42:$B$50,'Summary TC'!$B170,'WOW PMPM &amp; Agg'!D$42:D$50)</f>
        <v>0</v>
      </c>
      <c r="F171" s="647">
        <f>SUMIF('WOW PMPM &amp; Agg'!$B$42:$B$50,'Summary TC'!$B170,'WOW PMPM &amp; Agg'!E$42:E$50)</f>
        <v>0</v>
      </c>
      <c r="G171" s="647">
        <f>SUMIF('WOW PMPM &amp; Agg'!$B$42:$B$50,'Summary TC'!$B170,'WOW PMPM &amp; Agg'!F$42:F$50)</f>
        <v>0</v>
      </c>
      <c r="H171" s="647">
        <f>SUMIF('WOW PMPM &amp; Agg'!$B$42:$B$50,'Summary TC'!$B170,'WOW PMPM &amp; Agg'!G$42:G$50)</f>
        <v>0</v>
      </c>
      <c r="I171" s="647">
        <f>SUMIF('WOW PMPM &amp; Agg'!$B$42:$B$50,'Summary TC'!$B170,'WOW PMPM &amp; Agg'!H$42:H$50)</f>
        <v>0</v>
      </c>
      <c r="J171" s="647">
        <f>SUMIF('WOW PMPM &amp; Agg'!$B$42:$B$50,'Summary TC'!$B170,'WOW PMPM &amp; Agg'!I$42:I$50)</f>
        <v>0</v>
      </c>
      <c r="K171" s="647">
        <f>SUMIF('WOW PMPM &amp; Agg'!$B$42:$B$50,'Summary TC'!$B170,'WOW PMPM &amp; Agg'!J$42:J$50)</f>
        <v>0</v>
      </c>
      <c r="L171" s="647">
        <f>SUMIF('WOW PMPM &amp; Agg'!$B$42:$B$50,'Summary TC'!$B170,'WOW PMPM &amp; Agg'!K$42:K$50)</f>
        <v>0</v>
      </c>
      <c r="M171" s="647">
        <f>SUMIF('WOW PMPM &amp; Agg'!$B$42:$B$50,'Summary TC'!$B170,'WOW PMPM &amp; Agg'!L$42:L$50)</f>
        <v>0</v>
      </c>
      <c r="N171" s="647">
        <f>SUMIF('WOW PMPM &amp; Agg'!$B$42:$B$50,'Summary TC'!$B170,'WOW PMPM &amp; Agg'!M$42:M$50)</f>
        <v>0</v>
      </c>
      <c r="O171" s="647">
        <f>SUMIF('WOW PMPM &amp; Agg'!$B$42:$B$50,'Summary TC'!$B170,'WOW PMPM &amp; Agg'!N$42:N$50)</f>
        <v>0</v>
      </c>
      <c r="P171" s="647">
        <f>SUMIF('WOW PMPM &amp; Agg'!$B$42:$B$50,'Summary TC'!$B170,'WOW PMPM &amp; Agg'!O$42:O$50)</f>
        <v>0</v>
      </c>
      <c r="Q171" s="647">
        <f>SUMIF('WOW PMPM &amp; Agg'!$B$42:$B$50,'Summary TC'!$B170,'WOW PMPM &amp; Agg'!P$42:P$50)</f>
        <v>0</v>
      </c>
      <c r="R171" s="647">
        <f>SUMIF('WOW PMPM &amp; Agg'!$B$42:$B$50,'Summary TC'!$B170,'WOW PMPM &amp; Agg'!Q$42:Q$50)</f>
        <v>0</v>
      </c>
      <c r="S171" s="647">
        <f>SUMIF('WOW PMPM &amp; Agg'!$B$42:$B$50,'Summary TC'!$B170,'WOW PMPM &amp; Agg'!R$42:R$50)</f>
        <v>0</v>
      </c>
      <c r="T171" s="647">
        <f>SUMIF('WOW PMPM &amp; Agg'!$B$42:$B$50,'Summary TC'!$B170,'WOW PMPM &amp; Agg'!S$42:S$50)</f>
        <v>0</v>
      </c>
      <c r="U171" s="647">
        <f>SUMIF('WOW PMPM &amp; Agg'!$B$42:$B$50,'Summary TC'!$B170,'WOW PMPM &amp; Agg'!T$42:T$50)</f>
        <v>0</v>
      </c>
      <c r="V171" s="647">
        <f>SUMIF('WOW PMPM &amp; Agg'!$B$42:$B$50,'Summary TC'!$B170,'WOW PMPM &amp; Agg'!U$42:U$50)</f>
        <v>0</v>
      </c>
      <c r="W171" s="647">
        <f>SUMIF('WOW PMPM &amp; Agg'!$B$42:$B$50,'Summary TC'!$B170,'WOW PMPM &amp; Agg'!V$42:V$50)</f>
        <v>0</v>
      </c>
      <c r="X171" s="647">
        <f>SUMIF('WOW PMPM &amp; Agg'!$B$42:$B$50,'Summary TC'!$B170,'WOW PMPM &amp; Agg'!W$42:W$50)</f>
        <v>0</v>
      </c>
      <c r="Y171" s="647">
        <f>SUMIF('WOW PMPM &amp; Agg'!$B$42:$B$50,'Summary TC'!$B170,'WOW PMPM &amp; Agg'!X$42:X$50)</f>
        <v>0</v>
      </c>
      <c r="Z171" s="647">
        <f>SUMIF('WOW PMPM &amp; Agg'!$B$42:$B$50,'Summary TC'!$B170,'WOW PMPM &amp; Agg'!Y$42:Y$50)</f>
        <v>0</v>
      </c>
      <c r="AA171" s="647">
        <f>SUMIF('WOW PMPM &amp; Agg'!$B$42:$B$50,'Summary TC'!$B170,'WOW PMPM &amp; Agg'!Z$42:Z$50)</f>
        <v>0</v>
      </c>
      <c r="AB171" s="647">
        <f>SUMIF('WOW PMPM &amp; Agg'!$B$42:$B$50,'Summary TC'!$B170,'WOW PMPM &amp; Agg'!AA$42:AA$50)</f>
        <v>0</v>
      </c>
      <c r="AC171" s="647">
        <f>SUMIF('WOW PMPM &amp; Agg'!$B$42:$B$50,'Summary TC'!$B170,'WOW PMPM &amp; Agg'!AB$42:AB$50)</f>
        <v>0</v>
      </c>
      <c r="AD171" s="647">
        <f>SUMIF('WOW PMPM &amp; Agg'!$B$42:$B$50,'Summary TC'!$B170,'WOW PMPM &amp; Agg'!AC$42:AC$50)</f>
        <v>0</v>
      </c>
      <c r="AE171" s="647">
        <f>SUMIF('WOW PMPM &amp; Agg'!$B$42:$B$50,'Summary TC'!$B170,'WOW PMPM &amp; Agg'!AD$42:AD$50)</f>
        <v>0</v>
      </c>
      <c r="AF171" s="647">
        <f>SUMIF('WOW PMPM &amp; Agg'!$B$42:$B$50,'Summary TC'!$B170,'WOW PMPM &amp; Agg'!AE$42:AE$50)</f>
        <v>0</v>
      </c>
      <c r="AG171" s="647">
        <f>SUMIF('WOW PMPM &amp; Agg'!$B$42:$B$50,'Summary TC'!$B170,'WOW PMPM &amp; Agg'!AF$42:AF$50)</f>
        <v>0</v>
      </c>
      <c r="AH171" s="648">
        <f>SUMIF('WOW PMPM &amp; Agg'!$B$42:$B$50,'Summary TC'!$B170,'WOW PMPM &amp; Agg'!AG$42:AG$50)</f>
        <v>0</v>
      </c>
      <c r="AI171" s="744"/>
    </row>
    <row r="172" spans="2:35" ht="13" hidden="1" x14ac:dyDescent="0.3">
      <c r="B172" s="589"/>
      <c r="C172" s="688"/>
      <c r="D172" s="674" t="s">
        <v>22</v>
      </c>
      <c r="E172" s="745">
        <f>IF($B$8="Actuals only",SUMIF('MemMon Actual'!$B$10:$B$36,'Summary TC'!$B170,'MemMon Actual'!D$10:D$36),0)+IF($B$8="Actuals + Projected",SUMIF('MemMon Total'!$B$10:$B$32,'Summary TC'!$B170,'MemMon Total'!D$10:D$32),0)</f>
        <v>0</v>
      </c>
      <c r="F172" s="746">
        <f>IF($B$8="Actuals only",SUMIF('MemMon Actual'!$B$10:$B$36,'Summary TC'!$B170,'MemMon Actual'!E$10:E$36),0)+IF($B$8="Actuals + Projected",SUMIF('MemMon Total'!$B$10:$B$32,'Summary TC'!$B170,'MemMon Total'!E$10:E$32),0)</f>
        <v>0</v>
      </c>
      <c r="G172" s="746">
        <f>IF($B$8="Actuals only",SUMIF('MemMon Actual'!$B$10:$B$36,'Summary TC'!$B170,'MemMon Actual'!F$10:F$36),0)+IF($B$8="Actuals + Projected",SUMIF('MemMon Total'!$B$10:$B$32,'Summary TC'!$B170,'MemMon Total'!F$10:F$32),0)</f>
        <v>0</v>
      </c>
      <c r="H172" s="746">
        <f>IF($B$8="Actuals only",SUMIF('MemMon Actual'!$B$10:$B$36,'Summary TC'!$B170,'MemMon Actual'!G$10:G$36),0)+IF($B$8="Actuals + Projected",SUMIF('MemMon Total'!$B$10:$B$32,'Summary TC'!$B170,'MemMon Total'!G$10:G$32),0)</f>
        <v>0</v>
      </c>
      <c r="I172" s="746">
        <f>IF($B$8="Actuals only",SUMIF('MemMon Actual'!$B$10:$B$36,'Summary TC'!$B170,'MemMon Actual'!H$10:H$36),0)+IF($B$8="Actuals + Projected",SUMIF('MemMon Total'!$B$10:$B$32,'Summary TC'!$B170,'MemMon Total'!H$10:H$32),0)</f>
        <v>0</v>
      </c>
      <c r="J172" s="746">
        <f>IF($B$8="Actuals only",SUMIF('MemMon Actual'!$B$10:$B$36,'Summary TC'!$B170,'MemMon Actual'!I$10:I$36),0)+IF($B$8="Actuals + Projected",SUMIF('MemMon Total'!$B$10:$B$32,'Summary TC'!$B170,'MemMon Total'!I$10:I$32),0)</f>
        <v>0</v>
      </c>
      <c r="K172" s="746">
        <f>IF($B$8="Actuals only",SUMIF('MemMon Actual'!$B$10:$B$36,'Summary TC'!$B170,'MemMon Actual'!J$10:J$36),0)+IF($B$8="Actuals + Projected",SUMIF('MemMon Total'!$B$10:$B$32,'Summary TC'!$B170,'MemMon Total'!J$10:J$32),0)</f>
        <v>0</v>
      </c>
      <c r="L172" s="746">
        <f>IF($B$8="Actuals only",SUMIF('MemMon Actual'!$B$10:$B$36,'Summary TC'!$B170,'MemMon Actual'!K$10:K$36),0)+IF($B$8="Actuals + Projected",SUMIF('MemMon Total'!$B$10:$B$32,'Summary TC'!$B170,'MemMon Total'!K$10:K$32),0)</f>
        <v>0</v>
      </c>
      <c r="M172" s="746">
        <f>IF($B$8="Actuals only",SUMIF('MemMon Actual'!$B$10:$B$36,'Summary TC'!$B170,'MemMon Actual'!L$10:L$36),0)+IF($B$8="Actuals + Projected",SUMIF('MemMon Total'!$B$10:$B$32,'Summary TC'!$B170,'MemMon Total'!L$10:L$32),0)</f>
        <v>0</v>
      </c>
      <c r="N172" s="746">
        <f>IF($B$8="Actuals only",SUMIF('MemMon Actual'!$B$10:$B$36,'Summary TC'!$B170,'MemMon Actual'!M$10:M$36),0)+IF($B$8="Actuals + Projected",SUMIF('MemMon Total'!$B$10:$B$32,'Summary TC'!$B170,'MemMon Total'!M$10:M$32),0)</f>
        <v>0</v>
      </c>
      <c r="O172" s="746">
        <f>IF($B$8="Actuals only",SUMIF('MemMon Actual'!$B$10:$B$36,'Summary TC'!$B170,'MemMon Actual'!N$10:N$36),0)+IF($B$8="Actuals + Projected",SUMIF('MemMon Total'!$B$10:$B$32,'Summary TC'!$B170,'MemMon Total'!N$10:N$32),0)</f>
        <v>0</v>
      </c>
      <c r="P172" s="746">
        <f>IF($B$8="Actuals only",SUMIF('MemMon Actual'!$B$10:$B$36,'Summary TC'!$B170,'MemMon Actual'!O$10:O$36),0)+IF($B$8="Actuals + Projected",SUMIF('MemMon Total'!$B$10:$B$32,'Summary TC'!$B170,'MemMon Total'!O$10:O$32),0)</f>
        <v>0</v>
      </c>
      <c r="Q172" s="746">
        <f>IF($B$8="Actuals only",SUMIF('MemMon Actual'!$B$10:$B$36,'Summary TC'!$B170,'MemMon Actual'!P$10:P$36),0)+IF($B$8="Actuals + Projected",SUMIF('MemMon Total'!$B$10:$B$32,'Summary TC'!$B170,'MemMon Total'!P$10:P$32),0)</f>
        <v>0</v>
      </c>
      <c r="R172" s="746">
        <f>IF($B$8="Actuals only",SUMIF('MemMon Actual'!$B$10:$B$36,'Summary TC'!$B170,'MemMon Actual'!Q$10:Q$36),0)+IF($B$8="Actuals + Projected",SUMIF('MemMon Total'!$B$10:$B$32,'Summary TC'!$B170,'MemMon Total'!Q$10:Q$32),0)</f>
        <v>0</v>
      </c>
      <c r="S172" s="746">
        <f>IF($B$8="Actuals only",SUMIF('MemMon Actual'!$B$10:$B$36,'Summary TC'!$B170,'MemMon Actual'!R$10:R$36),0)+IF($B$8="Actuals + Projected",SUMIF('MemMon Total'!$B$10:$B$32,'Summary TC'!$B170,'MemMon Total'!R$10:R$32),0)</f>
        <v>0</v>
      </c>
      <c r="T172" s="746">
        <f>IF($B$8="Actuals only",SUMIF('MemMon Actual'!$B$10:$B$36,'Summary TC'!$B170,'MemMon Actual'!S$10:S$36),0)+IF($B$8="Actuals + Projected",SUMIF('MemMon Total'!$B$10:$B$32,'Summary TC'!$B170,'MemMon Total'!S$10:S$32),0)</f>
        <v>0</v>
      </c>
      <c r="U172" s="746">
        <f>IF($B$8="Actuals only",SUMIF('MemMon Actual'!$B$10:$B$36,'Summary TC'!$B170,'MemMon Actual'!T$10:T$36),0)+IF($B$8="Actuals + Projected",SUMIF('MemMon Total'!$B$10:$B$32,'Summary TC'!$B170,'MemMon Total'!T$10:T$32),0)</f>
        <v>0</v>
      </c>
      <c r="V172" s="746">
        <f>IF($B$8="Actuals only",SUMIF('MemMon Actual'!$B$10:$B$36,'Summary TC'!$B170,'MemMon Actual'!U$10:U$36),0)+IF($B$8="Actuals + Projected",SUMIF('MemMon Total'!$B$10:$B$32,'Summary TC'!$B170,'MemMon Total'!U$10:U$32),0)</f>
        <v>0</v>
      </c>
      <c r="W172" s="746">
        <f>IF($B$8="Actuals only",SUMIF('MemMon Actual'!$B$10:$B$36,'Summary TC'!$B170,'MemMon Actual'!V$10:V$36),0)+IF($B$8="Actuals + Projected",SUMIF('MemMon Total'!$B$10:$B$32,'Summary TC'!$B170,'MemMon Total'!V$10:V$32),0)</f>
        <v>0</v>
      </c>
      <c r="X172" s="746">
        <f>IF($B$8="Actuals only",SUMIF('MemMon Actual'!$B$10:$B$36,'Summary TC'!$B170,'MemMon Actual'!W$10:W$36),0)+IF($B$8="Actuals + Projected",SUMIF('MemMon Total'!$B$10:$B$32,'Summary TC'!$B170,'MemMon Total'!W$10:W$32),0)</f>
        <v>0</v>
      </c>
      <c r="Y172" s="746">
        <f>IF($B$8="Actuals only",SUMIF('MemMon Actual'!$B$10:$B$36,'Summary TC'!$B170,'MemMon Actual'!X$10:X$36),0)+IF($B$8="Actuals + Projected",SUMIF('MemMon Total'!$B$10:$B$32,'Summary TC'!$B170,'MemMon Total'!X$10:X$32),0)</f>
        <v>0</v>
      </c>
      <c r="Z172" s="746">
        <f>IF($B$8="Actuals only",SUMIF('MemMon Actual'!$B$10:$B$36,'Summary TC'!$B170,'MemMon Actual'!Y$10:Y$36),0)+IF($B$8="Actuals + Projected",SUMIF('MemMon Total'!$B$10:$B$32,'Summary TC'!$B170,'MemMon Total'!Y$10:Y$32),0)</f>
        <v>0</v>
      </c>
      <c r="AA172" s="746">
        <f>IF($B$8="Actuals only",SUMIF('MemMon Actual'!$B$10:$B$36,'Summary TC'!$B170,'MemMon Actual'!Z$10:Z$36),0)+IF($B$8="Actuals + Projected",SUMIF('MemMon Total'!$B$10:$B$32,'Summary TC'!$B170,'MemMon Total'!Z$10:Z$32),0)</f>
        <v>0</v>
      </c>
      <c r="AB172" s="746">
        <f>IF($B$8="Actuals only",SUMIF('MemMon Actual'!$B$10:$B$36,'Summary TC'!$B170,'MemMon Actual'!AA$10:AA$36),0)+IF($B$8="Actuals + Projected",SUMIF('MemMon Total'!$B$10:$B$32,'Summary TC'!$B170,'MemMon Total'!AA$10:AA$32),0)</f>
        <v>0</v>
      </c>
      <c r="AC172" s="746">
        <f>IF($B$8="Actuals only",SUMIF('MemMon Actual'!$B$10:$B$36,'Summary TC'!$B170,'MemMon Actual'!AB$10:AB$36),0)+IF($B$8="Actuals + Projected",SUMIF('MemMon Total'!$B$10:$B$32,'Summary TC'!$B170,'MemMon Total'!AB$10:AB$32),0)</f>
        <v>0</v>
      </c>
      <c r="AD172" s="746">
        <f>IF($B$8="Actuals only",SUMIF('MemMon Actual'!$B$10:$B$36,'Summary TC'!$B170,'MemMon Actual'!AC$10:AC$36),0)+IF($B$8="Actuals + Projected",SUMIF('MemMon Total'!$B$10:$B$32,'Summary TC'!$B170,'MemMon Total'!AC$10:AC$32),0)</f>
        <v>0</v>
      </c>
      <c r="AE172" s="746">
        <f>IF($B$8="Actuals only",SUMIF('MemMon Actual'!$B$10:$B$36,'Summary TC'!$B170,'MemMon Actual'!AD$10:AD$36),0)+IF($B$8="Actuals + Projected",SUMIF('MemMon Total'!$B$10:$B$32,'Summary TC'!$B170,'MemMon Total'!AD$10:AD$32),0)</f>
        <v>0</v>
      </c>
      <c r="AF172" s="746">
        <f>IF($B$8="Actuals only",SUMIF('MemMon Actual'!$B$10:$B$36,'Summary TC'!$B170,'MemMon Actual'!AE$10:AE$36),0)+IF($B$8="Actuals + Projected",SUMIF('MemMon Total'!$B$10:$B$32,'Summary TC'!$B170,'MemMon Total'!AE$10:AE$32),0)</f>
        <v>0</v>
      </c>
      <c r="AG172" s="746">
        <f>IF($B$8="Actuals only",SUMIF('MemMon Actual'!$B$10:$B$36,'Summary TC'!$B170,'MemMon Actual'!AF$10:AF$36),0)+IF($B$8="Actuals + Projected",SUMIF('MemMon Total'!$B$10:$B$32,'Summary TC'!$B170,'MemMon Total'!AF$10:AF$32),0)</f>
        <v>0</v>
      </c>
      <c r="AH172" s="747">
        <f>IF($B$8="Actuals only",SUMIF('MemMon Actual'!$B$10:$B$36,'Summary TC'!$B170,'MemMon Actual'!AG$10:AG$36),0)+IF($B$8="Actuals + Projected",SUMIF('MemMon Total'!$B$10:$B$32,'Summary TC'!$B170,'MemMon Total'!AG$10:AG$32),0)</f>
        <v>0</v>
      </c>
      <c r="AI172" s="741"/>
    </row>
    <row r="173" spans="2:35" ht="13" hidden="1" x14ac:dyDescent="0.3">
      <c r="B173" s="589"/>
      <c r="C173" s="688"/>
      <c r="D173" s="674"/>
      <c r="E173" s="748"/>
      <c r="F173" s="749"/>
      <c r="G173" s="749"/>
      <c r="H173" s="749"/>
      <c r="I173" s="749"/>
      <c r="J173" s="749"/>
      <c r="K173" s="749"/>
      <c r="L173" s="749"/>
      <c r="M173" s="749"/>
      <c r="N173" s="749"/>
      <c r="O173" s="749"/>
      <c r="P173" s="749"/>
      <c r="Q173" s="749"/>
      <c r="R173" s="749"/>
      <c r="S173" s="749"/>
      <c r="T173" s="749"/>
      <c r="U173" s="749"/>
      <c r="V173" s="749"/>
      <c r="W173" s="749"/>
      <c r="X173" s="749"/>
      <c r="Y173" s="749"/>
      <c r="Z173" s="749"/>
      <c r="AA173" s="749"/>
      <c r="AB173" s="749"/>
      <c r="AC173" s="749"/>
      <c r="AD173" s="749"/>
      <c r="AE173" s="749"/>
      <c r="AF173" s="749"/>
      <c r="AG173" s="749"/>
      <c r="AH173" s="750"/>
      <c r="AI173" s="741"/>
    </row>
    <row r="174" spans="2:35" ht="13" hidden="1" x14ac:dyDescent="0.3">
      <c r="B174" s="589"/>
      <c r="C174" s="688"/>
      <c r="D174" s="674"/>
      <c r="E174" s="748"/>
      <c r="F174" s="749"/>
      <c r="G174" s="749"/>
      <c r="H174" s="749"/>
      <c r="I174" s="749"/>
      <c r="J174" s="749"/>
      <c r="K174" s="749"/>
      <c r="L174" s="749"/>
      <c r="M174" s="749"/>
      <c r="N174" s="749"/>
      <c r="O174" s="749"/>
      <c r="P174" s="749"/>
      <c r="Q174" s="749"/>
      <c r="R174" s="749"/>
      <c r="S174" s="749"/>
      <c r="T174" s="749"/>
      <c r="U174" s="749"/>
      <c r="V174" s="749"/>
      <c r="W174" s="749"/>
      <c r="X174" s="749"/>
      <c r="Y174" s="749"/>
      <c r="Z174" s="749"/>
      <c r="AA174" s="749"/>
      <c r="AB174" s="749"/>
      <c r="AC174" s="749"/>
      <c r="AD174" s="749"/>
      <c r="AE174" s="749"/>
      <c r="AF174" s="749"/>
      <c r="AG174" s="749"/>
      <c r="AH174" s="750"/>
      <c r="AI174" s="741"/>
    </row>
    <row r="175" spans="2:35" ht="13" hidden="1" x14ac:dyDescent="0.3">
      <c r="B175" s="552" t="s">
        <v>42</v>
      </c>
      <c r="C175" s="688"/>
      <c r="D175" s="674" t="s">
        <v>148</v>
      </c>
      <c r="E175" s="748"/>
      <c r="F175" s="749"/>
      <c r="G175" s="749"/>
      <c r="H175" s="749"/>
      <c r="I175" s="749"/>
      <c r="J175" s="749"/>
      <c r="K175" s="749"/>
      <c r="L175" s="749"/>
      <c r="M175" s="749"/>
      <c r="N175" s="749"/>
      <c r="O175" s="749"/>
      <c r="P175" s="749"/>
      <c r="Q175" s="749"/>
      <c r="R175" s="749"/>
      <c r="S175" s="749"/>
      <c r="T175" s="749"/>
      <c r="U175" s="749"/>
      <c r="V175" s="749"/>
      <c r="W175" s="749"/>
      <c r="X175" s="749"/>
      <c r="Y175" s="749"/>
      <c r="Z175" s="749"/>
      <c r="AA175" s="749"/>
      <c r="AB175" s="749"/>
      <c r="AC175" s="749"/>
      <c r="AD175" s="749"/>
      <c r="AE175" s="749"/>
      <c r="AF175" s="749"/>
      <c r="AG175" s="749"/>
      <c r="AH175" s="750"/>
      <c r="AI175" s="741"/>
    </row>
    <row r="176" spans="2:35" ht="13" hidden="1" x14ac:dyDescent="0.3">
      <c r="B176" s="589"/>
      <c r="C176" s="688"/>
      <c r="D176" s="751" t="s">
        <v>39</v>
      </c>
      <c r="E176" s="748"/>
      <c r="F176" s="749"/>
      <c r="G176" s="749"/>
      <c r="H176" s="749"/>
      <c r="I176" s="749"/>
      <c r="J176" s="749"/>
      <c r="K176" s="749"/>
      <c r="L176" s="749"/>
      <c r="M176" s="749"/>
      <c r="N176" s="749"/>
      <c r="O176" s="749"/>
      <c r="P176" s="749"/>
      <c r="Q176" s="749"/>
      <c r="R176" s="749"/>
      <c r="S176" s="749"/>
      <c r="T176" s="749"/>
      <c r="U176" s="749"/>
      <c r="V176" s="749"/>
      <c r="W176" s="749"/>
      <c r="X176" s="749"/>
      <c r="Y176" s="749"/>
      <c r="Z176" s="749"/>
      <c r="AA176" s="749"/>
      <c r="AB176" s="749"/>
      <c r="AC176" s="749"/>
      <c r="AD176" s="749"/>
      <c r="AE176" s="749"/>
      <c r="AF176" s="749"/>
      <c r="AG176" s="749"/>
      <c r="AH176" s="750"/>
      <c r="AI176" s="741"/>
    </row>
    <row r="177" spans="2:38" ht="13" hidden="1" x14ac:dyDescent="0.3">
      <c r="B177" s="683"/>
      <c r="C177" s="688"/>
      <c r="D177" s="683"/>
      <c r="E177" s="748"/>
      <c r="F177" s="749"/>
      <c r="G177" s="749"/>
      <c r="H177" s="749"/>
      <c r="I177" s="749"/>
      <c r="J177" s="749"/>
      <c r="K177" s="749"/>
      <c r="L177" s="749"/>
      <c r="M177" s="749"/>
      <c r="N177" s="749"/>
      <c r="O177" s="749"/>
      <c r="P177" s="749"/>
      <c r="Q177" s="749"/>
      <c r="R177" s="749"/>
      <c r="S177" s="749"/>
      <c r="T177" s="749"/>
      <c r="U177" s="749"/>
      <c r="V177" s="749"/>
      <c r="W177" s="749"/>
      <c r="X177" s="749"/>
      <c r="Y177" s="749"/>
      <c r="Z177" s="749"/>
      <c r="AA177" s="749"/>
      <c r="AB177" s="749"/>
      <c r="AC177" s="749"/>
      <c r="AD177" s="749"/>
      <c r="AE177" s="749"/>
      <c r="AF177" s="749"/>
      <c r="AG177" s="749"/>
      <c r="AH177" s="750"/>
      <c r="AI177" s="741"/>
    </row>
    <row r="178" spans="2:38" ht="13" hidden="1" x14ac:dyDescent="0.3">
      <c r="B178" s="589" t="str">
        <f>IFERROR(VLOOKUP(C178,'MEG Def'!$A$47:$B$49,2),"")</f>
        <v/>
      </c>
      <c r="C178" s="688"/>
      <c r="D178" s="674" t="str">
        <f>IF($C178&lt;&gt;0,"Total","")</f>
        <v/>
      </c>
      <c r="E178" s="638">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9">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9">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9">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9">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9">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9">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9">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9">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9">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9">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9">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9">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9">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9">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9">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9">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9">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9">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9">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9">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9">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9">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9">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9">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9">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9">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9">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9">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40">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41"/>
    </row>
    <row r="179" spans="2:38" ht="13" hidden="1" x14ac:dyDescent="0.3">
      <c r="B179" s="589" t="str">
        <f>IFERROR(VLOOKUP(C179,'MEG Def'!$A$47:$B$49,2),"")</f>
        <v/>
      </c>
      <c r="C179" s="688"/>
      <c r="D179" s="674" t="str">
        <f>IF($C179&lt;&gt;0,"Total","")</f>
        <v/>
      </c>
      <c r="E179" s="638">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9">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9">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9">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9">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9">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9">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9">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9">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9">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9">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9">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9">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9">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9">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9">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9">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9">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9">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9">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9">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9">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9">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9">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9">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9">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9">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9">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9">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40">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41"/>
    </row>
    <row r="180" spans="2:38" ht="13" hidden="1" x14ac:dyDescent="0.3">
      <c r="B180" s="589" t="str">
        <f>IFERROR(VLOOKUP(C180,'MEG Def'!$A$47:$B$49,2),"")</f>
        <v/>
      </c>
      <c r="C180" s="688"/>
      <c r="D180" s="674" t="str">
        <f>IF($C180&lt;&gt;0,"Total","")</f>
        <v/>
      </c>
      <c r="E180" s="638">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9">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9">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9">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9">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9">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9">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9">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9">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9">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9">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9">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9">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9">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9">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9">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9">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9">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9">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9">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9">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9">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9">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9">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9">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9">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9">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9">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9">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40">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41"/>
    </row>
    <row r="181" spans="2:38" ht="13.5" thickBot="1" x14ac:dyDescent="0.35">
      <c r="B181" s="752"/>
      <c r="C181" s="731"/>
      <c r="D181" s="734"/>
      <c r="E181" s="753"/>
      <c r="F181" s="754"/>
      <c r="G181" s="754"/>
      <c r="H181" s="754"/>
      <c r="I181" s="754"/>
      <c r="J181" s="754"/>
      <c r="K181" s="754"/>
      <c r="L181" s="754"/>
      <c r="M181" s="754"/>
      <c r="N181" s="754"/>
      <c r="O181" s="754"/>
      <c r="P181" s="754"/>
      <c r="Q181" s="754"/>
      <c r="R181" s="754"/>
      <c r="S181" s="754"/>
      <c r="T181" s="754"/>
      <c r="U181" s="754"/>
      <c r="V181" s="754"/>
      <c r="W181" s="754"/>
      <c r="X181" s="754"/>
      <c r="Y181" s="754"/>
      <c r="Z181" s="754"/>
      <c r="AA181" s="754"/>
      <c r="AB181" s="754"/>
      <c r="AC181" s="754"/>
      <c r="AD181" s="754"/>
      <c r="AE181" s="754"/>
      <c r="AF181" s="754"/>
      <c r="AG181" s="754"/>
      <c r="AH181" s="755"/>
      <c r="AI181" s="756"/>
    </row>
    <row r="182" spans="2:38" ht="13.5" thickBot="1" x14ac:dyDescent="0.35">
      <c r="B182" s="667" t="s">
        <v>4</v>
      </c>
      <c r="C182" s="668"/>
      <c r="D182" s="667"/>
      <c r="E182" s="757">
        <f>IF(AND(E$12&gt;='Summary TC'!$C$4, E$12&lt;='Summary TC'!$C$5), SUMIF($D161:$D181,"Total",E161:E181),0)</f>
        <v>0</v>
      </c>
      <c r="F182" s="758">
        <f>IF(AND(F$12&gt;='Summary TC'!$C$4, F$12&lt;='Summary TC'!$C$5), SUMIF($D161:$D181,"Total",F161:F181),0)</f>
        <v>0</v>
      </c>
      <c r="G182" s="758">
        <f>IF(AND(G$12&gt;='Summary TC'!$C$4, G$12&lt;='Summary TC'!$C$5), SUMIF($D161:$D181,"Total",G161:G181),0)</f>
        <v>0</v>
      </c>
      <c r="H182" s="758">
        <f>IF(AND(H$12&gt;='Summary TC'!$C$4, H$12&lt;='Summary TC'!$C$5), SUMIF($D161:$D181,"Total",H161:H181),0)</f>
        <v>0</v>
      </c>
      <c r="I182" s="758">
        <f>IF(AND(I$12&gt;='Summary TC'!$C$4, I$12&lt;='Summary TC'!$C$5), SUMIF($D161:$D181,"Total",I161:I181),0)</f>
        <v>0</v>
      </c>
      <c r="J182" s="758">
        <f>IF(AND(J$12&gt;='Summary TC'!$C$4, J$12&lt;='Summary TC'!$C$5), SUMIF($D161:$D181,"Total",J161:J181),0)</f>
        <v>0</v>
      </c>
      <c r="K182" s="758">
        <f>IF(AND(K$12&gt;='Summary TC'!$C$4, K$12&lt;='Summary TC'!$C$5), SUMIF($D161:$D181,"Total",K161:K181),0)</f>
        <v>0</v>
      </c>
      <c r="L182" s="758">
        <f>IF(AND(L$12&gt;='Summary TC'!$C$4, L$12&lt;='Summary TC'!$C$5), SUMIF($D161:$D181,"Total",L161:L181),0)</f>
        <v>0</v>
      </c>
      <c r="M182" s="758">
        <f>IF(AND(M$12&gt;='Summary TC'!$C$4, M$12&lt;='Summary TC'!$C$5), SUMIF($D161:$D181,"Total",M161:M181),0)</f>
        <v>0</v>
      </c>
      <c r="N182" s="758">
        <f>IF(AND(N$12&gt;='Summary TC'!$C$4, N$12&lt;='Summary TC'!$C$5), SUMIF($D161:$D181,"Total",N161:N181),0)</f>
        <v>0</v>
      </c>
      <c r="O182" s="758">
        <f>IF(AND(O$12&gt;='Summary TC'!$C$4, O$12&lt;='Summary TC'!$C$5), SUMIF($D161:$D181,"Total",O161:O181),0)</f>
        <v>0</v>
      </c>
      <c r="P182" s="758">
        <f>IF(AND(P$12&gt;='Summary TC'!$C$4, P$12&lt;='Summary TC'!$C$5), SUMIF($D161:$D181,"Total",P161:P181),0)</f>
        <v>0</v>
      </c>
      <c r="Q182" s="758">
        <f>IF(AND(Q$12&gt;='Summary TC'!$C$4, Q$12&lt;='Summary TC'!$C$5), SUMIF($D161:$D181,"Total",Q161:Q181),0)</f>
        <v>0</v>
      </c>
      <c r="R182" s="758">
        <f>IF(AND(R$12&gt;='Summary TC'!$C$4, R$12&lt;='Summary TC'!$C$5), SUMIF($D161:$D181,"Total",R161:R181),0)</f>
        <v>0</v>
      </c>
      <c r="S182" s="758">
        <f>IF(AND(S$12&gt;='Summary TC'!$C$4, S$12&lt;='Summary TC'!$C$5), SUMIF($D161:$D181,"Total",S161:S181),0)</f>
        <v>0</v>
      </c>
      <c r="T182" s="758">
        <f>IF(AND(T$12&gt;='Summary TC'!$C$4, T$12&lt;='Summary TC'!$C$5), SUMIF($D161:$D181,"Total",T161:T181),0)</f>
        <v>0</v>
      </c>
      <c r="U182" s="758">
        <f>IF(AND(U$12&gt;='Summary TC'!$C$4, U$12&lt;='Summary TC'!$C$5), SUMIF($D161:$D181,"Total",U161:U181),0)</f>
        <v>0</v>
      </c>
      <c r="V182" s="758">
        <f>IF(AND(V$12&gt;='Summary TC'!$C$4, V$12&lt;='Summary TC'!$C$5), SUMIF($D161:$D181,"Total",V161:V181),0)</f>
        <v>10323387.720000001</v>
      </c>
      <c r="W182" s="758">
        <f>IF(AND(W$12&gt;='Summary TC'!$C$4, W$12&lt;='Summary TC'!$C$5), SUMIF($D161:$D181,"Total",W161:W181),0)</f>
        <v>9838760.2799999993</v>
      </c>
      <c r="X182" s="758">
        <f>IF(AND(X$12&gt;='Summary TC'!$C$4, X$12&lt;='Summary TC'!$C$5), SUMIF($D161:$D181,"Total",X161:X181),0)</f>
        <v>7696924.8399999999</v>
      </c>
      <c r="Y182" s="758">
        <f>IF(AND(Y$12&gt;='Summary TC'!$C$4, Y$12&lt;='Summary TC'!$C$5), SUMIF($D161:$D181,"Total",Y161:Y181),0)</f>
        <v>11760285.280000001</v>
      </c>
      <c r="Z182" s="758">
        <f>IF(AND(Z$12&gt;='Summary TC'!$C$4, Z$12&lt;='Summary TC'!$C$5), SUMIF($D161:$D181,"Total",Z161:Z181),0)</f>
        <v>11070931.869999999</v>
      </c>
      <c r="AA182" s="758">
        <f>IF(AND(AA$12&gt;='Summary TC'!$C$4, AA$12&lt;='Summary TC'!$C$5), SUMIF($D161:$D181,"Total",AA161:AA181),0)</f>
        <v>14265593.34</v>
      </c>
      <c r="AB182" s="758">
        <f>IF(AND(AB$12&gt;='Summary TC'!$C$4, AB$12&lt;='Summary TC'!$C$5), SUMIF($D161:$D181,"Total",AB161:AB181),0)</f>
        <v>0</v>
      </c>
      <c r="AC182" s="758">
        <f>IF(AND(AC$12&gt;='Summary TC'!$C$4, AC$12&lt;='Summary TC'!$C$5), SUMIF($D161:$D181,"Total",AC161:AC181),0)</f>
        <v>0</v>
      </c>
      <c r="AD182" s="758">
        <f>IF(AND(AD$12&gt;='Summary TC'!$C$4, AD$12&lt;='Summary TC'!$C$5), SUMIF($D161:$D181,"Total",AD161:AD181),0)</f>
        <v>0</v>
      </c>
      <c r="AE182" s="758">
        <f>IF(AND(AE$12&gt;='Summary TC'!$C$4, AE$12&lt;='Summary TC'!$C$5), SUMIF($D161:$D181,"Total",AE161:AE181),0)</f>
        <v>0</v>
      </c>
      <c r="AF182" s="758">
        <f>IF(AND(AF$12&gt;='Summary TC'!$C$4, AF$12&lt;='Summary TC'!$C$5), SUMIF($D161:$D181,"Total",AF161:AF181),0)</f>
        <v>0</v>
      </c>
      <c r="AG182" s="758">
        <f>IF(AND(AG$12&gt;='Summary TC'!$C$4, AG$12&lt;='Summary TC'!$C$5), SUMIF($D161:$D181,"Total",AG161:AG181),0)</f>
        <v>0</v>
      </c>
      <c r="AH182" s="758">
        <f>IF(AND(AH$12&gt;='Summary TC'!$C$4, AH$12&lt;='Summary TC'!$C$5), SUMIF($D161:$D181,"Total",AH161:AH181),0)</f>
        <v>0</v>
      </c>
      <c r="AI182" s="759">
        <f>SUM(E182:AH182)</f>
        <v>64955883.329999998</v>
      </c>
    </row>
    <row r="183" spans="2:38" x14ac:dyDescent="0.25">
      <c r="B183" s="416"/>
    </row>
    <row r="184" spans="2:38" ht="13.5" thickBot="1" x14ac:dyDescent="0.35">
      <c r="B184" s="440" t="s">
        <v>5</v>
      </c>
      <c r="C184" s="620"/>
      <c r="D184" s="440"/>
    </row>
    <row r="185" spans="2:38" ht="13" x14ac:dyDescent="0.3">
      <c r="B185" s="527"/>
      <c r="C185" s="563"/>
      <c r="D185" s="576"/>
      <c r="E185" s="529" t="s">
        <v>0</v>
      </c>
      <c r="F185" s="428"/>
      <c r="G185" s="503"/>
      <c r="H185" s="428"/>
      <c r="I185" s="428"/>
      <c r="J185" s="428"/>
      <c r="K185" s="428"/>
      <c r="L185" s="428"/>
      <c r="M185" s="428"/>
      <c r="N185" s="428"/>
      <c r="O185" s="428"/>
      <c r="P185" s="428"/>
      <c r="Q185" s="428"/>
      <c r="R185" s="428"/>
      <c r="S185" s="428"/>
      <c r="T185" s="428"/>
      <c r="U185" s="428"/>
      <c r="V185" s="428"/>
      <c r="W185" s="428"/>
      <c r="X185" s="428"/>
      <c r="Y185" s="428"/>
      <c r="Z185" s="428"/>
      <c r="AA185" s="428"/>
      <c r="AB185" s="428"/>
      <c r="AC185" s="428"/>
      <c r="AD185" s="428"/>
      <c r="AE185" s="428"/>
      <c r="AF185" s="428"/>
      <c r="AG185" s="428"/>
      <c r="AH185" s="429"/>
      <c r="AI185" s="621"/>
    </row>
    <row r="186" spans="2:38" ht="13.5" thickBot="1" x14ac:dyDescent="0.35">
      <c r="B186" s="530"/>
      <c r="C186" s="626"/>
      <c r="D186" s="530"/>
      <c r="E186" s="532">
        <f>'DY Def'!B$5</f>
        <v>1</v>
      </c>
      <c r="F186" s="506">
        <f>'DY Def'!C$5</f>
        <v>2</v>
      </c>
      <c r="G186" s="506">
        <f>'DY Def'!D$5</f>
        <v>3</v>
      </c>
      <c r="H186" s="506">
        <f>'DY Def'!E$5</f>
        <v>4</v>
      </c>
      <c r="I186" s="506">
        <f>'DY Def'!F$5</f>
        <v>5</v>
      </c>
      <c r="J186" s="506">
        <f>'DY Def'!G$5</f>
        <v>6</v>
      </c>
      <c r="K186" s="506">
        <f>'DY Def'!H$5</f>
        <v>7</v>
      </c>
      <c r="L186" s="506">
        <f>'DY Def'!I$5</f>
        <v>8</v>
      </c>
      <c r="M186" s="506">
        <f>'DY Def'!J$5</f>
        <v>9</v>
      </c>
      <c r="N186" s="506">
        <f>'DY Def'!K$5</f>
        <v>10</v>
      </c>
      <c r="O186" s="506">
        <f>'DY Def'!L$5</f>
        <v>11</v>
      </c>
      <c r="P186" s="506">
        <f>'DY Def'!M$5</f>
        <v>12</v>
      </c>
      <c r="Q186" s="506">
        <f>'DY Def'!N$5</f>
        <v>13</v>
      </c>
      <c r="R186" s="506">
        <f>'DY Def'!O$5</f>
        <v>14</v>
      </c>
      <c r="S186" s="506">
        <f>'DY Def'!P$5</f>
        <v>15</v>
      </c>
      <c r="T186" s="506">
        <f>'DY Def'!Q$5</f>
        <v>16</v>
      </c>
      <c r="U186" s="506">
        <f>'DY Def'!R$5</f>
        <v>17</v>
      </c>
      <c r="V186" s="506">
        <f>'DY Def'!S$5</f>
        <v>18</v>
      </c>
      <c r="W186" s="506">
        <f>'DY Def'!T$5</f>
        <v>19</v>
      </c>
      <c r="X186" s="506">
        <f>'DY Def'!U$5</f>
        <v>20</v>
      </c>
      <c r="Y186" s="506">
        <f>'DY Def'!V$5</f>
        <v>21</v>
      </c>
      <c r="Z186" s="506">
        <f>'DY Def'!W$5</f>
        <v>22</v>
      </c>
      <c r="AA186" s="506">
        <f>'DY Def'!X$5</f>
        <v>23</v>
      </c>
      <c r="AB186" s="506">
        <f>'DY Def'!Y$5</f>
        <v>24</v>
      </c>
      <c r="AC186" s="506">
        <f>'DY Def'!Z$5</f>
        <v>25</v>
      </c>
      <c r="AD186" s="506">
        <f>'DY Def'!AA$5</f>
        <v>26</v>
      </c>
      <c r="AE186" s="506">
        <f>'DY Def'!AB$5</f>
        <v>27</v>
      </c>
      <c r="AF186" s="506">
        <f>'DY Def'!AC$5</f>
        <v>28</v>
      </c>
      <c r="AG186" s="506">
        <f>'DY Def'!AD$5</f>
        <v>29</v>
      </c>
      <c r="AH186" s="533">
        <f>'DY Def'!AE$5</f>
        <v>30</v>
      </c>
      <c r="AI186" s="734" t="s">
        <v>1</v>
      </c>
    </row>
    <row r="187" spans="2:38" ht="13" x14ac:dyDescent="0.3">
      <c r="B187" s="548" t="s">
        <v>43</v>
      </c>
      <c r="C187" s="626"/>
      <c r="D187" s="530"/>
      <c r="E187" s="760"/>
      <c r="F187" s="761"/>
      <c r="G187" s="761"/>
      <c r="H187" s="761"/>
      <c r="I187" s="761"/>
      <c r="J187" s="761"/>
      <c r="K187" s="761"/>
      <c r="L187" s="761"/>
      <c r="M187" s="761"/>
      <c r="N187" s="761"/>
      <c r="O187" s="761"/>
      <c r="P187" s="761"/>
      <c r="Q187" s="761"/>
      <c r="R187" s="761"/>
      <c r="S187" s="761"/>
      <c r="T187" s="761"/>
      <c r="U187" s="761"/>
      <c r="V187" s="761"/>
      <c r="W187" s="761"/>
      <c r="X187" s="761"/>
      <c r="Y187" s="761"/>
      <c r="Z187" s="761"/>
      <c r="AA187" s="761"/>
      <c r="AB187" s="761"/>
      <c r="AC187" s="761"/>
      <c r="AD187" s="761"/>
      <c r="AE187" s="761"/>
      <c r="AF187" s="761"/>
      <c r="AG187" s="761"/>
      <c r="AH187" s="762"/>
      <c r="AI187" s="740"/>
    </row>
    <row r="188" spans="2:38" ht="13" x14ac:dyDescent="0.3">
      <c r="B188" s="589" t="str">
        <f>IFERROR(VLOOKUP(C188,'MEG Def'!$A$42:$B$44,2),"")</f>
        <v>Family Planning</v>
      </c>
      <c r="C188" s="626">
        <v>1</v>
      </c>
      <c r="D188" s="530"/>
      <c r="E188" s="763">
        <f>IF($B$8="Actuals only",SUMIF('WW Spending Actual'!$B$10:$B$49,'Summary TC'!$B188,'WW Spending Actual'!D$10:D$49),0)+IF($B$8="Actuals + Projected",SUMIF('WW Spending Total'!$B$10:$B$49,'Summary TC'!$B188,'WW Spending Total'!D$10:D$49),0)</f>
        <v>7804646</v>
      </c>
      <c r="F188" s="764">
        <f>IF($B$8="Actuals only",SUMIF('WW Spending Actual'!$B$10:$B$49,'Summary TC'!$B188,'WW Spending Actual'!E$10:E$49),0)+IF($B$8="Actuals + Projected",SUMIF('WW Spending Total'!$B$10:$B$49,'Summary TC'!$B188,'WW Spending Total'!E$10:E$49),0)</f>
        <v>13927374</v>
      </c>
      <c r="G188" s="764">
        <f>IF($B$8="Actuals only",SUMIF('WW Spending Actual'!$B$10:$B$49,'Summary TC'!$B188,'WW Spending Actual'!F$10:F$49),0)+IF($B$8="Actuals + Projected",SUMIF('WW Spending Total'!$B$10:$B$49,'Summary TC'!$B188,'WW Spending Total'!F$10:F$49),0)</f>
        <v>18001205</v>
      </c>
      <c r="H188" s="764">
        <f>IF($B$8="Actuals only",SUMIF('WW Spending Actual'!$B$10:$B$49,'Summary TC'!$B188,'WW Spending Actual'!G$10:G$49),0)+IF($B$8="Actuals + Projected",SUMIF('WW Spending Total'!$B$10:$B$49,'Summary TC'!$B188,'WW Spending Total'!G$10:G$49),0)</f>
        <v>23670783</v>
      </c>
      <c r="I188" s="764">
        <f>IF($B$8="Actuals only",SUMIF('WW Spending Actual'!$B$10:$B$49,'Summary TC'!$B188,'WW Spending Actual'!H$10:H$49),0)+IF($B$8="Actuals + Projected",SUMIF('WW Spending Total'!$B$10:$B$49,'Summary TC'!$B188,'WW Spending Total'!H$10:H$49),0)</f>
        <v>25950982</v>
      </c>
      <c r="J188" s="764">
        <f>IF($B$8="Actuals only",SUMIF('WW Spending Actual'!$B$10:$B$49,'Summary TC'!$B188,'WW Spending Actual'!I$10:I$49),0)+IF($B$8="Actuals + Projected",SUMIF('WW Spending Total'!$B$10:$B$49,'Summary TC'!$B188,'WW Spending Total'!I$10:I$49),0)</f>
        <v>33169941</v>
      </c>
      <c r="K188" s="764">
        <f>IF($B$8="Actuals only",SUMIF('WW Spending Actual'!$B$10:$B$49,'Summary TC'!$B188,'WW Spending Actual'!J$10:J$49),0)+IF($B$8="Actuals + Projected",SUMIF('WW Spending Total'!$B$10:$B$49,'Summary TC'!$B188,'WW Spending Total'!J$10:J$49),0)</f>
        <v>39300724</v>
      </c>
      <c r="L188" s="764">
        <f>IF($B$8="Actuals only",SUMIF('WW Spending Actual'!$B$10:$B$49,'Summary TC'!$B188,'WW Spending Actual'!K$10:K$49),0)+IF($B$8="Actuals + Projected",SUMIF('WW Spending Total'!$B$10:$B$49,'Summary TC'!$B188,'WW Spending Total'!K$10:K$49),0)</f>
        <v>-36</v>
      </c>
      <c r="M188" s="764">
        <f>IF($B$8="Actuals only",SUMIF('WW Spending Actual'!$B$10:$B$49,'Summary TC'!$B188,'WW Spending Actual'!L$10:L$49),0)+IF($B$8="Actuals + Projected",SUMIF('WW Spending Total'!$B$10:$B$49,'Summary TC'!$B188,'WW Spending Total'!L$10:L$49),0)</f>
        <v>15498566</v>
      </c>
      <c r="N188" s="764">
        <f>IF($B$8="Actuals only",SUMIF('WW Spending Actual'!$B$10:$B$49,'Summary TC'!$B188,'WW Spending Actual'!M$10:M$49),0)+IF($B$8="Actuals + Projected",SUMIF('WW Spending Total'!$B$10:$B$49,'Summary TC'!$B188,'WW Spending Total'!M$10:M$49),0)</f>
        <v>74540666</v>
      </c>
      <c r="O188" s="764">
        <f>IF($B$8="Actuals only",SUMIF('WW Spending Actual'!$B$10:$B$49,'Summary TC'!$B188,'WW Spending Actual'!N$10:N$49),0)+IF($B$8="Actuals + Projected",SUMIF('WW Spending Total'!$B$10:$B$49,'Summary TC'!$B188,'WW Spending Total'!N$10:N$49),0)</f>
        <v>-1</v>
      </c>
      <c r="P188" s="764">
        <f>IF($B$8="Actuals only",SUMIF('WW Spending Actual'!$B$10:$B$49,'Summary TC'!$B188,'WW Spending Actual'!O$10:O$49),0)+IF($B$8="Actuals + Projected",SUMIF('WW Spending Total'!$B$10:$B$49,'Summary TC'!$B188,'WW Spending Total'!O$10:O$49),0)</f>
        <v>1692960</v>
      </c>
      <c r="Q188" s="764">
        <f>IF($B$8="Actuals only",SUMIF('WW Spending Actual'!$B$10:$B$49,'Summary TC'!$B188,'WW Spending Actual'!P$10:P$49),0)+IF($B$8="Actuals + Projected",SUMIF('WW Spending Total'!$B$10:$B$49,'Summary TC'!$B188,'WW Spending Total'!P$10:P$49),0)</f>
        <v>20104273</v>
      </c>
      <c r="R188" s="764">
        <f>IF($B$8="Actuals only",SUMIF('WW Spending Actual'!$B$10:$B$49,'Summary TC'!$B188,'WW Spending Actual'!Q$10:Q$49),0)+IF($B$8="Actuals + Projected",SUMIF('WW Spending Total'!$B$10:$B$49,'Summary TC'!$B188,'WW Spending Total'!Q$10:Q$49),0)</f>
        <v>20512347</v>
      </c>
      <c r="S188" s="764">
        <f>IF($B$8="Actuals only",SUMIF('WW Spending Actual'!$B$10:$B$49,'Summary TC'!$B188,'WW Spending Actual'!R$10:R$49),0)+IF($B$8="Actuals + Projected",SUMIF('WW Spending Total'!$B$10:$B$49,'Summary TC'!$B188,'WW Spending Total'!R$10:R$49),0)</f>
        <v>19877729</v>
      </c>
      <c r="T188" s="764">
        <f>IF($B$8="Actuals only",SUMIF('WW Spending Actual'!$B$10:$B$49,'Summary TC'!$B188,'WW Spending Actual'!S$10:S$49),0)+IF($B$8="Actuals + Projected",SUMIF('WW Spending Total'!$B$10:$B$49,'Summary TC'!$B188,'WW Spending Total'!S$10:S$49),0)</f>
        <v>12907314</v>
      </c>
      <c r="U188" s="764">
        <f>IF($B$8="Actuals only",SUMIF('WW Spending Actual'!$B$10:$B$49,'Summary TC'!$B188,'WW Spending Actual'!T$10:T$49),0)+IF($B$8="Actuals + Projected",SUMIF('WW Spending Total'!$B$10:$B$49,'Summary TC'!$B188,'WW Spending Total'!T$10:T$49),0)</f>
        <v>2719100</v>
      </c>
      <c r="V188" s="764">
        <f>IF($B$8="Actuals only",SUMIF('WW Spending Actual'!$B$10:$B$49,'Summary TC'!$B188,'WW Spending Actual'!U$10:U$49),0)+IF($B$8="Actuals + Projected",SUMIF('WW Spending Total'!$B$10:$B$49,'Summary TC'!$B188,'WW Spending Total'!U$10:U$49),0)</f>
        <v>11993021</v>
      </c>
      <c r="W188" s="764">
        <f>IF($B$8="Actuals only",SUMIF('WW Spending Actual'!$B$10:$B$49,'Summary TC'!$B188,'WW Spending Actual'!V$10:V$49),0)+IF($B$8="Actuals + Projected",SUMIF('WW Spending Total'!$B$10:$B$49,'Summary TC'!$B188,'WW Spending Total'!V$10:V$49),0)</f>
        <v>8243971</v>
      </c>
      <c r="X188" s="764">
        <f>IF($B$8="Actuals only",SUMIF('WW Spending Actual'!$B$10:$B$49,'Summary TC'!$B188,'WW Spending Actual'!W$10:W$49),0)+IF($B$8="Actuals + Projected",SUMIF('WW Spending Total'!$B$10:$B$49,'Summary TC'!$B188,'WW Spending Total'!W$10:W$49),0)</f>
        <v>8745890</v>
      </c>
      <c r="Y188" s="764">
        <f>IF($B$8="Actuals only",SUMIF('WW Spending Actual'!$B$10:$B$49,'Summary TC'!$B188,'WW Spending Actual'!X$10:X$49),0)+IF($B$8="Actuals + Projected",SUMIF('WW Spending Total'!$B$10:$B$49,'Summary TC'!$B188,'WW Spending Total'!X$10:X$49),0)</f>
        <v>8229086</v>
      </c>
      <c r="Z188" s="764">
        <f>IF($B$8="Actuals only",SUMIF('WW Spending Actual'!$B$10:$B$49,'Summary TC'!$B188,'WW Spending Actual'!Y$10:Y$49),0)+IF($B$8="Actuals + Projected",SUMIF('WW Spending Total'!$B$10:$B$49,'Summary TC'!$B188,'WW Spending Total'!Y$10:Y$49),0)</f>
        <v>6458762</v>
      </c>
      <c r="AA188" s="764">
        <f>IF($B$8="Actuals only",SUMIF('WW Spending Actual'!$B$10:$B$49,'Summary TC'!$B188,'WW Spending Actual'!Z$10:Z$49),0)+IF($B$8="Actuals + Projected",SUMIF('WW Spending Total'!$B$10:$B$49,'Summary TC'!$B188,'WW Spending Total'!Z$10:Z$49),0)</f>
        <v>4159588</v>
      </c>
      <c r="AB188" s="764">
        <f>IF($B$8="Actuals only",SUMIF('WW Spending Actual'!$B$10:$B$49,'Summary TC'!$B188,'WW Spending Actual'!AA$10:AA$49),0)+IF($B$8="Actuals + Projected",SUMIF('WW Spending Total'!$B$10:$B$49,'Summary TC'!$B188,'WW Spending Total'!AA$10:AA$49),0)</f>
        <v>0</v>
      </c>
      <c r="AC188" s="764">
        <f>IF($B$8="Actuals only",SUMIF('WW Spending Actual'!$B$10:$B$49,'Summary TC'!$B188,'WW Spending Actual'!AB$10:AB$49),0)+IF($B$8="Actuals + Projected",SUMIF('WW Spending Total'!$B$10:$B$49,'Summary TC'!$B188,'WW Spending Total'!AB$10:AB$49),0)</f>
        <v>0</v>
      </c>
      <c r="AD188" s="764">
        <f>IF($B$8="Actuals only",SUMIF('WW Spending Actual'!$B$10:$B$49,'Summary TC'!$B188,'WW Spending Actual'!AC$10:AC$49),0)+IF($B$8="Actuals + Projected",SUMIF('WW Spending Total'!$B$10:$B$49,'Summary TC'!$B188,'WW Spending Total'!AC$10:AC$49),0)</f>
        <v>0</v>
      </c>
      <c r="AE188" s="764">
        <f>IF($B$8="Actuals only",SUMIF('WW Spending Actual'!$B$10:$B$49,'Summary TC'!$B188,'WW Spending Actual'!AD$10:AD$49),0)+IF($B$8="Actuals + Projected",SUMIF('WW Spending Total'!$B$10:$B$49,'Summary TC'!$B188,'WW Spending Total'!AD$10:AD$49),0)</f>
        <v>0</v>
      </c>
      <c r="AF188" s="764">
        <f>IF($B$8="Actuals only",SUMIF('WW Spending Actual'!$B$10:$B$49,'Summary TC'!$B188,'WW Spending Actual'!AE$10:AE$49),0)+IF($B$8="Actuals + Projected",SUMIF('WW Spending Total'!$B$10:$B$49,'Summary TC'!$B188,'WW Spending Total'!AE$10:AE$49),0)</f>
        <v>0</v>
      </c>
      <c r="AG188" s="764">
        <f>IF($B$8="Actuals only",SUMIF('WW Spending Actual'!$B$10:$B$49,'Summary TC'!$B188,'WW Spending Actual'!AF$10:AF$49),0)+IF($B$8="Actuals + Projected",SUMIF('WW Spending Total'!$B$10:$B$49,'Summary TC'!$B188,'WW Spending Total'!AF$10:AF$49),0)</f>
        <v>0</v>
      </c>
      <c r="AH188" s="765">
        <f>IF($B$8="Actuals only",SUMIF('WW Spending Actual'!$B$10:$B$49,'Summary TC'!$B188,'WW Spending Actual'!AG$10:AG$49),0)+IF($B$8="Actuals + Projected",SUMIF('WW Spending Total'!$B$10:$B$49,'Summary TC'!$B188,'WW Spending Total'!AG$10:AG$49),0)</f>
        <v>0</v>
      </c>
      <c r="AI188" s="741"/>
    </row>
    <row r="189" spans="2:38" ht="13" hidden="1" x14ac:dyDescent="0.3">
      <c r="B189" s="589" t="str">
        <f>IFERROR(VLOOKUP(C189,'MEG Def'!$A$42:$B$44,2),"")</f>
        <v/>
      </c>
      <c r="C189" s="626"/>
      <c r="D189" s="530"/>
      <c r="E189" s="763">
        <f>IF($B$8="Actuals only",SUMIF('WW Spending Actual'!$B$10:$B$49,'Summary TC'!$B189,'WW Spending Actual'!D$10:D$49),0)+IF($B$8="Actuals + Projected",SUMIF('WW Spending Total'!$B$10:$B$49,'Summary TC'!$B189,'WW Spending Total'!D$10:D$49),0)</f>
        <v>0</v>
      </c>
      <c r="F189" s="764">
        <f>IF($B$8="Actuals only",SUMIF('WW Spending Actual'!$B$10:$B$49,'Summary TC'!$B189,'WW Spending Actual'!E$10:E$49),0)+IF($B$8="Actuals + Projected",SUMIF('WW Spending Total'!$B$10:$B$49,'Summary TC'!$B189,'WW Spending Total'!E$10:E$49),0)</f>
        <v>0</v>
      </c>
      <c r="G189" s="764">
        <f>IF($B$8="Actuals only",SUMIF('WW Spending Actual'!$B$10:$B$49,'Summary TC'!$B189,'WW Spending Actual'!F$10:F$49),0)+IF($B$8="Actuals + Projected",SUMIF('WW Spending Total'!$B$10:$B$49,'Summary TC'!$B189,'WW Spending Total'!F$10:F$49),0)</f>
        <v>0</v>
      </c>
      <c r="H189" s="764">
        <f>IF($B$8="Actuals only",SUMIF('WW Spending Actual'!$B$10:$B$49,'Summary TC'!$B189,'WW Spending Actual'!G$10:G$49),0)+IF($B$8="Actuals + Projected",SUMIF('WW Spending Total'!$B$10:$B$49,'Summary TC'!$B189,'WW Spending Total'!G$10:G$49),0)</f>
        <v>0</v>
      </c>
      <c r="I189" s="764">
        <f>IF($B$8="Actuals only",SUMIF('WW Spending Actual'!$B$10:$B$49,'Summary TC'!$B189,'WW Spending Actual'!H$10:H$49),0)+IF($B$8="Actuals + Projected",SUMIF('WW Spending Total'!$B$10:$B$49,'Summary TC'!$B189,'WW Spending Total'!H$10:H$49),0)</f>
        <v>0</v>
      </c>
      <c r="J189" s="764">
        <f>IF($B$8="Actuals only",SUMIF('WW Spending Actual'!$B$10:$B$49,'Summary TC'!$B189,'WW Spending Actual'!I$10:I$49),0)+IF($B$8="Actuals + Projected",SUMIF('WW Spending Total'!$B$10:$B$49,'Summary TC'!$B189,'WW Spending Total'!I$10:I$49),0)</f>
        <v>0</v>
      </c>
      <c r="K189" s="764">
        <f>IF($B$8="Actuals only",SUMIF('WW Spending Actual'!$B$10:$B$49,'Summary TC'!$B189,'WW Spending Actual'!J$10:J$49),0)+IF($B$8="Actuals + Projected",SUMIF('WW Spending Total'!$B$10:$B$49,'Summary TC'!$B189,'WW Spending Total'!J$10:J$49),0)</f>
        <v>0</v>
      </c>
      <c r="L189" s="764">
        <f>IF($B$8="Actuals only",SUMIF('WW Spending Actual'!$B$10:$B$49,'Summary TC'!$B189,'WW Spending Actual'!K$10:K$49),0)+IF($B$8="Actuals + Projected",SUMIF('WW Spending Total'!$B$10:$B$49,'Summary TC'!$B189,'WW Spending Total'!K$10:K$49),0)</f>
        <v>0</v>
      </c>
      <c r="M189" s="764">
        <f>IF($B$8="Actuals only",SUMIF('WW Spending Actual'!$B$10:$B$49,'Summary TC'!$B189,'WW Spending Actual'!L$10:L$49),0)+IF($B$8="Actuals + Projected",SUMIF('WW Spending Total'!$B$10:$B$49,'Summary TC'!$B189,'WW Spending Total'!L$10:L$49),0)</f>
        <v>0</v>
      </c>
      <c r="N189" s="764">
        <f>IF($B$8="Actuals only",SUMIF('WW Spending Actual'!$B$10:$B$49,'Summary TC'!$B189,'WW Spending Actual'!M$10:M$49),0)+IF($B$8="Actuals + Projected",SUMIF('WW Spending Total'!$B$10:$B$49,'Summary TC'!$B189,'WW Spending Total'!M$10:M$49),0)</f>
        <v>0</v>
      </c>
      <c r="O189" s="764">
        <f>IF($B$8="Actuals only",SUMIF('WW Spending Actual'!$B$10:$B$49,'Summary TC'!$B189,'WW Spending Actual'!N$10:N$49),0)+IF($B$8="Actuals + Projected",SUMIF('WW Spending Total'!$B$10:$B$49,'Summary TC'!$B189,'WW Spending Total'!N$10:N$49),0)</f>
        <v>0</v>
      </c>
      <c r="P189" s="764">
        <f>IF($B$8="Actuals only",SUMIF('WW Spending Actual'!$B$10:$B$49,'Summary TC'!$B189,'WW Spending Actual'!O$10:O$49),0)+IF($B$8="Actuals + Projected",SUMIF('WW Spending Total'!$B$10:$B$49,'Summary TC'!$B189,'WW Spending Total'!O$10:O$49),0)</f>
        <v>0</v>
      </c>
      <c r="Q189" s="764">
        <f>IF($B$8="Actuals only",SUMIF('WW Spending Actual'!$B$10:$B$49,'Summary TC'!$B189,'WW Spending Actual'!P$10:P$49),0)+IF($B$8="Actuals + Projected",SUMIF('WW Spending Total'!$B$10:$B$49,'Summary TC'!$B189,'WW Spending Total'!P$10:P$49),0)</f>
        <v>0</v>
      </c>
      <c r="R189" s="764">
        <f>IF($B$8="Actuals only",SUMIF('WW Spending Actual'!$B$10:$B$49,'Summary TC'!$B189,'WW Spending Actual'!Q$10:Q$49),0)+IF($B$8="Actuals + Projected",SUMIF('WW Spending Total'!$B$10:$B$49,'Summary TC'!$B189,'WW Spending Total'!Q$10:Q$49),0)</f>
        <v>0</v>
      </c>
      <c r="S189" s="764">
        <f>IF($B$8="Actuals only",SUMIF('WW Spending Actual'!$B$10:$B$49,'Summary TC'!$B189,'WW Spending Actual'!R$10:R$49),0)+IF($B$8="Actuals + Projected",SUMIF('WW Spending Total'!$B$10:$B$49,'Summary TC'!$B189,'WW Spending Total'!R$10:R$49),0)</f>
        <v>0</v>
      </c>
      <c r="T189" s="764">
        <f>IF($B$8="Actuals only",SUMIF('WW Spending Actual'!$B$10:$B$49,'Summary TC'!$B189,'WW Spending Actual'!S$10:S$49),0)+IF($B$8="Actuals + Projected",SUMIF('WW Spending Total'!$B$10:$B$49,'Summary TC'!$B189,'WW Spending Total'!S$10:S$49),0)</f>
        <v>0</v>
      </c>
      <c r="U189" s="764">
        <f>IF($B$8="Actuals only",SUMIF('WW Spending Actual'!$B$10:$B$49,'Summary TC'!$B189,'WW Spending Actual'!T$10:T$49),0)+IF($B$8="Actuals + Projected",SUMIF('WW Spending Total'!$B$10:$B$49,'Summary TC'!$B189,'WW Spending Total'!T$10:T$49),0)</f>
        <v>0</v>
      </c>
      <c r="V189" s="764">
        <f>IF($B$8="Actuals only",SUMIF('WW Spending Actual'!$B$10:$B$49,'Summary TC'!$B189,'WW Spending Actual'!U$10:U$49),0)+IF($B$8="Actuals + Projected",SUMIF('WW Spending Total'!$B$10:$B$49,'Summary TC'!$B189,'WW Spending Total'!U$10:U$49),0)</f>
        <v>0</v>
      </c>
      <c r="W189" s="764">
        <f>IF($B$8="Actuals only",SUMIF('WW Spending Actual'!$B$10:$B$49,'Summary TC'!$B189,'WW Spending Actual'!V$10:V$49),0)+IF($B$8="Actuals + Projected",SUMIF('WW Spending Total'!$B$10:$B$49,'Summary TC'!$B189,'WW Spending Total'!V$10:V$49),0)</f>
        <v>0</v>
      </c>
      <c r="X189" s="764">
        <f>IF($B$8="Actuals only",SUMIF('WW Spending Actual'!$B$10:$B$49,'Summary TC'!$B189,'WW Spending Actual'!W$10:W$49),0)+IF($B$8="Actuals + Projected",SUMIF('WW Spending Total'!$B$10:$B$49,'Summary TC'!$B189,'WW Spending Total'!W$10:W$49),0)</f>
        <v>0</v>
      </c>
      <c r="Y189" s="764">
        <f>IF($B$8="Actuals only",SUMIF('WW Spending Actual'!$B$10:$B$49,'Summary TC'!$B189,'WW Spending Actual'!X$10:X$49),0)+IF($B$8="Actuals + Projected",SUMIF('WW Spending Total'!$B$10:$B$49,'Summary TC'!$B189,'WW Spending Total'!X$10:X$49),0)</f>
        <v>0</v>
      </c>
      <c r="Z189" s="764">
        <f>IF($B$8="Actuals only",SUMIF('WW Spending Actual'!$B$10:$B$49,'Summary TC'!$B189,'WW Spending Actual'!Y$10:Y$49),0)+IF($B$8="Actuals + Projected",SUMIF('WW Spending Total'!$B$10:$B$49,'Summary TC'!$B189,'WW Spending Total'!Y$10:Y$49),0)</f>
        <v>0</v>
      </c>
      <c r="AA189" s="764">
        <f>IF($B$8="Actuals only",SUMIF('WW Spending Actual'!$B$10:$B$49,'Summary TC'!$B189,'WW Spending Actual'!Z$10:Z$49),0)+IF($B$8="Actuals + Projected",SUMIF('WW Spending Total'!$B$10:$B$49,'Summary TC'!$B189,'WW Spending Total'!Z$10:Z$49),0)</f>
        <v>0</v>
      </c>
      <c r="AB189" s="764">
        <f>IF($B$8="Actuals only",SUMIF('WW Spending Actual'!$B$10:$B$49,'Summary TC'!$B189,'WW Spending Actual'!AA$10:AA$49),0)+IF($B$8="Actuals + Projected",SUMIF('WW Spending Total'!$B$10:$B$49,'Summary TC'!$B189,'WW Spending Total'!AA$10:AA$49),0)</f>
        <v>0</v>
      </c>
      <c r="AC189" s="764">
        <f>IF($B$8="Actuals only",SUMIF('WW Spending Actual'!$B$10:$B$49,'Summary TC'!$B189,'WW Spending Actual'!AB$10:AB$49),0)+IF($B$8="Actuals + Projected",SUMIF('WW Spending Total'!$B$10:$B$49,'Summary TC'!$B189,'WW Spending Total'!AB$10:AB$49),0)</f>
        <v>0</v>
      </c>
      <c r="AD189" s="764">
        <f>IF($B$8="Actuals only",SUMIF('WW Spending Actual'!$B$10:$B$49,'Summary TC'!$B189,'WW Spending Actual'!AC$10:AC$49),0)+IF($B$8="Actuals + Projected",SUMIF('WW Spending Total'!$B$10:$B$49,'Summary TC'!$B189,'WW Spending Total'!AC$10:AC$49),0)</f>
        <v>0</v>
      </c>
      <c r="AE189" s="764">
        <f>IF($B$8="Actuals only",SUMIF('WW Spending Actual'!$B$10:$B$49,'Summary TC'!$B189,'WW Spending Actual'!AD$10:AD$49),0)+IF($B$8="Actuals + Projected",SUMIF('WW Spending Total'!$B$10:$B$49,'Summary TC'!$B189,'WW Spending Total'!AD$10:AD$49),0)</f>
        <v>0</v>
      </c>
      <c r="AF189" s="764">
        <f>IF($B$8="Actuals only",SUMIF('WW Spending Actual'!$B$10:$B$49,'Summary TC'!$B189,'WW Spending Actual'!AE$10:AE$49),0)+IF($B$8="Actuals + Projected",SUMIF('WW Spending Total'!$B$10:$B$49,'Summary TC'!$B189,'WW Spending Total'!AE$10:AE$49),0)</f>
        <v>0</v>
      </c>
      <c r="AG189" s="764">
        <f>IF($B$8="Actuals only",SUMIF('WW Spending Actual'!$B$10:$B$49,'Summary TC'!$B189,'WW Spending Actual'!AF$10:AF$49),0)+IF($B$8="Actuals + Projected",SUMIF('WW Spending Total'!$B$10:$B$49,'Summary TC'!$B189,'WW Spending Total'!AF$10:AF$49),0)</f>
        <v>0</v>
      </c>
      <c r="AH189" s="765">
        <f>IF($B$8="Actuals only",SUMIF('WW Spending Actual'!$B$10:$B$49,'Summary TC'!$B189,'WW Spending Actual'!AG$10:AG$49),0)+IF($B$8="Actuals + Projected",SUMIF('WW Spending Total'!$B$10:$B$49,'Summary TC'!$B189,'WW Spending Total'!AG$10:AG$49),0)</f>
        <v>0</v>
      </c>
      <c r="AI189" s="741"/>
    </row>
    <row r="190" spans="2:38" ht="13" hidden="1" x14ac:dyDescent="0.3">
      <c r="B190" s="589" t="str">
        <f>IFERROR(VLOOKUP(C190,'MEG Def'!$A$42:$B$44,2),"")</f>
        <v/>
      </c>
      <c r="C190" s="626"/>
      <c r="D190" s="530"/>
      <c r="E190" s="763">
        <f>IF($B$8="Actuals only",SUMIF('WW Spending Actual'!$B$10:$B$49,'Summary TC'!$B190,'WW Spending Actual'!D$10:D$49),0)+IF($B$8="Actuals + Projected",SUMIF('WW Spending Total'!$B$10:$B$49,'Summary TC'!$B190,'WW Spending Total'!D$10:D$49),0)</f>
        <v>0</v>
      </c>
      <c r="F190" s="764">
        <f>IF($B$8="Actuals only",SUMIF('WW Spending Actual'!$B$10:$B$49,'Summary TC'!$B190,'WW Spending Actual'!E$10:E$49),0)+IF($B$8="Actuals + Projected",SUMIF('WW Spending Total'!$B$10:$B$49,'Summary TC'!$B190,'WW Spending Total'!E$10:E$49),0)</f>
        <v>0</v>
      </c>
      <c r="G190" s="764">
        <f>IF($B$8="Actuals only",SUMIF('WW Spending Actual'!$B$10:$B$49,'Summary TC'!$B190,'WW Spending Actual'!F$10:F$49),0)+IF($B$8="Actuals + Projected",SUMIF('WW Spending Total'!$B$10:$B$49,'Summary TC'!$B190,'WW Spending Total'!F$10:F$49),0)</f>
        <v>0</v>
      </c>
      <c r="H190" s="764">
        <f>IF($B$8="Actuals only",SUMIF('WW Spending Actual'!$B$10:$B$49,'Summary TC'!$B190,'WW Spending Actual'!G$10:G$49),0)+IF($B$8="Actuals + Projected",SUMIF('WW Spending Total'!$B$10:$B$49,'Summary TC'!$B190,'WW Spending Total'!G$10:G$49),0)</f>
        <v>0</v>
      </c>
      <c r="I190" s="764">
        <f>IF($B$8="Actuals only",SUMIF('WW Spending Actual'!$B$10:$B$49,'Summary TC'!$B190,'WW Spending Actual'!H$10:H$49),0)+IF($B$8="Actuals + Projected",SUMIF('WW Spending Total'!$B$10:$B$49,'Summary TC'!$B190,'WW Spending Total'!H$10:H$49),0)</f>
        <v>0</v>
      </c>
      <c r="J190" s="764">
        <f>IF($B$8="Actuals only",SUMIF('WW Spending Actual'!$B$10:$B$49,'Summary TC'!$B190,'WW Spending Actual'!I$10:I$49),0)+IF($B$8="Actuals + Projected",SUMIF('WW Spending Total'!$B$10:$B$49,'Summary TC'!$B190,'WW Spending Total'!I$10:I$49),0)</f>
        <v>0</v>
      </c>
      <c r="K190" s="764">
        <f>IF($B$8="Actuals only",SUMIF('WW Spending Actual'!$B$10:$B$49,'Summary TC'!$B190,'WW Spending Actual'!J$10:J$49),0)+IF($B$8="Actuals + Projected",SUMIF('WW Spending Total'!$B$10:$B$49,'Summary TC'!$B190,'WW Spending Total'!J$10:J$49),0)</f>
        <v>0</v>
      </c>
      <c r="L190" s="764">
        <f>IF($B$8="Actuals only",SUMIF('WW Spending Actual'!$B$10:$B$49,'Summary TC'!$B190,'WW Spending Actual'!K$10:K$49),0)+IF($B$8="Actuals + Projected",SUMIF('WW Spending Total'!$B$10:$B$49,'Summary TC'!$B190,'WW Spending Total'!K$10:K$49),0)</f>
        <v>0</v>
      </c>
      <c r="M190" s="764">
        <f>IF($B$8="Actuals only",SUMIF('WW Spending Actual'!$B$10:$B$49,'Summary TC'!$B190,'WW Spending Actual'!L$10:L$49),0)+IF($B$8="Actuals + Projected",SUMIF('WW Spending Total'!$B$10:$B$49,'Summary TC'!$B190,'WW Spending Total'!L$10:L$49),0)</f>
        <v>0</v>
      </c>
      <c r="N190" s="764">
        <f>IF($B$8="Actuals only",SUMIF('WW Spending Actual'!$B$10:$B$49,'Summary TC'!$B190,'WW Spending Actual'!M$10:M$49),0)+IF($B$8="Actuals + Projected",SUMIF('WW Spending Total'!$B$10:$B$49,'Summary TC'!$B190,'WW Spending Total'!M$10:M$49),0)</f>
        <v>0</v>
      </c>
      <c r="O190" s="764">
        <f>IF($B$8="Actuals only",SUMIF('WW Spending Actual'!$B$10:$B$49,'Summary TC'!$B190,'WW Spending Actual'!N$10:N$49),0)+IF($B$8="Actuals + Projected",SUMIF('WW Spending Total'!$B$10:$B$49,'Summary TC'!$B190,'WW Spending Total'!N$10:N$49),0)</f>
        <v>0</v>
      </c>
      <c r="P190" s="764">
        <f>IF($B$8="Actuals only",SUMIF('WW Spending Actual'!$B$10:$B$49,'Summary TC'!$B190,'WW Spending Actual'!O$10:O$49),0)+IF($B$8="Actuals + Projected",SUMIF('WW Spending Total'!$B$10:$B$49,'Summary TC'!$B190,'WW Spending Total'!O$10:O$49),0)</f>
        <v>0</v>
      </c>
      <c r="Q190" s="764">
        <f>IF($B$8="Actuals only",SUMIF('WW Spending Actual'!$B$10:$B$49,'Summary TC'!$B190,'WW Spending Actual'!P$10:P$49),0)+IF($B$8="Actuals + Projected",SUMIF('WW Spending Total'!$B$10:$B$49,'Summary TC'!$B190,'WW Spending Total'!P$10:P$49),0)</f>
        <v>0</v>
      </c>
      <c r="R190" s="764">
        <f>IF($B$8="Actuals only",SUMIF('WW Spending Actual'!$B$10:$B$49,'Summary TC'!$B190,'WW Spending Actual'!Q$10:Q$49),0)+IF($B$8="Actuals + Projected",SUMIF('WW Spending Total'!$B$10:$B$49,'Summary TC'!$B190,'WW Spending Total'!Q$10:Q$49),0)</f>
        <v>0</v>
      </c>
      <c r="S190" s="764">
        <f>IF($B$8="Actuals only",SUMIF('WW Spending Actual'!$B$10:$B$49,'Summary TC'!$B190,'WW Spending Actual'!R$10:R$49),0)+IF($B$8="Actuals + Projected",SUMIF('WW Spending Total'!$B$10:$B$49,'Summary TC'!$B190,'WW Spending Total'!R$10:R$49),0)</f>
        <v>0</v>
      </c>
      <c r="T190" s="764">
        <f>IF($B$8="Actuals only",SUMIF('WW Spending Actual'!$B$10:$B$49,'Summary TC'!$B190,'WW Spending Actual'!S$10:S$49),0)+IF($B$8="Actuals + Projected",SUMIF('WW Spending Total'!$B$10:$B$49,'Summary TC'!$B190,'WW Spending Total'!S$10:S$49),0)</f>
        <v>0</v>
      </c>
      <c r="U190" s="764">
        <f>IF($B$8="Actuals only",SUMIF('WW Spending Actual'!$B$10:$B$49,'Summary TC'!$B190,'WW Spending Actual'!T$10:T$49),0)+IF($B$8="Actuals + Projected",SUMIF('WW Spending Total'!$B$10:$B$49,'Summary TC'!$B190,'WW Spending Total'!T$10:T$49),0)</f>
        <v>0</v>
      </c>
      <c r="V190" s="764">
        <f>IF($B$8="Actuals only",SUMIF('WW Spending Actual'!$B$10:$B$49,'Summary TC'!$B190,'WW Spending Actual'!U$10:U$49),0)+IF($B$8="Actuals + Projected",SUMIF('WW Spending Total'!$B$10:$B$49,'Summary TC'!$B190,'WW Spending Total'!U$10:U$49),0)</f>
        <v>0</v>
      </c>
      <c r="W190" s="764">
        <f>IF($B$8="Actuals only",SUMIF('WW Spending Actual'!$B$10:$B$49,'Summary TC'!$B190,'WW Spending Actual'!V$10:V$49),0)+IF($B$8="Actuals + Projected",SUMIF('WW Spending Total'!$B$10:$B$49,'Summary TC'!$B190,'WW Spending Total'!V$10:V$49),0)</f>
        <v>0</v>
      </c>
      <c r="X190" s="764">
        <f>IF($B$8="Actuals only",SUMIF('WW Spending Actual'!$B$10:$B$49,'Summary TC'!$B190,'WW Spending Actual'!W$10:W$49),0)+IF($B$8="Actuals + Projected",SUMIF('WW Spending Total'!$B$10:$B$49,'Summary TC'!$B190,'WW Spending Total'!W$10:W$49),0)</f>
        <v>0</v>
      </c>
      <c r="Y190" s="764">
        <f>IF($B$8="Actuals only",SUMIF('WW Spending Actual'!$B$10:$B$49,'Summary TC'!$B190,'WW Spending Actual'!X$10:X$49),0)+IF($B$8="Actuals + Projected",SUMIF('WW Spending Total'!$B$10:$B$49,'Summary TC'!$B190,'WW Spending Total'!X$10:X$49),0)</f>
        <v>0</v>
      </c>
      <c r="Z190" s="764">
        <f>IF($B$8="Actuals only",SUMIF('WW Spending Actual'!$B$10:$B$49,'Summary TC'!$B190,'WW Spending Actual'!Y$10:Y$49),0)+IF($B$8="Actuals + Projected",SUMIF('WW Spending Total'!$B$10:$B$49,'Summary TC'!$B190,'WW Spending Total'!Y$10:Y$49),0)</f>
        <v>0</v>
      </c>
      <c r="AA190" s="764">
        <f>IF($B$8="Actuals only",SUMIF('WW Spending Actual'!$B$10:$B$49,'Summary TC'!$B190,'WW Spending Actual'!Z$10:Z$49),0)+IF($B$8="Actuals + Projected",SUMIF('WW Spending Total'!$B$10:$B$49,'Summary TC'!$B190,'WW Spending Total'!Z$10:Z$49),0)</f>
        <v>0</v>
      </c>
      <c r="AB190" s="764">
        <f>IF($B$8="Actuals only",SUMIF('WW Spending Actual'!$B$10:$B$49,'Summary TC'!$B190,'WW Spending Actual'!AA$10:AA$49),0)+IF($B$8="Actuals + Projected",SUMIF('WW Spending Total'!$B$10:$B$49,'Summary TC'!$B190,'WW Spending Total'!AA$10:AA$49),0)</f>
        <v>0</v>
      </c>
      <c r="AC190" s="764">
        <f>IF($B$8="Actuals only",SUMIF('WW Spending Actual'!$B$10:$B$49,'Summary TC'!$B190,'WW Spending Actual'!AB$10:AB$49),0)+IF($B$8="Actuals + Projected",SUMIF('WW Spending Total'!$B$10:$B$49,'Summary TC'!$B190,'WW Spending Total'!AB$10:AB$49),0)</f>
        <v>0</v>
      </c>
      <c r="AD190" s="764">
        <f>IF($B$8="Actuals only",SUMIF('WW Spending Actual'!$B$10:$B$49,'Summary TC'!$B190,'WW Spending Actual'!AC$10:AC$49),0)+IF($B$8="Actuals + Projected",SUMIF('WW Spending Total'!$B$10:$B$49,'Summary TC'!$B190,'WW Spending Total'!AC$10:AC$49),0)</f>
        <v>0</v>
      </c>
      <c r="AE190" s="764">
        <f>IF($B$8="Actuals only",SUMIF('WW Spending Actual'!$B$10:$B$49,'Summary TC'!$B190,'WW Spending Actual'!AD$10:AD$49),0)+IF($B$8="Actuals + Projected",SUMIF('WW Spending Total'!$B$10:$B$49,'Summary TC'!$B190,'WW Spending Total'!AD$10:AD$49),0)</f>
        <v>0</v>
      </c>
      <c r="AF190" s="764">
        <f>IF($B$8="Actuals only",SUMIF('WW Spending Actual'!$B$10:$B$49,'Summary TC'!$B190,'WW Spending Actual'!AE$10:AE$49),0)+IF($B$8="Actuals + Projected",SUMIF('WW Spending Total'!$B$10:$B$49,'Summary TC'!$B190,'WW Spending Total'!AE$10:AE$49),0)</f>
        <v>0</v>
      </c>
      <c r="AG190" s="764">
        <f>IF($B$8="Actuals only",SUMIF('WW Spending Actual'!$B$10:$B$49,'Summary TC'!$B190,'WW Spending Actual'!AF$10:AF$49),0)+IF($B$8="Actuals + Projected",SUMIF('WW Spending Total'!$B$10:$B$49,'Summary TC'!$B190,'WW Spending Total'!AF$10:AF$49),0)</f>
        <v>0</v>
      </c>
      <c r="AH190" s="765">
        <f>IF($B$8="Actuals only",SUMIF('WW Spending Actual'!$B$10:$B$49,'Summary TC'!$B190,'WW Spending Actual'!AG$10:AG$49),0)+IF($B$8="Actuals + Projected",SUMIF('WW Spending Total'!$B$10:$B$49,'Summary TC'!$B190,'WW Spending Total'!AG$10:AG$49),0)</f>
        <v>0</v>
      </c>
      <c r="AI190" s="741"/>
    </row>
    <row r="191" spans="2:38" ht="13" hidden="1" x14ac:dyDescent="0.3">
      <c r="B191" s="530"/>
      <c r="C191" s="626"/>
      <c r="D191" s="530"/>
      <c r="E191" s="760"/>
      <c r="F191" s="761"/>
      <c r="G191" s="761"/>
      <c r="H191" s="761"/>
      <c r="I191" s="761"/>
      <c r="J191" s="761"/>
      <c r="K191" s="761"/>
      <c r="L191" s="761"/>
      <c r="M191" s="761"/>
      <c r="N191" s="761"/>
      <c r="O191" s="761"/>
      <c r="P191" s="761"/>
      <c r="Q191" s="761"/>
      <c r="R191" s="761"/>
      <c r="S191" s="761"/>
      <c r="T191" s="761"/>
      <c r="U191" s="761"/>
      <c r="V191" s="761"/>
      <c r="W191" s="761"/>
      <c r="X191" s="761"/>
      <c r="Y191" s="761"/>
      <c r="Z191" s="761"/>
      <c r="AA191" s="761"/>
      <c r="AB191" s="761"/>
      <c r="AC191" s="761"/>
      <c r="AD191" s="761"/>
      <c r="AE191" s="761"/>
      <c r="AF191" s="761"/>
      <c r="AG191" s="761"/>
      <c r="AH191" s="762"/>
      <c r="AI191" s="741"/>
      <c r="AJ191" s="766"/>
      <c r="AK191" s="766"/>
      <c r="AL191" s="766"/>
    </row>
    <row r="192" spans="2:38" ht="13" hidden="1" x14ac:dyDescent="0.3">
      <c r="B192" s="552" t="s">
        <v>42</v>
      </c>
      <c r="C192" s="626"/>
      <c r="D192" s="674"/>
      <c r="E192" s="763"/>
      <c r="F192" s="764"/>
      <c r="G192" s="764"/>
      <c r="H192" s="764"/>
      <c r="I192" s="764"/>
      <c r="J192" s="764"/>
      <c r="K192" s="764"/>
      <c r="L192" s="764"/>
      <c r="M192" s="764"/>
      <c r="N192" s="764"/>
      <c r="O192" s="764"/>
      <c r="P192" s="764"/>
      <c r="Q192" s="764"/>
      <c r="R192" s="764"/>
      <c r="S192" s="764"/>
      <c r="T192" s="764"/>
      <c r="U192" s="764"/>
      <c r="V192" s="764"/>
      <c r="W192" s="764"/>
      <c r="X192" s="764"/>
      <c r="Y192" s="764"/>
      <c r="Z192" s="764"/>
      <c r="AA192" s="764"/>
      <c r="AB192" s="764"/>
      <c r="AC192" s="764"/>
      <c r="AD192" s="764"/>
      <c r="AE192" s="764"/>
      <c r="AF192" s="764"/>
      <c r="AG192" s="764"/>
      <c r="AH192" s="765"/>
      <c r="AI192" s="767"/>
    </row>
    <row r="193" spans="2:36" ht="13" hidden="1" x14ac:dyDescent="0.3">
      <c r="B193" s="589" t="str">
        <f>IFERROR(VLOOKUP(C193,'MEG Def'!$A$47:$B$49,2),"")</f>
        <v/>
      </c>
      <c r="C193" s="626"/>
      <c r="D193" s="674"/>
      <c r="E193" s="763">
        <f>IF($B$8="Actuals only",SUMIF('WW Spending Actual'!$B$10:$B$49,'Summary TC'!$B193,'WW Spending Actual'!D$10:D$49),0)+IF($B$8="Actuals + Projected",SUMIF('WW Spending Total'!$B$10:$B$49,'Summary TC'!$B193,'WW Spending Total'!D$10:D$49),0)</f>
        <v>0</v>
      </c>
      <c r="F193" s="764">
        <f>IF($B$8="Actuals only",SUMIF('WW Spending Actual'!$B$10:$B$49,'Summary TC'!$B193,'WW Spending Actual'!E$10:E$49),0)+IF($B$8="Actuals + Projected",SUMIF('WW Spending Total'!$B$10:$B$49,'Summary TC'!$B193,'WW Spending Total'!E$10:E$49),0)</f>
        <v>0</v>
      </c>
      <c r="G193" s="764">
        <f>IF($B$8="Actuals only",SUMIF('WW Spending Actual'!$B$10:$B$49,'Summary TC'!$B193,'WW Spending Actual'!F$10:F$49),0)+IF($B$8="Actuals + Projected",SUMIF('WW Spending Total'!$B$10:$B$49,'Summary TC'!$B193,'WW Spending Total'!F$10:F$49),0)</f>
        <v>0</v>
      </c>
      <c r="H193" s="764">
        <f>IF($B$8="Actuals only",SUMIF('WW Spending Actual'!$B$10:$B$49,'Summary TC'!$B193,'WW Spending Actual'!G$10:G$49),0)+IF($B$8="Actuals + Projected",SUMIF('WW Spending Total'!$B$10:$B$49,'Summary TC'!$B193,'WW Spending Total'!G$10:G$49),0)</f>
        <v>0</v>
      </c>
      <c r="I193" s="764">
        <f>IF($B$8="Actuals only",SUMIF('WW Spending Actual'!$B$10:$B$49,'Summary TC'!$B193,'WW Spending Actual'!H$10:H$49),0)+IF($B$8="Actuals + Projected",SUMIF('WW Spending Total'!$B$10:$B$49,'Summary TC'!$B193,'WW Spending Total'!H$10:H$49),0)</f>
        <v>0</v>
      </c>
      <c r="J193" s="764">
        <f>IF($B$8="Actuals only",SUMIF('WW Spending Actual'!$B$10:$B$49,'Summary TC'!$B193,'WW Spending Actual'!I$10:I$49),0)+IF($B$8="Actuals + Projected",SUMIF('WW Spending Total'!$B$10:$B$49,'Summary TC'!$B193,'WW Spending Total'!I$10:I$49),0)</f>
        <v>0</v>
      </c>
      <c r="K193" s="764">
        <f>IF($B$8="Actuals only",SUMIF('WW Spending Actual'!$B$10:$B$49,'Summary TC'!$B193,'WW Spending Actual'!J$10:J$49),0)+IF($B$8="Actuals + Projected",SUMIF('WW Spending Total'!$B$10:$B$49,'Summary TC'!$B193,'WW Spending Total'!J$10:J$49),0)</f>
        <v>0</v>
      </c>
      <c r="L193" s="764">
        <f>IF($B$8="Actuals only",SUMIF('WW Spending Actual'!$B$10:$B$49,'Summary TC'!$B193,'WW Spending Actual'!K$10:K$49),0)+IF($B$8="Actuals + Projected",SUMIF('WW Spending Total'!$B$10:$B$49,'Summary TC'!$B193,'WW Spending Total'!K$10:K$49),0)</f>
        <v>0</v>
      </c>
      <c r="M193" s="764">
        <f>IF($B$8="Actuals only",SUMIF('WW Spending Actual'!$B$10:$B$49,'Summary TC'!$B193,'WW Spending Actual'!L$10:L$49),0)+IF($B$8="Actuals + Projected",SUMIF('WW Spending Total'!$B$10:$B$49,'Summary TC'!$B193,'WW Spending Total'!L$10:L$49),0)</f>
        <v>0</v>
      </c>
      <c r="N193" s="764">
        <f>IF($B$8="Actuals only",SUMIF('WW Spending Actual'!$B$10:$B$49,'Summary TC'!$B193,'WW Spending Actual'!M$10:M$49),0)+IF($B$8="Actuals + Projected",SUMIF('WW Spending Total'!$B$10:$B$49,'Summary TC'!$B193,'WW Spending Total'!M$10:M$49),0)</f>
        <v>0</v>
      </c>
      <c r="O193" s="764">
        <f>IF($B$8="Actuals only",SUMIF('WW Spending Actual'!$B$10:$B$49,'Summary TC'!$B193,'WW Spending Actual'!N$10:N$49),0)+IF($B$8="Actuals + Projected",SUMIF('WW Spending Total'!$B$10:$B$49,'Summary TC'!$B193,'WW Spending Total'!N$10:N$49),0)</f>
        <v>0</v>
      </c>
      <c r="P193" s="764">
        <f>IF($B$8="Actuals only",SUMIF('WW Spending Actual'!$B$10:$B$49,'Summary TC'!$B193,'WW Spending Actual'!O$10:O$49),0)+IF($B$8="Actuals + Projected",SUMIF('WW Spending Total'!$B$10:$B$49,'Summary TC'!$B193,'WW Spending Total'!O$10:O$49),0)</f>
        <v>0</v>
      </c>
      <c r="Q193" s="764">
        <f>IF($B$8="Actuals only",SUMIF('WW Spending Actual'!$B$10:$B$49,'Summary TC'!$B193,'WW Spending Actual'!P$10:P$49),0)+IF($B$8="Actuals + Projected",SUMIF('WW Spending Total'!$B$10:$B$49,'Summary TC'!$B193,'WW Spending Total'!P$10:P$49),0)</f>
        <v>0</v>
      </c>
      <c r="R193" s="764">
        <f>IF($B$8="Actuals only",SUMIF('WW Spending Actual'!$B$10:$B$49,'Summary TC'!$B193,'WW Spending Actual'!Q$10:Q$49),0)+IF($B$8="Actuals + Projected",SUMIF('WW Spending Total'!$B$10:$B$49,'Summary TC'!$B193,'WW Spending Total'!Q$10:Q$49),0)</f>
        <v>0</v>
      </c>
      <c r="S193" s="764">
        <f>IF($B$8="Actuals only",SUMIF('WW Spending Actual'!$B$10:$B$49,'Summary TC'!$B193,'WW Spending Actual'!R$10:R$49),0)+IF($B$8="Actuals + Projected",SUMIF('WW Spending Total'!$B$10:$B$49,'Summary TC'!$B193,'WW Spending Total'!R$10:R$49),0)</f>
        <v>0</v>
      </c>
      <c r="T193" s="764">
        <f>IF($B$8="Actuals only",SUMIF('WW Spending Actual'!$B$10:$B$49,'Summary TC'!$B193,'WW Spending Actual'!S$10:S$49),0)+IF($B$8="Actuals + Projected",SUMIF('WW Spending Total'!$B$10:$B$49,'Summary TC'!$B193,'WW Spending Total'!S$10:S$49),0)</f>
        <v>0</v>
      </c>
      <c r="U193" s="764">
        <f>IF($B$8="Actuals only",SUMIF('WW Spending Actual'!$B$10:$B$49,'Summary TC'!$B193,'WW Spending Actual'!T$10:T$49),0)+IF($B$8="Actuals + Projected",SUMIF('WW Spending Total'!$B$10:$B$49,'Summary TC'!$B193,'WW Spending Total'!T$10:T$49),0)</f>
        <v>0</v>
      </c>
      <c r="V193" s="764">
        <f>IF($B$8="Actuals only",SUMIF('WW Spending Actual'!$B$10:$B$49,'Summary TC'!$B193,'WW Spending Actual'!U$10:U$49),0)+IF($B$8="Actuals + Projected",SUMIF('WW Spending Total'!$B$10:$B$49,'Summary TC'!$B193,'WW Spending Total'!U$10:U$49),0)</f>
        <v>0</v>
      </c>
      <c r="W193" s="764">
        <f>IF($B$8="Actuals only",SUMIF('WW Spending Actual'!$B$10:$B$49,'Summary TC'!$B193,'WW Spending Actual'!V$10:V$49),0)+IF($B$8="Actuals + Projected",SUMIF('WW Spending Total'!$B$10:$B$49,'Summary TC'!$B193,'WW Spending Total'!V$10:V$49),0)</f>
        <v>0</v>
      </c>
      <c r="X193" s="764">
        <f>IF($B$8="Actuals only",SUMIF('WW Spending Actual'!$B$10:$B$49,'Summary TC'!$B193,'WW Spending Actual'!W$10:W$49),0)+IF($B$8="Actuals + Projected",SUMIF('WW Spending Total'!$B$10:$B$49,'Summary TC'!$B193,'WW Spending Total'!W$10:W$49),0)</f>
        <v>0</v>
      </c>
      <c r="Y193" s="764">
        <f>IF($B$8="Actuals only",SUMIF('WW Spending Actual'!$B$10:$B$49,'Summary TC'!$B193,'WW Spending Actual'!X$10:X$49),0)+IF($B$8="Actuals + Projected",SUMIF('WW Spending Total'!$B$10:$B$49,'Summary TC'!$B193,'WW Spending Total'!X$10:X$49),0)</f>
        <v>0</v>
      </c>
      <c r="Z193" s="764">
        <f>IF($B$8="Actuals only",SUMIF('WW Spending Actual'!$B$10:$B$49,'Summary TC'!$B193,'WW Spending Actual'!Y$10:Y$49),0)+IF($B$8="Actuals + Projected",SUMIF('WW Spending Total'!$B$10:$B$49,'Summary TC'!$B193,'WW Spending Total'!Y$10:Y$49),0)</f>
        <v>0</v>
      </c>
      <c r="AA193" s="764">
        <f>IF($B$8="Actuals only",SUMIF('WW Spending Actual'!$B$10:$B$49,'Summary TC'!$B193,'WW Spending Actual'!Z$10:Z$49),0)+IF($B$8="Actuals + Projected",SUMIF('WW Spending Total'!$B$10:$B$49,'Summary TC'!$B193,'WW Spending Total'!Z$10:Z$49),0)</f>
        <v>0</v>
      </c>
      <c r="AB193" s="764">
        <f>IF($B$8="Actuals only",SUMIF('WW Spending Actual'!$B$10:$B$49,'Summary TC'!$B193,'WW Spending Actual'!AA$10:AA$49),0)+IF($B$8="Actuals + Projected",SUMIF('WW Spending Total'!$B$10:$B$49,'Summary TC'!$B193,'WW Spending Total'!AA$10:AA$49),0)</f>
        <v>0</v>
      </c>
      <c r="AC193" s="764">
        <f>IF($B$8="Actuals only",SUMIF('WW Spending Actual'!$B$10:$B$49,'Summary TC'!$B193,'WW Spending Actual'!AB$10:AB$49),0)+IF($B$8="Actuals + Projected",SUMIF('WW Spending Total'!$B$10:$B$49,'Summary TC'!$B193,'WW Spending Total'!AB$10:AB$49),0)</f>
        <v>0</v>
      </c>
      <c r="AD193" s="764">
        <f>IF($B$8="Actuals only",SUMIF('WW Spending Actual'!$B$10:$B$49,'Summary TC'!$B193,'WW Spending Actual'!AC$10:AC$49),0)+IF($B$8="Actuals + Projected",SUMIF('WW Spending Total'!$B$10:$B$49,'Summary TC'!$B193,'WW Spending Total'!AC$10:AC$49),0)</f>
        <v>0</v>
      </c>
      <c r="AE193" s="764">
        <f>IF($B$8="Actuals only",SUMIF('WW Spending Actual'!$B$10:$B$49,'Summary TC'!$B193,'WW Spending Actual'!AD$10:AD$49),0)+IF($B$8="Actuals + Projected",SUMIF('WW Spending Total'!$B$10:$B$49,'Summary TC'!$B193,'WW Spending Total'!AD$10:AD$49),0)</f>
        <v>0</v>
      </c>
      <c r="AF193" s="764">
        <f>IF($B$8="Actuals only",SUMIF('WW Spending Actual'!$B$10:$B$49,'Summary TC'!$B193,'WW Spending Actual'!AE$10:AE$49),0)+IF($B$8="Actuals + Projected",SUMIF('WW Spending Total'!$B$10:$B$49,'Summary TC'!$B193,'WW Spending Total'!AE$10:AE$49),0)</f>
        <v>0</v>
      </c>
      <c r="AG193" s="764">
        <f>IF($B$8="Actuals only",SUMIF('WW Spending Actual'!$B$10:$B$49,'Summary TC'!$B193,'WW Spending Actual'!AF$10:AF$49),0)+IF($B$8="Actuals + Projected",SUMIF('WW Spending Total'!$B$10:$B$49,'Summary TC'!$B193,'WW Spending Total'!AF$10:AF$49),0)</f>
        <v>0</v>
      </c>
      <c r="AH193" s="765">
        <f>IF($B$8="Actuals only",SUMIF('WW Spending Actual'!$B$10:$B$49,'Summary TC'!$B193,'WW Spending Actual'!AG$10:AG$49),0)+IF($B$8="Actuals + Projected",SUMIF('WW Spending Total'!$B$10:$B$49,'Summary TC'!$B193,'WW Spending Total'!AG$10:AG$49),0)</f>
        <v>0</v>
      </c>
      <c r="AI193" s="767"/>
    </row>
    <row r="194" spans="2:36" ht="13" hidden="1" x14ac:dyDescent="0.3">
      <c r="B194" s="589" t="str">
        <f>IFERROR(VLOOKUP(C194,'MEG Def'!$A$47:$B$49,2),"")</f>
        <v/>
      </c>
      <c r="C194" s="626"/>
      <c r="D194" s="674"/>
      <c r="E194" s="763">
        <f>IF($B$8="Actuals only",SUMIF('WW Spending Actual'!$B$10:$B$49,'Summary TC'!$B194,'WW Spending Actual'!D$10:D$49),0)+IF($B$8="Actuals + Projected",SUMIF('WW Spending Total'!$B$10:$B$49,'Summary TC'!$B194,'WW Spending Total'!D$10:D$49),0)</f>
        <v>0</v>
      </c>
      <c r="F194" s="764">
        <f>IF($B$8="Actuals only",SUMIF('WW Spending Actual'!$B$10:$B$49,'Summary TC'!$B194,'WW Spending Actual'!E$10:E$49),0)+IF($B$8="Actuals + Projected",SUMIF('WW Spending Total'!$B$10:$B$49,'Summary TC'!$B194,'WW Spending Total'!E$10:E$49),0)</f>
        <v>0</v>
      </c>
      <c r="G194" s="764">
        <f>IF($B$8="Actuals only",SUMIF('WW Spending Actual'!$B$10:$B$49,'Summary TC'!$B194,'WW Spending Actual'!F$10:F$49),0)+IF($B$8="Actuals + Projected",SUMIF('WW Spending Total'!$B$10:$B$49,'Summary TC'!$B194,'WW Spending Total'!F$10:F$49),0)</f>
        <v>0</v>
      </c>
      <c r="H194" s="764">
        <f>IF($B$8="Actuals only",SUMIF('WW Spending Actual'!$B$10:$B$49,'Summary TC'!$B194,'WW Spending Actual'!G$10:G$49),0)+IF($B$8="Actuals + Projected",SUMIF('WW Spending Total'!$B$10:$B$49,'Summary TC'!$B194,'WW Spending Total'!G$10:G$49),0)</f>
        <v>0</v>
      </c>
      <c r="I194" s="764">
        <f>IF($B$8="Actuals only",SUMIF('WW Spending Actual'!$B$10:$B$49,'Summary TC'!$B194,'WW Spending Actual'!H$10:H$49),0)+IF($B$8="Actuals + Projected",SUMIF('WW Spending Total'!$B$10:$B$49,'Summary TC'!$B194,'WW Spending Total'!H$10:H$49),0)</f>
        <v>0</v>
      </c>
      <c r="J194" s="764">
        <f>IF($B$8="Actuals only",SUMIF('WW Spending Actual'!$B$10:$B$49,'Summary TC'!$B194,'WW Spending Actual'!I$10:I$49),0)+IF($B$8="Actuals + Projected",SUMIF('WW Spending Total'!$B$10:$B$49,'Summary TC'!$B194,'WW Spending Total'!I$10:I$49),0)</f>
        <v>0</v>
      </c>
      <c r="K194" s="764">
        <f>IF($B$8="Actuals only",SUMIF('WW Spending Actual'!$B$10:$B$49,'Summary TC'!$B194,'WW Spending Actual'!J$10:J$49),0)+IF($B$8="Actuals + Projected",SUMIF('WW Spending Total'!$B$10:$B$49,'Summary TC'!$B194,'WW Spending Total'!J$10:J$49),0)</f>
        <v>0</v>
      </c>
      <c r="L194" s="764">
        <f>IF($B$8="Actuals only",SUMIF('WW Spending Actual'!$B$10:$B$49,'Summary TC'!$B194,'WW Spending Actual'!K$10:K$49),0)+IF($B$8="Actuals + Projected",SUMIF('WW Spending Total'!$B$10:$B$49,'Summary TC'!$B194,'WW Spending Total'!K$10:K$49),0)</f>
        <v>0</v>
      </c>
      <c r="M194" s="764">
        <f>IF($B$8="Actuals only",SUMIF('WW Spending Actual'!$B$10:$B$49,'Summary TC'!$B194,'WW Spending Actual'!L$10:L$49),0)+IF($B$8="Actuals + Projected",SUMIF('WW Spending Total'!$B$10:$B$49,'Summary TC'!$B194,'WW Spending Total'!L$10:L$49),0)</f>
        <v>0</v>
      </c>
      <c r="N194" s="764">
        <f>IF($B$8="Actuals only",SUMIF('WW Spending Actual'!$B$10:$B$49,'Summary TC'!$B194,'WW Spending Actual'!M$10:M$49),0)+IF($B$8="Actuals + Projected",SUMIF('WW Spending Total'!$B$10:$B$49,'Summary TC'!$B194,'WW Spending Total'!M$10:M$49),0)</f>
        <v>0</v>
      </c>
      <c r="O194" s="764">
        <f>IF($B$8="Actuals only",SUMIF('WW Spending Actual'!$B$10:$B$49,'Summary TC'!$B194,'WW Spending Actual'!N$10:N$49),0)+IF($B$8="Actuals + Projected",SUMIF('WW Spending Total'!$B$10:$B$49,'Summary TC'!$B194,'WW Spending Total'!N$10:N$49),0)</f>
        <v>0</v>
      </c>
      <c r="P194" s="764">
        <f>IF($B$8="Actuals only",SUMIF('WW Spending Actual'!$B$10:$B$49,'Summary TC'!$B194,'WW Spending Actual'!O$10:O$49),0)+IF($B$8="Actuals + Projected",SUMIF('WW Spending Total'!$B$10:$B$49,'Summary TC'!$B194,'WW Spending Total'!O$10:O$49),0)</f>
        <v>0</v>
      </c>
      <c r="Q194" s="764">
        <f>IF($B$8="Actuals only",SUMIF('WW Spending Actual'!$B$10:$B$49,'Summary TC'!$B194,'WW Spending Actual'!P$10:P$49),0)+IF($B$8="Actuals + Projected",SUMIF('WW Spending Total'!$B$10:$B$49,'Summary TC'!$B194,'WW Spending Total'!P$10:P$49),0)</f>
        <v>0</v>
      </c>
      <c r="R194" s="764">
        <f>IF($B$8="Actuals only",SUMIF('WW Spending Actual'!$B$10:$B$49,'Summary TC'!$B194,'WW Spending Actual'!Q$10:Q$49),0)+IF($B$8="Actuals + Projected",SUMIF('WW Spending Total'!$B$10:$B$49,'Summary TC'!$B194,'WW Spending Total'!Q$10:Q$49),0)</f>
        <v>0</v>
      </c>
      <c r="S194" s="764">
        <f>IF($B$8="Actuals only",SUMIF('WW Spending Actual'!$B$10:$B$49,'Summary TC'!$B194,'WW Spending Actual'!R$10:R$49),0)+IF($B$8="Actuals + Projected",SUMIF('WW Spending Total'!$B$10:$B$49,'Summary TC'!$B194,'WW Spending Total'!R$10:R$49),0)</f>
        <v>0</v>
      </c>
      <c r="T194" s="764">
        <f>IF($B$8="Actuals only",SUMIF('WW Spending Actual'!$B$10:$B$49,'Summary TC'!$B194,'WW Spending Actual'!S$10:S$49),0)+IF($B$8="Actuals + Projected",SUMIF('WW Spending Total'!$B$10:$B$49,'Summary TC'!$B194,'WW Spending Total'!S$10:S$49),0)</f>
        <v>0</v>
      </c>
      <c r="U194" s="764">
        <f>IF($B$8="Actuals only",SUMIF('WW Spending Actual'!$B$10:$B$49,'Summary TC'!$B194,'WW Spending Actual'!T$10:T$49),0)+IF($B$8="Actuals + Projected",SUMIF('WW Spending Total'!$B$10:$B$49,'Summary TC'!$B194,'WW Spending Total'!T$10:T$49),0)</f>
        <v>0</v>
      </c>
      <c r="V194" s="764">
        <f>IF($B$8="Actuals only",SUMIF('WW Spending Actual'!$B$10:$B$49,'Summary TC'!$B194,'WW Spending Actual'!U$10:U$49),0)+IF($B$8="Actuals + Projected",SUMIF('WW Spending Total'!$B$10:$B$49,'Summary TC'!$B194,'WW Spending Total'!U$10:U$49),0)</f>
        <v>0</v>
      </c>
      <c r="W194" s="764">
        <f>IF($B$8="Actuals only",SUMIF('WW Spending Actual'!$B$10:$B$49,'Summary TC'!$B194,'WW Spending Actual'!V$10:V$49),0)+IF($B$8="Actuals + Projected",SUMIF('WW Spending Total'!$B$10:$B$49,'Summary TC'!$B194,'WW Spending Total'!V$10:V$49),0)</f>
        <v>0</v>
      </c>
      <c r="X194" s="764">
        <f>IF($B$8="Actuals only",SUMIF('WW Spending Actual'!$B$10:$B$49,'Summary TC'!$B194,'WW Spending Actual'!W$10:W$49),0)+IF($B$8="Actuals + Projected",SUMIF('WW Spending Total'!$B$10:$B$49,'Summary TC'!$B194,'WW Spending Total'!W$10:W$49),0)</f>
        <v>0</v>
      </c>
      <c r="Y194" s="764">
        <f>IF($B$8="Actuals only",SUMIF('WW Spending Actual'!$B$10:$B$49,'Summary TC'!$B194,'WW Spending Actual'!X$10:X$49),0)+IF($B$8="Actuals + Projected",SUMIF('WW Spending Total'!$B$10:$B$49,'Summary TC'!$B194,'WW Spending Total'!X$10:X$49),0)</f>
        <v>0</v>
      </c>
      <c r="Z194" s="764">
        <f>IF($B$8="Actuals only",SUMIF('WW Spending Actual'!$B$10:$B$49,'Summary TC'!$B194,'WW Spending Actual'!Y$10:Y$49),0)+IF($B$8="Actuals + Projected",SUMIF('WW Spending Total'!$B$10:$B$49,'Summary TC'!$B194,'WW Spending Total'!Y$10:Y$49),0)</f>
        <v>0</v>
      </c>
      <c r="AA194" s="764">
        <f>IF($B$8="Actuals only",SUMIF('WW Spending Actual'!$B$10:$B$49,'Summary TC'!$B194,'WW Spending Actual'!Z$10:Z$49),0)+IF($B$8="Actuals + Projected",SUMIF('WW Spending Total'!$B$10:$B$49,'Summary TC'!$B194,'WW Spending Total'!Z$10:Z$49),0)</f>
        <v>0</v>
      </c>
      <c r="AB194" s="764">
        <f>IF($B$8="Actuals only",SUMIF('WW Spending Actual'!$B$10:$B$49,'Summary TC'!$B194,'WW Spending Actual'!AA$10:AA$49),0)+IF($B$8="Actuals + Projected",SUMIF('WW Spending Total'!$B$10:$B$49,'Summary TC'!$B194,'WW Spending Total'!AA$10:AA$49),0)</f>
        <v>0</v>
      </c>
      <c r="AC194" s="764">
        <f>IF($B$8="Actuals only",SUMIF('WW Spending Actual'!$B$10:$B$49,'Summary TC'!$B194,'WW Spending Actual'!AB$10:AB$49),0)+IF($B$8="Actuals + Projected",SUMIF('WW Spending Total'!$B$10:$B$49,'Summary TC'!$B194,'WW Spending Total'!AB$10:AB$49),0)</f>
        <v>0</v>
      </c>
      <c r="AD194" s="764">
        <f>IF($B$8="Actuals only",SUMIF('WW Spending Actual'!$B$10:$B$49,'Summary TC'!$B194,'WW Spending Actual'!AC$10:AC$49),0)+IF($B$8="Actuals + Projected",SUMIF('WW Spending Total'!$B$10:$B$49,'Summary TC'!$B194,'WW Spending Total'!AC$10:AC$49),0)</f>
        <v>0</v>
      </c>
      <c r="AE194" s="764">
        <f>IF($B$8="Actuals only",SUMIF('WW Spending Actual'!$B$10:$B$49,'Summary TC'!$B194,'WW Spending Actual'!AD$10:AD$49),0)+IF($B$8="Actuals + Projected",SUMIF('WW Spending Total'!$B$10:$B$49,'Summary TC'!$B194,'WW Spending Total'!AD$10:AD$49),0)</f>
        <v>0</v>
      </c>
      <c r="AF194" s="764">
        <f>IF($B$8="Actuals only",SUMIF('WW Spending Actual'!$B$10:$B$49,'Summary TC'!$B194,'WW Spending Actual'!AE$10:AE$49),0)+IF($B$8="Actuals + Projected",SUMIF('WW Spending Total'!$B$10:$B$49,'Summary TC'!$B194,'WW Spending Total'!AE$10:AE$49),0)</f>
        <v>0</v>
      </c>
      <c r="AG194" s="764">
        <f>IF($B$8="Actuals only",SUMIF('WW Spending Actual'!$B$10:$B$49,'Summary TC'!$B194,'WW Spending Actual'!AF$10:AF$49),0)+IF($B$8="Actuals + Projected",SUMIF('WW Spending Total'!$B$10:$B$49,'Summary TC'!$B194,'WW Spending Total'!AF$10:AF$49),0)</f>
        <v>0</v>
      </c>
      <c r="AH194" s="765">
        <f>IF($B$8="Actuals only",SUMIF('WW Spending Actual'!$B$10:$B$49,'Summary TC'!$B194,'WW Spending Actual'!AG$10:AG$49),0)+IF($B$8="Actuals + Projected",SUMIF('WW Spending Total'!$B$10:$B$49,'Summary TC'!$B194,'WW Spending Total'!AG$10:AG$49),0)</f>
        <v>0</v>
      </c>
      <c r="AI194" s="767"/>
    </row>
    <row r="195" spans="2:36" ht="13" hidden="1" x14ac:dyDescent="0.3">
      <c r="B195" s="589" t="str">
        <f>IFERROR(VLOOKUP(C195,'MEG Def'!$A$47:$B$49,2),"")</f>
        <v/>
      </c>
      <c r="C195" s="626"/>
      <c r="D195" s="674"/>
      <c r="E195" s="763">
        <f>IF($B$8="Actuals only",SUMIF('WW Spending Actual'!$B$10:$B$49,'Summary TC'!$B195,'WW Spending Actual'!D$10:D$49),0)+IF($B$8="Actuals + Projected",SUMIF('WW Spending Total'!$B$10:$B$49,'Summary TC'!$B195,'WW Spending Total'!D$10:D$49),0)</f>
        <v>0</v>
      </c>
      <c r="F195" s="764">
        <f>IF($B$8="Actuals only",SUMIF('WW Spending Actual'!$B$10:$B$49,'Summary TC'!$B195,'WW Spending Actual'!E$10:E$49),0)+IF($B$8="Actuals + Projected",SUMIF('WW Spending Total'!$B$10:$B$49,'Summary TC'!$B195,'WW Spending Total'!E$10:E$49),0)</f>
        <v>0</v>
      </c>
      <c r="G195" s="764">
        <f>IF($B$8="Actuals only",SUMIF('WW Spending Actual'!$B$10:$B$49,'Summary TC'!$B195,'WW Spending Actual'!F$10:F$49),0)+IF($B$8="Actuals + Projected",SUMIF('WW Spending Total'!$B$10:$B$49,'Summary TC'!$B195,'WW Spending Total'!F$10:F$49),0)</f>
        <v>0</v>
      </c>
      <c r="H195" s="764">
        <f>IF($B$8="Actuals only",SUMIF('WW Spending Actual'!$B$10:$B$49,'Summary TC'!$B195,'WW Spending Actual'!G$10:G$49),0)+IF($B$8="Actuals + Projected",SUMIF('WW Spending Total'!$B$10:$B$49,'Summary TC'!$B195,'WW Spending Total'!G$10:G$49),0)</f>
        <v>0</v>
      </c>
      <c r="I195" s="764">
        <f>IF($B$8="Actuals only",SUMIF('WW Spending Actual'!$B$10:$B$49,'Summary TC'!$B195,'WW Spending Actual'!H$10:H$49),0)+IF($B$8="Actuals + Projected",SUMIF('WW Spending Total'!$B$10:$B$49,'Summary TC'!$B195,'WW Spending Total'!H$10:H$49),0)</f>
        <v>0</v>
      </c>
      <c r="J195" s="764">
        <f>IF($B$8="Actuals only",SUMIF('WW Spending Actual'!$B$10:$B$49,'Summary TC'!$B195,'WW Spending Actual'!I$10:I$49),0)+IF($B$8="Actuals + Projected",SUMIF('WW Spending Total'!$B$10:$B$49,'Summary TC'!$B195,'WW Spending Total'!I$10:I$49),0)</f>
        <v>0</v>
      </c>
      <c r="K195" s="764">
        <f>IF($B$8="Actuals only",SUMIF('WW Spending Actual'!$B$10:$B$49,'Summary TC'!$B195,'WW Spending Actual'!J$10:J$49),0)+IF($B$8="Actuals + Projected",SUMIF('WW Spending Total'!$B$10:$B$49,'Summary TC'!$B195,'WW Spending Total'!J$10:J$49),0)</f>
        <v>0</v>
      </c>
      <c r="L195" s="764">
        <f>IF($B$8="Actuals only",SUMIF('WW Spending Actual'!$B$10:$B$49,'Summary TC'!$B195,'WW Spending Actual'!K$10:K$49),0)+IF($B$8="Actuals + Projected",SUMIF('WW Spending Total'!$B$10:$B$49,'Summary TC'!$B195,'WW Spending Total'!K$10:K$49),0)</f>
        <v>0</v>
      </c>
      <c r="M195" s="764">
        <f>IF($B$8="Actuals only",SUMIF('WW Spending Actual'!$B$10:$B$49,'Summary TC'!$B195,'WW Spending Actual'!L$10:L$49),0)+IF($B$8="Actuals + Projected",SUMIF('WW Spending Total'!$B$10:$B$49,'Summary TC'!$B195,'WW Spending Total'!L$10:L$49),0)</f>
        <v>0</v>
      </c>
      <c r="N195" s="764">
        <f>IF($B$8="Actuals only",SUMIF('WW Spending Actual'!$B$10:$B$49,'Summary TC'!$B195,'WW Spending Actual'!M$10:M$49),0)+IF($B$8="Actuals + Projected",SUMIF('WW Spending Total'!$B$10:$B$49,'Summary TC'!$B195,'WW Spending Total'!M$10:M$49),0)</f>
        <v>0</v>
      </c>
      <c r="O195" s="764">
        <f>IF($B$8="Actuals only",SUMIF('WW Spending Actual'!$B$10:$B$49,'Summary TC'!$B195,'WW Spending Actual'!N$10:N$49),0)+IF($B$8="Actuals + Projected",SUMIF('WW Spending Total'!$B$10:$B$49,'Summary TC'!$B195,'WW Spending Total'!N$10:N$49),0)</f>
        <v>0</v>
      </c>
      <c r="P195" s="764">
        <f>IF($B$8="Actuals only",SUMIF('WW Spending Actual'!$B$10:$B$49,'Summary TC'!$B195,'WW Spending Actual'!O$10:O$49),0)+IF($B$8="Actuals + Projected",SUMIF('WW Spending Total'!$B$10:$B$49,'Summary TC'!$B195,'WW Spending Total'!O$10:O$49),0)</f>
        <v>0</v>
      </c>
      <c r="Q195" s="764">
        <f>IF($B$8="Actuals only",SUMIF('WW Spending Actual'!$B$10:$B$49,'Summary TC'!$B195,'WW Spending Actual'!P$10:P$49),0)+IF($B$8="Actuals + Projected",SUMIF('WW Spending Total'!$B$10:$B$49,'Summary TC'!$B195,'WW Spending Total'!P$10:P$49),0)</f>
        <v>0</v>
      </c>
      <c r="R195" s="764">
        <f>IF($B$8="Actuals only",SUMIF('WW Spending Actual'!$B$10:$B$49,'Summary TC'!$B195,'WW Spending Actual'!Q$10:Q$49),0)+IF($B$8="Actuals + Projected",SUMIF('WW Spending Total'!$B$10:$B$49,'Summary TC'!$B195,'WW Spending Total'!Q$10:Q$49),0)</f>
        <v>0</v>
      </c>
      <c r="S195" s="764">
        <f>IF($B$8="Actuals only",SUMIF('WW Spending Actual'!$B$10:$B$49,'Summary TC'!$B195,'WW Spending Actual'!R$10:R$49),0)+IF($B$8="Actuals + Projected",SUMIF('WW Spending Total'!$B$10:$B$49,'Summary TC'!$B195,'WW Spending Total'!R$10:R$49),0)</f>
        <v>0</v>
      </c>
      <c r="T195" s="764">
        <f>IF($B$8="Actuals only",SUMIF('WW Spending Actual'!$B$10:$B$49,'Summary TC'!$B195,'WW Spending Actual'!S$10:S$49),0)+IF($B$8="Actuals + Projected",SUMIF('WW Spending Total'!$B$10:$B$49,'Summary TC'!$B195,'WW Spending Total'!S$10:S$49),0)</f>
        <v>0</v>
      </c>
      <c r="U195" s="764">
        <f>IF($B$8="Actuals only",SUMIF('WW Spending Actual'!$B$10:$B$49,'Summary TC'!$B195,'WW Spending Actual'!T$10:T$49),0)+IF($B$8="Actuals + Projected",SUMIF('WW Spending Total'!$B$10:$B$49,'Summary TC'!$B195,'WW Spending Total'!T$10:T$49),0)</f>
        <v>0</v>
      </c>
      <c r="V195" s="764">
        <f>IF($B$8="Actuals only",SUMIF('WW Spending Actual'!$B$10:$B$49,'Summary TC'!$B195,'WW Spending Actual'!U$10:U$49),0)+IF($B$8="Actuals + Projected",SUMIF('WW Spending Total'!$B$10:$B$49,'Summary TC'!$B195,'WW Spending Total'!U$10:U$49),0)</f>
        <v>0</v>
      </c>
      <c r="W195" s="764">
        <f>IF($B$8="Actuals only",SUMIF('WW Spending Actual'!$B$10:$B$49,'Summary TC'!$B195,'WW Spending Actual'!V$10:V$49),0)+IF($B$8="Actuals + Projected",SUMIF('WW Spending Total'!$B$10:$B$49,'Summary TC'!$B195,'WW Spending Total'!V$10:V$49),0)</f>
        <v>0</v>
      </c>
      <c r="X195" s="764">
        <f>IF($B$8="Actuals only",SUMIF('WW Spending Actual'!$B$10:$B$49,'Summary TC'!$B195,'WW Spending Actual'!W$10:W$49),0)+IF($B$8="Actuals + Projected",SUMIF('WW Spending Total'!$B$10:$B$49,'Summary TC'!$B195,'WW Spending Total'!W$10:W$49),0)</f>
        <v>0</v>
      </c>
      <c r="Y195" s="764">
        <f>IF($B$8="Actuals only",SUMIF('WW Spending Actual'!$B$10:$B$49,'Summary TC'!$B195,'WW Spending Actual'!X$10:X$49),0)+IF($B$8="Actuals + Projected",SUMIF('WW Spending Total'!$B$10:$B$49,'Summary TC'!$B195,'WW Spending Total'!X$10:X$49),0)</f>
        <v>0</v>
      </c>
      <c r="Z195" s="764">
        <f>IF($B$8="Actuals only",SUMIF('WW Spending Actual'!$B$10:$B$49,'Summary TC'!$B195,'WW Spending Actual'!Y$10:Y$49),0)+IF($B$8="Actuals + Projected",SUMIF('WW Spending Total'!$B$10:$B$49,'Summary TC'!$B195,'WW Spending Total'!Y$10:Y$49),0)</f>
        <v>0</v>
      </c>
      <c r="AA195" s="764">
        <f>IF($B$8="Actuals only",SUMIF('WW Spending Actual'!$B$10:$B$49,'Summary TC'!$B195,'WW Spending Actual'!Z$10:Z$49),0)+IF($B$8="Actuals + Projected",SUMIF('WW Spending Total'!$B$10:$B$49,'Summary TC'!$B195,'WW Spending Total'!Z$10:Z$49),0)</f>
        <v>0</v>
      </c>
      <c r="AB195" s="764">
        <f>IF($B$8="Actuals only",SUMIF('WW Spending Actual'!$B$10:$B$49,'Summary TC'!$B195,'WW Spending Actual'!AA$10:AA$49),0)+IF($B$8="Actuals + Projected",SUMIF('WW Spending Total'!$B$10:$B$49,'Summary TC'!$B195,'WW Spending Total'!AA$10:AA$49),0)</f>
        <v>0</v>
      </c>
      <c r="AC195" s="764">
        <f>IF($B$8="Actuals only",SUMIF('WW Spending Actual'!$B$10:$B$49,'Summary TC'!$B195,'WW Spending Actual'!AB$10:AB$49),0)+IF($B$8="Actuals + Projected",SUMIF('WW Spending Total'!$B$10:$B$49,'Summary TC'!$B195,'WW Spending Total'!AB$10:AB$49),0)</f>
        <v>0</v>
      </c>
      <c r="AD195" s="764">
        <f>IF($B$8="Actuals only",SUMIF('WW Spending Actual'!$B$10:$B$49,'Summary TC'!$B195,'WW Spending Actual'!AC$10:AC$49),0)+IF($B$8="Actuals + Projected",SUMIF('WW Spending Total'!$B$10:$B$49,'Summary TC'!$B195,'WW Spending Total'!AC$10:AC$49),0)</f>
        <v>0</v>
      </c>
      <c r="AE195" s="764">
        <f>IF($B$8="Actuals only",SUMIF('WW Spending Actual'!$B$10:$B$49,'Summary TC'!$B195,'WW Spending Actual'!AD$10:AD$49),0)+IF($B$8="Actuals + Projected",SUMIF('WW Spending Total'!$B$10:$B$49,'Summary TC'!$B195,'WW Spending Total'!AD$10:AD$49),0)</f>
        <v>0</v>
      </c>
      <c r="AF195" s="764">
        <f>IF($B$8="Actuals only",SUMIF('WW Spending Actual'!$B$10:$B$49,'Summary TC'!$B195,'WW Spending Actual'!AE$10:AE$49),0)+IF($B$8="Actuals + Projected",SUMIF('WW Spending Total'!$B$10:$B$49,'Summary TC'!$B195,'WW Spending Total'!AE$10:AE$49),0)</f>
        <v>0</v>
      </c>
      <c r="AG195" s="764">
        <f>IF($B$8="Actuals only",SUMIF('WW Spending Actual'!$B$10:$B$49,'Summary TC'!$B195,'WW Spending Actual'!AF$10:AF$49),0)+IF($B$8="Actuals + Projected",SUMIF('WW Spending Total'!$B$10:$B$49,'Summary TC'!$B195,'WW Spending Total'!AF$10:AF$49),0)</f>
        <v>0</v>
      </c>
      <c r="AH195" s="765">
        <f>IF($B$8="Actuals only",SUMIF('WW Spending Actual'!$B$10:$B$49,'Summary TC'!$B195,'WW Spending Actual'!AG$10:AG$49),0)+IF($B$8="Actuals + Projected",SUMIF('WW Spending Total'!$B$10:$B$49,'Summary TC'!$B195,'WW Spending Total'!AG$10:AG$49),0)</f>
        <v>0</v>
      </c>
      <c r="AI195" s="767"/>
    </row>
    <row r="196" spans="2:36" ht="13.5" thickBot="1" x14ac:dyDescent="0.35">
      <c r="B196" s="589"/>
      <c r="C196" s="626"/>
      <c r="D196" s="674"/>
      <c r="E196" s="768">
        <f>IF($B$8="Actuals only",SUMIF('WW Spending Actual'!$B$36:$B$39,'Summary TC'!$B196,'WW Spending Actual'!D$36:D$39),0)+IF($B$8="Actuals + Projected",SUMIF('WW Spending Total'!$B$36:$B$39,'Summary TC'!$B196,'WW Spending Total'!D$36:D$39),0)</f>
        <v>0</v>
      </c>
      <c r="F196" s="769">
        <f>IF($B$8="Actuals only",SUMIF('WW Spending Actual'!$B$36:$B$39,'Summary TC'!$B196,'WW Spending Actual'!E$36:E$39),0)+IF($B$8="Actuals + Projected",SUMIF('WW Spending Total'!$B$36:$B$39,'Summary TC'!$B196,'WW Spending Total'!E$36:E$39),0)</f>
        <v>0</v>
      </c>
      <c r="G196" s="769">
        <f>IF($B$8="Actuals only",SUMIF('WW Spending Actual'!$B$36:$B$39,'Summary TC'!$B196,'WW Spending Actual'!F$36:F$39),0)+IF($B$8="Actuals + Projected",SUMIF('WW Spending Total'!$B$36:$B$39,'Summary TC'!$B196,'WW Spending Total'!F$36:F$39),0)</f>
        <v>0</v>
      </c>
      <c r="H196" s="769">
        <f>IF($B$8="Actuals only",SUMIF('WW Spending Actual'!$B$36:$B$39,'Summary TC'!$B196,'WW Spending Actual'!G$36:G$39),0)+IF($B$8="Actuals + Projected",SUMIF('WW Spending Total'!$B$36:$B$39,'Summary TC'!$B196,'WW Spending Total'!G$36:G$39),0)</f>
        <v>0</v>
      </c>
      <c r="I196" s="769">
        <f>IF($B$8="Actuals only",SUMIF('WW Spending Actual'!$B$36:$B$39,'Summary TC'!$B196,'WW Spending Actual'!H$36:H$39),0)+IF($B$8="Actuals + Projected",SUMIF('WW Spending Total'!$B$36:$B$39,'Summary TC'!$B196,'WW Spending Total'!H$36:H$39),0)</f>
        <v>0</v>
      </c>
      <c r="J196" s="769">
        <f>IF($B$8="Actuals only",SUMIF('WW Spending Actual'!$B$36:$B$39,'Summary TC'!$B196,'WW Spending Actual'!I$36:I$39),0)+IF($B$8="Actuals + Projected",SUMIF('WW Spending Total'!$B$36:$B$39,'Summary TC'!$B196,'WW Spending Total'!I$36:I$39),0)</f>
        <v>0</v>
      </c>
      <c r="K196" s="769">
        <f>IF($B$8="Actuals only",SUMIF('WW Spending Actual'!$B$36:$B$39,'Summary TC'!$B196,'WW Spending Actual'!J$36:J$39),0)+IF($B$8="Actuals + Projected",SUMIF('WW Spending Total'!$B$36:$B$39,'Summary TC'!$B196,'WW Spending Total'!J$36:J$39),0)</f>
        <v>0</v>
      </c>
      <c r="L196" s="769">
        <f>IF($B$8="Actuals only",SUMIF('WW Spending Actual'!$B$36:$B$39,'Summary TC'!$B196,'WW Spending Actual'!K$36:K$39),0)+IF($B$8="Actuals + Projected",SUMIF('WW Spending Total'!$B$36:$B$39,'Summary TC'!$B196,'WW Spending Total'!K$36:K$39),0)</f>
        <v>0</v>
      </c>
      <c r="M196" s="769">
        <f>IF($B$8="Actuals only",SUMIF('WW Spending Actual'!$B$36:$B$39,'Summary TC'!$B196,'WW Spending Actual'!L$36:L$39),0)+IF($B$8="Actuals + Projected",SUMIF('WW Spending Total'!$B$36:$B$39,'Summary TC'!$B196,'WW Spending Total'!L$36:L$39),0)</f>
        <v>0</v>
      </c>
      <c r="N196" s="769">
        <f>IF($B$8="Actuals only",SUMIF('WW Spending Actual'!$B$36:$B$39,'Summary TC'!$B196,'WW Spending Actual'!M$36:M$39),0)+IF($B$8="Actuals + Projected",SUMIF('WW Spending Total'!$B$36:$B$39,'Summary TC'!$B196,'WW Spending Total'!M$36:M$39),0)</f>
        <v>0</v>
      </c>
      <c r="O196" s="769">
        <f>IF($B$8="Actuals only",SUMIF('WW Spending Actual'!$B$36:$B$39,'Summary TC'!$B196,'WW Spending Actual'!N$36:N$39),0)+IF($B$8="Actuals + Projected",SUMIF('WW Spending Total'!$B$36:$B$39,'Summary TC'!$B196,'WW Spending Total'!N$36:N$39),0)</f>
        <v>0</v>
      </c>
      <c r="P196" s="769">
        <f>IF($B$8="Actuals only",SUMIF('WW Spending Actual'!$B$36:$B$39,'Summary TC'!$B196,'WW Spending Actual'!O$36:O$39),0)+IF($B$8="Actuals + Projected",SUMIF('WW Spending Total'!$B$36:$B$39,'Summary TC'!$B196,'WW Spending Total'!O$36:O$39),0)</f>
        <v>0</v>
      </c>
      <c r="Q196" s="769">
        <f>IF($B$8="Actuals only",SUMIF('WW Spending Actual'!$B$36:$B$39,'Summary TC'!$B196,'WW Spending Actual'!P$36:P$39),0)+IF($B$8="Actuals + Projected",SUMIF('WW Spending Total'!$B$36:$B$39,'Summary TC'!$B196,'WW Spending Total'!P$36:P$39),0)</f>
        <v>0</v>
      </c>
      <c r="R196" s="769">
        <f>IF($B$8="Actuals only",SUMIF('WW Spending Actual'!$B$36:$B$39,'Summary TC'!$B196,'WW Spending Actual'!Q$36:Q$39),0)+IF($B$8="Actuals + Projected",SUMIF('WW Spending Total'!$B$36:$B$39,'Summary TC'!$B196,'WW Spending Total'!Q$36:Q$39),0)</f>
        <v>0</v>
      </c>
      <c r="S196" s="769">
        <f>IF($B$8="Actuals only",SUMIF('WW Spending Actual'!$B$36:$B$39,'Summary TC'!$B196,'WW Spending Actual'!R$36:R$39),0)+IF($B$8="Actuals + Projected",SUMIF('WW Spending Total'!$B$36:$B$39,'Summary TC'!$B196,'WW Spending Total'!R$36:R$39),0)</f>
        <v>0</v>
      </c>
      <c r="T196" s="769">
        <f>IF($B$8="Actuals only",SUMIF('WW Spending Actual'!$B$36:$B$39,'Summary TC'!$B196,'WW Spending Actual'!S$36:S$39),0)+IF($B$8="Actuals + Projected",SUMIF('WW Spending Total'!$B$36:$B$39,'Summary TC'!$B196,'WW Spending Total'!S$36:S$39),0)</f>
        <v>0</v>
      </c>
      <c r="U196" s="769">
        <f>IF($B$8="Actuals only",SUMIF('WW Spending Actual'!$B$36:$B$39,'Summary TC'!$B196,'WW Spending Actual'!T$36:T$39),0)+IF($B$8="Actuals + Projected",SUMIF('WW Spending Total'!$B$36:$B$39,'Summary TC'!$B196,'WW Spending Total'!T$36:T$39),0)</f>
        <v>0</v>
      </c>
      <c r="V196" s="769">
        <f>IF($B$8="Actuals only",SUMIF('WW Spending Actual'!$B$36:$B$39,'Summary TC'!$B196,'WW Spending Actual'!U$36:U$39),0)+IF($B$8="Actuals + Projected",SUMIF('WW Spending Total'!$B$36:$B$39,'Summary TC'!$B196,'WW Spending Total'!U$36:U$39),0)</f>
        <v>0</v>
      </c>
      <c r="W196" s="769">
        <f>IF($B$8="Actuals only",SUMIF('WW Spending Actual'!$B$36:$B$39,'Summary TC'!$B196,'WW Spending Actual'!V$36:V$39),0)+IF($B$8="Actuals + Projected",SUMIF('WW Spending Total'!$B$36:$B$39,'Summary TC'!$B196,'WW Spending Total'!V$36:V$39),0)</f>
        <v>0</v>
      </c>
      <c r="X196" s="769">
        <f>IF($B$8="Actuals only",SUMIF('WW Spending Actual'!$B$36:$B$39,'Summary TC'!$B196,'WW Spending Actual'!W$36:W$39),0)+IF($B$8="Actuals + Projected",SUMIF('WW Spending Total'!$B$36:$B$39,'Summary TC'!$B196,'WW Spending Total'!W$36:W$39),0)</f>
        <v>0</v>
      </c>
      <c r="Y196" s="769">
        <f>IF($B$8="Actuals only",SUMIF('WW Spending Actual'!$B$36:$B$39,'Summary TC'!$B196,'WW Spending Actual'!X$36:X$39),0)+IF($B$8="Actuals + Projected",SUMIF('WW Spending Total'!$B$36:$B$39,'Summary TC'!$B196,'WW Spending Total'!X$36:X$39),0)</f>
        <v>0</v>
      </c>
      <c r="Z196" s="769">
        <f>IF($B$8="Actuals only",SUMIF('WW Spending Actual'!$B$36:$B$39,'Summary TC'!$B196,'WW Spending Actual'!Y$36:Y$39),0)+IF($B$8="Actuals + Projected",SUMIF('WW Spending Total'!$B$36:$B$39,'Summary TC'!$B196,'WW Spending Total'!Y$36:Y$39),0)</f>
        <v>0</v>
      </c>
      <c r="AA196" s="769">
        <f>IF($B$8="Actuals only",SUMIF('WW Spending Actual'!$B$36:$B$39,'Summary TC'!$B196,'WW Spending Actual'!Z$36:Z$39),0)+IF($B$8="Actuals + Projected",SUMIF('WW Spending Total'!$B$36:$B$39,'Summary TC'!$B196,'WW Spending Total'!Z$36:Z$39),0)</f>
        <v>0</v>
      </c>
      <c r="AB196" s="769">
        <f>IF($B$8="Actuals only",SUMIF('WW Spending Actual'!$B$36:$B$39,'Summary TC'!$B196,'WW Spending Actual'!AA$36:AA$39),0)+IF($B$8="Actuals + Projected",SUMIF('WW Spending Total'!$B$36:$B$39,'Summary TC'!$B196,'WW Spending Total'!AA$36:AA$39),0)</f>
        <v>0</v>
      </c>
      <c r="AC196" s="769">
        <f>IF($B$8="Actuals only",SUMIF('WW Spending Actual'!$B$36:$B$39,'Summary TC'!$B196,'WW Spending Actual'!AB$36:AB$39),0)+IF($B$8="Actuals + Projected",SUMIF('WW Spending Total'!$B$36:$B$39,'Summary TC'!$B196,'WW Spending Total'!AB$36:AB$39),0)</f>
        <v>0</v>
      </c>
      <c r="AD196" s="769">
        <f>IF($B$8="Actuals only",SUMIF('WW Spending Actual'!$B$36:$B$39,'Summary TC'!$B196,'WW Spending Actual'!AC$36:AC$39),0)+IF($B$8="Actuals + Projected",SUMIF('WW Spending Total'!$B$36:$B$39,'Summary TC'!$B196,'WW Spending Total'!AC$36:AC$39),0)</f>
        <v>0</v>
      </c>
      <c r="AE196" s="769">
        <f>IF($B$8="Actuals only",SUMIF('WW Spending Actual'!$B$36:$B$39,'Summary TC'!$B196,'WW Spending Actual'!AD$36:AD$39),0)+IF($B$8="Actuals + Projected",SUMIF('WW Spending Total'!$B$36:$B$39,'Summary TC'!$B196,'WW Spending Total'!AD$36:AD$39),0)</f>
        <v>0</v>
      </c>
      <c r="AF196" s="769">
        <f>IF($B$8="Actuals only",SUMIF('WW Spending Actual'!$B$36:$B$39,'Summary TC'!$B196,'WW Spending Actual'!AE$36:AE$39),0)+IF($B$8="Actuals + Projected",SUMIF('WW Spending Total'!$B$36:$B$39,'Summary TC'!$B196,'WW Spending Total'!AE$36:AE$39),0)</f>
        <v>0</v>
      </c>
      <c r="AG196" s="769">
        <f>IF($B$8="Actuals only",SUMIF('WW Spending Actual'!$B$36:$B$39,'Summary TC'!$B196,'WW Spending Actual'!AF$36:AF$39),0)+IF($B$8="Actuals + Projected",SUMIF('WW Spending Total'!$B$36:$B$39,'Summary TC'!$B196,'WW Spending Total'!AF$36:AF$39),0)</f>
        <v>0</v>
      </c>
      <c r="AH196" s="770">
        <f>IF($B$8="Actuals only",SUMIF('WW Spending Actual'!$B$36:$B$39,'Summary TC'!$B196,'WW Spending Actual'!AG$36:AG$39),0)+IF($B$8="Actuals + Projected",SUMIF('WW Spending Total'!$B$36:$B$39,'Summary TC'!$B196,'WW Spending Total'!AG$36:AG$39),0)</f>
        <v>0</v>
      </c>
      <c r="AI196" s="767"/>
    </row>
    <row r="197" spans="2:36" ht="13.5" thickBot="1" x14ac:dyDescent="0.35">
      <c r="B197" s="771" t="s">
        <v>4</v>
      </c>
      <c r="C197" s="696"/>
      <c r="D197" s="667"/>
      <c r="E197" s="772">
        <f>IF(AND(E$12&gt;='Summary TC'!$C$4, E$12&lt;='Summary TC'!$C$5), SUM(E188:E196),0)</f>
        <v>0</v>
      </c>
      <c r="F197" s="669">
        <f>IF(AND(F$12&gt;='Summary TC'!$C$4, F$12&lt;='Summary TC'!$C$5), SUM(F188:F196),0)</f>
        <v>0</v>
      </c>
      <c r="G197" s="669">
        <f>IF(AND(G$12&gt;='Summary TC'!$C$4, G$12&lt;='Summary TC'!$C$5), SUM(G188:G196),0)</f>
        <v>0</v>
      </c>
      <c r="H197" s="669">
        <f>IF(AND(H$12&gt;='Summary TC'!$C$4, H$12&lt;='Summary TC'!$C$5), SUM(H188:H196),0)</f>
        <v>0</v>
      </c>
      <c r="I197" s="669">
        <f>IF(AND(I$12&gt;='Summary TC'!$C$4, I$12&lt;='Summary TC'!$C$5), SUM(I188:I196),0)</f>
        <v>0</v>
      </c>
      <c r="J197" s="669">
        <f>IF(AND(J$12&gt;='Summary TC'!$C$4, J$12&lt;='Summary TC'!$C$5), SUM(J188:J196),0)</f>
        <v>0</v>
      </c>
      <c r="K197" s="669">
        <f>IF(AND(K$12&gt;='Summary TC'!$C$4, K$12&lt;='Summary TC'!$C$5), SUM(K188:K196),0)</f>
        <v>0</v>
      </c>
      <c r="L197" s="669">
        <f>IF(AND(L$12&gt;='Summary TC'!$C$4, L$12&lt;='Summary TC'!$C$5), SUM(L188:L196),0)</f>
        <v>0</v>
      </c>
      <c r="M197" s="669">
        <f>IF(AND(M$12&gt;='Summary TC'!$C$4, M$12&lt;='Summary TC'!$C$5), SUM(M188:M196),0)</f>
        <v>0</v>
      </c>
      <c r="N197" s="669">
        <f>IF(AND(N$12&gt;='Summary TC'!$C$4, N$12&lt;='Summary TC'!$C$5), SUM(N188:N196),0)</f>
        <v>0</v>
      </c>
      <c r="O197" s="669">
        <f>IF(AND(O$12&gt;='Summary TC'!$C$4, O$12&lt;='Summary TC'!$C$5), SUM(O188:O196),0)</f>
        <v>0</v>
      </c>
      <c r="P197" s="669">
        <f>IF(AND(P$12&gt;='Summary TC'!$C$4, P$12&lt;='Summary TC'!$C$5), SUM(P188:P196),0)</f>
        <v>0</v>
      </c>
      <c r="Q197" s="669">
        <f>IF(AND(Q$12&gt;='Summary TC'!$C$4, Q$12&lt;='Summary TC'!$C$5), SUM(Q188:Q196),0)</f>
        <v>0</v>
      </c>
      <c r="R197" s="669">
        <f>IF(AND(R$12&gt;='Summary TC'!$C$4, R$12&lt;='Summary TC'!$C$5), SUM(R188:R196),0)</f>
        <v>0</v>
      </c>
      <c r="S197" s="669">
        <f>IF(AND(S$12&gt;='Summary TC'!$C$4, S$12&lt;='Summary TC'!$C$5), SUM(S188:S196),0)</f>
        <v>0</v>
      </c>
      <c r="T197" s="669">
        <f>IF(AND(T$12&gt;='Summary TC'!$C$4, T$12&lt;='Summary TC'!$C$5), SUM(T188:T196),0)</f>
        <v>0</v>
      </c>
      <c r="U197" s="669">
        <f>IF(AND(U$12&gt;='Summary TC'!$C$4, U$12&lt;='Summary TC'!$C$5), SUM(U188:U196),0)</f>
        <v>0</v>
      </c>
      <c r="V197" s="669">
        <f>IF(AND(V$12&gt;='Summary TC'!$C$4, V$12&lt;='Summary TC'!$C$5), SUM(V188:V196),0)</f>
        <v>11993021</v>
      </c>
      <c r="W197" s="669">
        <f>IF(AND(W$12&gt;='Summary TC'!$C$4, W$12&lt;='Summary TC'!$C$5), SUM(W188:W196),0)</f>
        <v>8243971</v>
      </c>
      <c r="X197" s="669">
        <f>IF(AND(X$12&gt;='Summary TC'!$C$4, X$12&lt;='Summary TC'!$C$5), SUM(X188:X196),0)</f>
        <v>8745890</v>
      </c>
      <c r="Y197" s="669">
        <f>IF(AND(Y$12&gt;='Summary TC'!$C$4, Y$12&lt;='Summary TC'!$C$5), SUM(Y188:Y196),0)</f>
        <v>8229086</v>
      </c>
      <c r="Z197" s="669">
        <f>IF(AND(Z$12&gt;='Summary TC'!$C$4, Z$12&lt;='Summary TC'!$C$5), SUM(Z188:Z196),0)</f>
        <v>6458762</v>
      </c>
      <c r="AA197" s="669">
        <f>IF(AND(AA$12&gt;='Summary TC'!$C$4, AA$12&lt;='Summary TC'!$C$5), SUM(AA188:AA196),0)</f>
        <v>4159588</v>
      </c>
      <c r="AB197" s="669">
        <f>IF(AND(AB$12&gt;='Summary TC'!$C$4, AB$12&lt;='Summary TC'!$C$5), SUM(AB188:AB196),0)</f>
        <v>0</v>
      </c>
      <c r="AC197" s="669">
        <f>IF(AND(AC$12&gt;='Summary TC'!$C$4, AC$12&lt;='Summary TC'!$C$5), SUM(AC188:AC196),0)</f>
        <v>0</v>
      </c>
      <c r="AD197" s="669">
        <f>IF(AND(AD$12&gt;='Summary TC'!$C$4, AD$12&lt;='Summary TC'!$C$5), SUM(AD188:AD196),0)</f>
        <v>0</v>
      </c>
      <c r="AE197" s="669">
        <f>IF(AND(AE$12&gt;='Summary TC'!$C$4, AE$12&lt;='Summary TC'!$C$5), SUM(AE188:AE196),0)</f>
        <v>0</v>
      </c>
      <c r="AF197" s="669">
        <f>IF(AND(AF$12&gt;='Summary TC'!$C$4, AF$12&lt;='Summary TC'!$C$5), SUM(AF188:AF196),0)</f>
        <v>0</v>
      </c>
      <c r="AG197" s="669">
        <f>IF(AND(AG$12&gt;='Summary TC'!$C$4, AG$12&lt;='Summary TC'!$C$5), SUM(AG188:AG196),0)</f>
        <v>0</v>
      </c>
      <c r="AH197" s="669">
        <f>IF(AND(AH$12&gt;='Summary TC'!$C$4, AH$12&lt;='Summary TC'!$C$5), SUM(AH188:AH196),0)</f>
        <v>0</v>
      </c>
      <c r="AI197" s="670">
        <f>SUM(E197:AH197)</f>
        <v>47830318</v>
      </c>
    </row>
    <row r="198" spans="2:36" ht="13.5" thickBot="1" x14ac:dyDescent="0.35">
      <c r="B198" s="488"/>
      <c r="D198" s="488"/>
      <c r="E198" s="773"/>
      <c r="F198" s="773"/>
      <c r="G198" s="773"/>
      <c r="H198" s="773"/>
      <c r="I198" s="773"/>
      <c r="J198" s="773"/>
      <c r="K198" s="773"/>
      <c r="L198" s="773"/>
      <c r="M198" s="773"/>
      <c r="N198" s="773"/>
      <c r="O198" s="773"/>
      <c r="P198" s="773"/>
      <c r="Q198" s="773"/>
      <c r="R198" s="773"/>
      <c r="S198" s="773"/>
      <c r="T198" s="773"/>
      <c r="U198" s="773"/>
      <c r="V198" s="773"/>
      <c r="W198" s="773"/>
      <c r="X198" s="773"/>
      <c r="Y198" s="773"/>
      <c r="Z198" s="773"/>
      <c r="AA198" s="773"/>
      <c r="AB198" s="773"/>
      <c r="AC198" s="773"/>
      <c r="AD198" s="773"/>
      <c r="AE198" s="773"/>
      <c r="AF198" s="773"/>
      <c r="AG198" s="773"/>
      <c r="AH198" s="773"/>
      <c r="AI198" s="706"/>
    </row>
    <row r="199" spans="2:36" ht="13.5" thickBot="1" x14ac:dyDescent="0.35">
      <c r="B199" s="667" t="s">
        <v>25</v>
      </c>
      <c r="C199" s="696"/>
      <c r="D199" s="774"/>
      <c r="E199" s="775">
        <f t="shared" ref="E199:AC199" si="74">E182-E197</f>
        <v>0</v>
      </c>
      <c r="F199" s="776">
        <f t="shared" si="74"/>
        <v>0</v>
      </c>
      <c r="G199" s="776">
        <f t="shared" si="74"/>
        <v>0</v>
      </c>
      <c r="H199" s="776">
        <f t="shared" si="74"/>
        <v>0</v>
      </c>
      <c r="I199" s="776">
        <f t="shared" si="74"/>
        <v>0</v>
      </c>
      <c r="J199" s="776">
        <f t="shared" si="74"/>
        <v>0</v>
      </c>
      <c r="K199" s="776">
        <f t="shared" si="74"/>
        <v>0</v>
      </c>
      <c r="L199" s="776">
        <f t="shared" si="74"/>
        <v>0</v>
      </c>
      <c r="M199" s="776">
        <f t="shared" si="74"/>
        <v>0</v>
      </c>
      <c r="N199" s="776">
        <f t="shared" si="74"/>
        <v>0</v>
      </c>
      <c r="O199" s="776">
        <f t="shared" si="74"/>
        <v>0</v>
      </c>
      <c r="P199" s="776">
        <f t="shared" si="74"/>
        <v>0</v>
      </c>
      <c r="Q199" s="776">
        <f t="shared" si="74"/>
        <v>0</v>
      </c>
      <c r="R199" s="776">
        <f t="shared" si="74"/>
        <v>0</v>
      </c>
      <c r="S199" s="776">
        <f t="shared" si="74"/>
        <v>0</v>
      </c>
      <c r="T199" s="776">
        <f t="shared" si="74"/>
        <v>0</v>
      </c>
      <c r="U199" s="776">
        <f t="shared" si="74"/>
        <v>0</v>
      </c>
      <c r="V199" s="776">
        <f t="shared" si="74"/>
        <v>-1669633.2799999993</v>
      </c>
      <c r="W199" s="776">
        <f t="shared" si="74"/>
        <v>1594789.2799999993</v>
      </c>
      <c r="X199" s="776">
        <f t="shared" si="74"/>
        <v>-1048965.1600000001</v>
      </c>
      <c r="Y199" s="776">
        <f t="shared" si="74"/>
        <v>3531199.2800000012</v>
      </c>
      <c r="Z199" s="776">
        <f t="shared" si="74"/>
        <v>4612169.8699999992</v>
      </c>
      <c r="AA199" s="776">
        <f t="shared" si="74"/>
        <v>10106005.34</v>
      </c>
      <c r="AB199" s="776">
        <f t="shared" si="74"/>
        <v>0</v>
      </c>
      <c r="AC199" s="776">
        <f t="shared" si="74"/>
        <v>0</v>
      </c>
      <c r="AD199" s="776">
        <f t="shared" ref="AD199:AH199" si="75">AD182-AD197</f>
        <v>0</v>
      </c>
      <c r="AE199" s="776">
        <f t="shared" si="75"/>
        <v>0</v>
      </c>
      <c r="AF199" s="776">
        <f t="shared" si="75"/>
        <v>0</v>
      </c>
      <c r="AG199" s="776">
        <f t="shared" si="75"/>
        <v>0</v>
      </c>
      <c r="AH199" s="776">
        <f t="shared" si="75"/>
        <v>0</v>
      </c>
      <c r="AI199" s="670">
        <f>IF('MEG Def'!$J$42="Yes",SUM(E199:AH199),"Excluded")</f>
        <v>17125565.329999998</v>
      </c>
    </row>
    <row r="200" spans="2:36" ht="13" x14ac:dyDescent="0.3">
      <c r="B200" s="488"/>
      <c r="D200" s="488"/>
      <c r="E200" s="777"/>
      <c r="F200" s="777"/>
      <c r="G200" s="777"/>
      <c r="H200" s="777"/>
      <c r="I200" s="777"/>
      <c r="J200" s="777"/>
      <c r="K200" s="777"/>
      <c r="L200" s="777"/>
      <c r="M200" s="777"/>
      <c r="N200" s="777"/>
      <c r="O200" s="777"/>
      <c r="P200" s="777"/>
      <c r="Q200" s="777"/>
      <c r="R200" s="777"/>
      <c r="S200" s="777"/>
      <c r="T200" s="777"/>
      <c r="U200" s="777"/>
      <c r="V200" s="777"/>
      <c r="W200" s="777"/>
      <c r="X200" s="777"/>
      <c r="Y200" s="777"/>
      <c r="Z200" s="777"/>
      <c r="AA200" s="777"/>
      <c r="AB200" s="777"/>
      <c r="AC200" s="777"/>
      <c r="AD200" s="777"/>
      <c r="AE200" s="777"/>
      <c r="AF200" s="777"/>
      <c r="AG200" s="777"/>
      <c r="AH200" s="777"/>
      <c r="AI200" s="778"/>
      <c r="AJ200" s="766"/>
    </row>
    <row r="201" spans="2:36" ht="13.5" thickBot="1" x14ac:dyDescent="0.35">
      <c r="B201" s="440" t="s">
        <v>147</v>
      </c>
      <c r="C201" s="620"/>
    </row>
    <row r="202" spans="2:36" ht="13" x14ac:dyDescent="0.3">
      <c r="B202" s="720"/>
      <c r="C202" s="721"/>
      <c r="D202" s="576"/>
      <c r="E202" s="529" t="s">
        <v>0</v>
      </c>
      <c r="F202" s="428"/>
      <c r="G202" s="503"/>
      <c r="H202" s="428"/>
      <c r="I202" s="428"/>
      <c r="J202" s="428"/>
      <c r="K202" s="428"/>
      <c r="L202" s="428"/>
      <c r="M202" s="428"/>
      <c r="N202" s="428"/>
      <c r="O202" s="428"/>
      <c r="P202" s="428"/>
      <c r="Q202" s="428"/>
      <c r="R202" s="428"/>
      <c r="S202" s="428"/>
      <c r="T202" s="428"/>
      <c r="U202" s="428"/>
      <c r="V202" s="428"/>
      <c r="W202" s="428"/>
      <c r="X202" s="428"/>
      <c r="Y202" s="428"/>
      <c r="Z202" s="428"/>
      <c r="AA202" s="428"/>
      <c r="AB202" s="428"/>
      <c r="AC202" s="428"/>
      <c r="AD202" s="428"/>
      <c r="AE202" s="428"/>
      <c r="AF202" s="428"/>
      <c r="AG202" s="428"/>
      <c r="AH202" s="428"/>
      <c r="AI202" s="576"/>
    </row>
    <row r="203" spans="2:36" ht="13.5" thickBot="1" x14ac:dyDescent="0.35">
      <c r="B203" s="517"/>
      <c r="C203" s="725"/>
      <c r="D203" s="683"/>
      <c r="E203" s="532">
        <f>'DY Def'!B$5</f>
        <v>1</v>
      </c>
      <c r="F203" s="506">
        <f>'DY Def'!C$5</f>
        <v>2</v>
      </c>
      <c r="G203" s="506">
        <f>'DY Def'!D$5</f>
        <v>3</v>
      </c>
      <c r="H203" s="506">
        <f>'DY Def'!E$5</f>
        <v>4</v>
      </c>
      <c r="I203" s="506">
        <f>'DY Def'!F$5</f>
        <v>5</v>
      </c>
      <c r="J203" s="506">
        <f>'DY Def'!G$5</f>
        <v>6</v>
      </c>
      <c r="K203" s="506">
        <f>'DY Def'!H$5</f>
        <v>7</v>
      </c>
      <c r="L203" s="506">
        <f>'DY Def'!I$5</f>
        <v>8</v>
      </c>
      <c r="M203" s="506">
        <f>'DY Def'!J$5</f>
        <v>9</v>
      </c>
      <c r="N203" s="506">
        <f>'DY Def'!K$5</f>
        <v>10</v>
      </c>
      <c r="O203" s="506">
        <f>'DY Def'!L$5</f>
        <v>11</v>
      </c>
      <c r="P203" s="506">
        <f>'DY Def'!M$5</f>
        <v>12</v>
      </c>
      <c r="Q203" s="506">
        <f>'DY Def'!N$5</f>
        <v>13</v>
      </c>
      <c r="R203" s="506">
        <f>'DY Def'!O$5</f>
        <v>14</v>
      </c>
      <c r="S203" s="506">
        <f>'DY Def'!P$5</f>
        <v>15</v>
      </c>
      <c r="T203" s="506">
        <f>'DY Def'!Q$5</f>
        <v>16</v>
      </c>
      <c r="U203" s="506">
        <f>'DY Def'!R$5</f>
        <v>17</v>
      </c>
      <c r="V203" s="506">
        <f>'DY Def'!S$5</f>
        <v>18</v>
      </c>
      <c r="W203" s="506">
        <f>'DY Def'!T$5</f>
        <v>19</v>
      </c>
      <c r="X203" s="506">
        <f>'DY Def'!U$5</f>
        <v>20</v>
      </c>
      <c r="Y203" s="506">
        <f>'DY Def'!V$5</f>
        <v>21</v>
      </c>
      <c r="Z203" s="506">
        <f>'DY Def'!W$5</f>
        <v>22</v>
      </c>
      <c r="AA203" s="506">
        <f>'DY Def'!X$5</f>
        <v>23</v>
      </c>
      <c r="AB203" s="506">
        <f>'DY Def'!Y$5</f>
        <v>24</v>
      </c>
      <c r="AC203" s="506">
        <f>'DY Def'!Z$5</f>
        <v>25</v>
      </c>
      <c r="AD203" s="506">
        <f>'DY Def'!AA$5</f>
        <v>26</v>
      </c>
      <c r="AE203" s="506">
        <f>'DY Def'!AB$5</f>
        <v>27</v>
      </c>
      <c r="AF203" s="506">
        <f>'DY Def'!AC$5</f>
        <v>28</v>
      </c>
      <c r="AG203" s="506">
        <f>'DY Def'!AD$5</f>
        <v>29</v>
      </c>
      <c r="AH203" s="506">
        <f>'DY Def'!AE$5</f>
        <v>30</v>
      </c>
      <c r="AI203" s="683"/>
    </row>
    <row r="204" spans="2:36" ht="13" x14ac:dyDescent="0.3">
      <c r="B204" s="517"/>
      <c r="C204" s="725"/>
      <c r="D204" s="683"/>
      <c r="E204" s="779"/>
      <c r="F204" s="779"/>
      <c r="G204" s="779"/>
      <c r="H204" s="779"/>
      <c r="I204" s="779"/>
      <c r="J204" s="779"/>
      <c r="K204" s="779"/>
      <c r="L204" s="779"/>
      <c r="M204" s="779"/>
      <c r="N204" s="779"/>
      <c r="O204" s="779"/>
      <c r="P204" s="779"/>
      <c r="Q204" s="779"/>
      <c r="R204" s="779"/>
      <c r="S204" s="779"/>
      <c r="T204" s="779"/>
      <c r="U204" s="779"/>
      <c r="V204" s="779"/>
      <c r="W204" s="779"/>
      <c r="X204" s="779"/>
      <c r="Y204" s="779"/>
      <c r="Z204" s="779"/>
      <c r="AA204" s="779"/>
      <c r="AB204" s="779"/>
      <c r="AC204" s="779"/>
      <c r="AD204" s="779"/>
      <c r="AE204" s="779"/>
      <c r="AF204" s="779"/>
      <c r="AG204" s="779"/>
      <c r="AH204" s="779"/>
      <c r="AI204" s="683"/>
    </row>
    <row r="205" spans="2:36" x14ac:dyDescent="0.25">
      <c r="B205" s="726" t="s">
        <v>33</v>
      </c>
      <c r="C205" s="688"/>
      <c r="D205" s="683"/>
      <c r="E205" s="727"/>
      <c r="F205" s="727"/>
      <c r="G205" s="727"/>
      <c r="H205" s="727"/>
      <c r="I205" s="727"/>
      <c r="J205" s="727"/>
      <c r="K205" s="727"/>
      <c r="L205" s="727"/>
      <c r="M205" s="727"/>
      <c r="N205" s="727"/>
      <c r="O205" s="727"/>
      <c r="P205" s="727"/>
      <c r="Q205" s="727"/>
      <c r="R205" s="727"/>
      <c r="S205" s="727"/>
      <c r="T205" s="727"/>
      <c r="U205" s="727"/>
      <c r="V205" s="727">
        <v>0.02</v>
      </c>
      <c r="W205" s="727">
        <v>1.4999999999999999E-2</v>
      </c>
      <c r="X205" s="727">
        <v>0.01</v>
      </c>
      <c r="Y205" s="727">
        <v>5.0000000000000001E-3</v>
      </c>
      <c r="Z205" s="727">
        <v>0</v>
      </c>
      <c r="AA205" s="727"/>
      <c r="AB205" s="727"/>
      <c r="AC205" s="727"/>
      <c r="AD205" s="727"/>
      <c r="AE205" s="727"/>
      <c r="AF205" s="727"/>
      <c r="AG205" s="727"/>
      <c r="AH205" s="727"/>
      <c r="AI205" s="728"/>
    </row>
    <row r="206" spans="2:36" x14ac:dyDescent="0.25">
      <c r="B206" s="726" t="s">
        <v>34</v>
      </c>
      <c r="C206" s="688"/>
      <c r="D206" s="683"/>
      <c r="E206" s="639">
        <f>IF(AND(E$12&gt;='Summary TC'!$C$4, E$12&lt;='Summary TC'!$C$5), D206+E182,0)</f>
        <v>0</v>
      </c>
      <c r="F206" s="639">
        <f>IF(AND(F$12&gt;='Summary TC'!$C$4, F$12&lt;='Summary TC'!$C$5), E206+F182,0)</f>
        <v>0</v>
      </c>
      <c r="G206" s="639">
        <f>IF(AND(G$12&gt;='Summary TC'!$C$4, G$12&lt;='Summary TC'!$C$5), F206+G182,0)</f>
        <v>0</v>
      </c>
      <c r="H206" s="639">
        <f>IF(AND(H$12&gt;='Summary TC'!$C$4, H$12&lt;='Summary TC'!$C$5), G206+H182,0)</f>
        <v>0</v>
      </c>
      <c r="I206" s="639">
        <f>IF(AND(I$12&gt;='Summary TC'!$C$4, I$12&lt;='Summary TC'!$C$5), H206+I182,0)</f>
        <v>0</v>
      </c>
      <c r="J206" s="639">
        <f>IF(AND(J$12&gt;='Summary TC'!$C$4, J$12&lt;='Summary TC'!$C$5), I206+J182,0)</f>
        <v>0</v>
      </c>
      <c r="K206" s="639">
        <f>IF(AND(K$12&gt;='Summary TC'!$C$4, K$12&lt;='Summary TC'!$C$5), J206+K182,0)</f>
        <v>0</v>
      </c>
      <c r="L206" s="639">
        <f>IF(AND(L$12&gt;='Summary TC'!$C$4, L$12&lt;='Summary TC'!$C$5), K206+L182,0)</f>
        <v>0</v>
      </c>
      <c r="M206" s="639">
        <f>IF(AND(M$12&gt;='Summary TC'!$C$4, M$12&lt;='Summary TC'!$C$5), L206+M182,0)</f>
        <v>0</v>
      </c>
      <c r="N206" s="639">
        <f>IF(AND(N$12&gt;='Summary TC'!$C$4, N$12&lt;='Summary TC'!$C$5), M206+N182,0)</f>
        <v>0</v>
      </c>
      <c r="O206" s="639">
        <f>IF(AND(O$12&gt;='Summary TC'!$C$4, O$12&lt;='Summary TC'!$C$5), N206+O182,0)</f>
        <v>0</v>
      </c>
      <c r="P206" s="639">
        <f>IF(AND(P$12&gt;='Summary TC'!$C$4, P$12&lt;='Summary TC'!$C$5), O206+P182,0)</f>
        <v>0</v>
      </c>
      <c r="Q206" s="639">
        <f>IF(AND(Q$12&gt;='Summary TC'!$C$4, Q$12&lt;='Summary TC'!$C$5), P206+Q182,0)</f>
        <v>0</v>
      </c>
      <c r="R206" s="639">
        <f>IF(AND(R$12&gt;='Summary TC'!$C$4, R$12&lt;='Summary TC'!$C$5), Q206+R182,0)</f>
        <v>0</v>
      </c>
      <c r="S206" s="639">
        <f>IF(AND(S$12&gt;='Summary TC'!$C$4, S$12&lt;='Summary TC'!$C$5), R206+S182,0)</f>
        <v>0</v>
      </c>
      <c r="T206" s="639">
        <f>IF(AND(T$12&gt;='Summary TC'!$C$4, T$12&lt;='Summary TC'!$C$5), S206+T182,0)</f>
        <v>0</v>
      </c>
      <c r="U206" s="639">
        <f>IF(AND(U$12&gt;='Summary TC'!$C$4, U$12&lt;='Summary TC'!$C$5), T206+U182,0)</f>
        <v>0</v>
      </c>
      <c r="V206" s="639">
        <f>IF(AND(V$12&gt;='Summary TC'!$C$4, V$12&lt;='Summary TC'!$C$5), U206+V182,0)</f>
        <v>10323387.720000001</v>
      </c>
      <c r="W206" s="639">
        <f>IF(AND(W$12&gt;='Summary TC'!$C$4, W$12&lt;='Summary TC'!$C$5), V206+W182,0)</f>
        <v>20162148</v>
      </c>
      <c r="X206" s="639">
        <f>IF(AND(X$12&gt;='Summary TC'!$C$4, X$12&lt;='Summary TC'!$C$5), W206+X182,0)</f>
        <v>27859072.84</v>
      </c>
      <c r="Y206" s="639">
        <f>IF(AND(Y$12&gt;='Summary TC'!$C$4, Y$12&lt;='Summary TC'!$C$5), X206+Y182,0)</f>
        <v>39619358.120000005</v>
      </c>
      <c r="Z206" s="639">
        <f>IF(AND(Z$12&gt;='Summary TC'!$C$4, Z$12&lt;='Summary TC'!$C$5), Y206+Z182,0)</f>
        <v>50690289.990000002</v>
      </c>
      <c r="AA206" s="639">
        <f>IF(AND(AA$12&gt;='Summary TC'!$C$4, AA$12&lt;='Summary TC'!$C$5), Z206+AA182,0)</f>
        <v>64955883.329999998</v>
      </c>
      <c r="AB206" s="639">
        <f>IF(AND(AB$12&gt;='Summary TC'!$C$4, AB$12&lt;='Summary TC'!$C$5), AA206+AB182,0)</f>
        <v>0</v>
      </c>
      <c r="AC206" s="639">
        <f>IF(AND(AC$12&gt;='Summary TC'!$C$4, AC$12&lt;='Summary TC'!$C$5), AB206+AC182,0)</f>
        <v>0</v>
      </c>
      <c r="AD206" s="639">
        <f>IF(AND(AD$12&gt;='Summary TC'!$C$4, AD$12&lt;='Summary TC'!$C$5), AC206+AD182,0)</f>
        <v>0</v>
      </c>
      <c r="AE206" s="639">
        <f>IF(AND(AE$12&gt;='Summary TC'!$C$4, AE$12&lt;='Summary TC'!$C$5), AD206+AE182,0)</f>
        <v>0</v>
      </c>
      <c r="AF206" s="639">
        <f>IF(AND(AF$12&gt;='Summary TC'!$C$4, AF$12&lt;='Summary TC'!$C$5), AE206+AF182,0)</f>
        <v>0</v>
      </c>
      <c r="AG206" s="639">
        <f>IF(AND(AG$12&gt;='Summary TC'!$C$4, AG$12&lt;='Summary TC'!$C$5), AF206+AG182,0)</f>
        <v>0</v>
      </c>
      <c r="AH206" s="639">
        <f>IF(AND(AH$12&gt;='Summary TC'!$C$4, AH$12&lt;='Summary TC'!$C$5), AG206+AH182,0)</f>
        <v>0</v>
      </c>
      <c r="AI206" s="728"/>
    </row>
    <row r="207" spans="2:36" x14ac:dyDescent="0.25">
      <c r="B207" s="726" t="s">
        <v>35</v>
      </c>
      <c r="C207" s="688"/>
      <c r="D207" s="683"/>
      <c r="E207" s="639">
        <f t="shared" ref="E207:P207" si="76">E206*E205</f>
        <v>0</v>
      </c>
      <c r="F207" s="639">
        <f t="shared" si="76"/>
        <v>0</v>
      </c>
      <c r="G207" s="639">
        <f t="shared" si="76"/>
        <v>0</v>
      </c>
      <c r="H207" s="639">
        <f t="shared" si="76"/>
        <v>0</v>
      </c>
      <c r="I207" s="639">
        <f t="shared" si="76"/>
        <v>0</v>
      </c>
      <c r="J207" s="639">
        <f t="shared" si="76"/>
        <v>0</v>
      </c>
      <c r="K207" s="639">
        <f t="shared" si="76"/>
        <v>0</v>
      </c>
      <c r="L207" s="639">
        <f t="shared" si="76"/>
        <v>0</v>
      </c>
      <c r="M207" s="639">
        <f t="shared" si="76"/>
        <v>0</v>
      </c>
      <c r="N207" s="639">
        <f t="shared" si="76"/>
        <v>0</v>
      </c>
      <c r="O207" s="639">
        <f t="shared" si="76"/>
        <v>0</v>
      </c>
      <c r="P207" s="639">
        <f t="shared" si="76"/>
        <v>0</v>
      </c>
      <c r="Q207" s="639">
        <f t="shared" ref="Q207:AC207" si="77">Q206*Q205</f>
        <v>0</v>
      </c>
      <c r="R207" s="639">
        <f t="shared" si="77"/>
        <v>0</v>
      </c>
      <c r="S207" s="639">
        <f t="shared" si="77"/>
        <v>0</v>
      </c>
      <c r="T207" s="639">
        <f t="shared" si="77"/>
        <v>0</v>
      </c>
      <c r="U207" s="639">
        <f t="shared" si="77"/>
        <v>0</v>
      </c>
      <c r="V207" s="639">
        <f t="shared" si="77"/>
        <v>206467.75440000001</v>
      </c>
      <c r="W207" s="639">
        <f t="shared" si="77"/>
        <v>302432.21999999997</v>
      </c>
      <c r="X207" s="639">
        <f t="shared" si="77"/>
        <v>278590.72840000002</v>
      </c>
      <c r="Y207" s="639">
        <f t="shared" si="77"/>
        <v>198096.79060000004</v>
      </c>
      <c r="Z207" s="639">
        <f t="shared" si="77"/>
        <v>0</v>
      </c>
      <c r="AA207" s="639">
        <f t="shared" si="77"/>
        <v>0</v>
      </c>
      <c r="AB207" s="639">
        <f t="shared" si="77"/>
        <v>0</v>
      </c>
      <c r="AC207" s="639">
        <f t="shared" si="77"/>
        <v>0</v>
      </c>
      <c r="AD207" s="639">
        <f t="shared" ref="AD207:AH207" si="78">AD206*AD205</f>
        <v>0</v>
      </c>
      <c r="AE207" s="639">
        <f t="shared" si="78"/>
        <v>0</v>
      </c>
      <c r="AF207" s="639">
        <f t="shared" si="78"/>
        <v>0</v>
      </c>
      <c r="AG207" s="639">
        <f t="shared" si="78"/>
        <v>0</v>
      </c>
      <c r="AH207" s="639">
        <f t="shared" si="78"/>
        <v>0</v>
      </c>
      <c r="AI207" s="728"/>
    </row>
    <row r="208" spans="2:36" x14ac:dyDescent="0.25">
      <c r="B208" s="726"/>
      <c r="C208" s="688"/>
      <c r="D208" s="683"/>
      <c r="E208" s="729"/>
      <c r="F208" s="729"/>
      <c r="G208" s="729"/>
      <c r="H208" s="729"/>
      <c r="I208" s="729"/>
      <c r="J208" s="780"/>
      <c r="K208" s="780"/>
      <c r="L208" s="780"/>
      <c r="M208" s="780"/>
      <c r="N208" s="780"/>
      <c r="O208" s="780"/>
      <c r="P208" s="780"/>
      <c r="Q208" s="780"/>
      <c r="R208" s="780"/>
      <c r="S208" s="780"/>
      <c r="T208" s="780"/>
      <c r="U208" s="780"/>
      <c r="V208" s="780"/>
      <c r="W208" s="780"/>
      <c r="X208" s="780"/>
      <c r="Y208" s="780"/>
      <c r="Z208" s="780"/>
      <c r="AA208" s="780"/>
      <c r="AB208" s="780"/>
      <c r="AC208" s="780"/>
      <c r="AD208" s="780"/>
      <c r="AE208" s="780"/>
      <c r="AF208" s="780"/>
      <c r="AG208" s="780"/>
      <c r="AH208" s="780"/>
      <c r="AI208" s="728"/>
    </row>
    <row r="209" spans="2:35" x14ac:dyDescent="0.25">
      <c r="B209" s="726" t="s">
        <v>36</v>
      </c>
      <c r="C209" s="688"/>
      <c r="D209" s="683"/>
      <c r="E209" s="639">
        <f>IF(AND(E$12&gt;='Summary TC'!$C$4, E$12&lt;='Summary TC'!$C$5), D209-E199,0)</f>
        <v>0</v>
      </c>
      <c r="F209" s="639">
        <f>IF(AND(F$12&gt;='Summary TC'!$C$4, F$12&lt;='Summary TC'!$C$5), E209-F199,0)</f>
        <v>0</v>
      </c>
      <c r="G209" s="639">
        <f>IF(AND(G$12&gt;='Summary TC'!$C$4, G$12&lt;='Summary TC'!$C$5), F209-G199,0)</f>
        <v>0</v>
      </c>
      <c r="H209" s="639">
        <f>IF(AND(H$12&gt;='Summary TC'!$C$4, H$12&lt;='Summary TC'!$C$5), G209-H199,0)</f>
        <v>0</v>
      </c>
      <c r="I209" s="639">
        <f>IF(AND(I$12&gt;='Summary TC'!$C$4, I$12&lt;='Summary TC'!$C$5), H209-I199,0)</f>
        <v>0</v>
      </c>
      <c r="J209" s="639">
        <f>IF(AND(J$12&gt;='Summary TC'!$C$4, J$12&lt;='Summary TC'!$C$5), I209-J199,0)</f>
        <v>0</v>
      </c>
      <c r="K209" s="639">
        <f>IF(AND(K$12&gt;='Summary TC'!$C$4, K$12&lt;='Summary TC'!$C$5), J209-K199,0)</f>
        <v>0</v>
      </c>
      <c r="L209" s="639">
        <f>IF(AND(L$12&gt;='Summary TC'!$C$4, L$12&lt;='Summary TC'!$C$5), K209-L199,0)</f>
        <v>0</v>
      </c>
      <c r="M209" s="639">
        <f>IF(AND(M$12&gt;='Summary TC'!$C$4, M$12&lt;='Summary TC'!$C$5), L209-M199,0)</f>
        <v>0</v>
      </c>
      <c r="N209" s="639">
        <f>IF(AND(N$12&gt;='Summary TC'!$C$4, N$12&lt;='Summary TC'!$C$5), M209-N199,0)</f>
        <v>0</v>
      </c>
      <c r="O209" s="639">
        <f>IF(AND(O$12&gt;='Summary TC'!$C$4, O$12&lt;='Summary TC'!$C$5), N209-O199,0)</f>
        <v>0</v>
      </c>
      <c r="P209" s="639">
        <f>IF(AND(P$12&gt;='Summary TC'!$C$4, P$12&lt;='Summary TC'!$C$5), O209-P199,0)</f>
        <v>0</v>
      </c>
      <c r="Q209" s="639">
        <f>IF(AND(Q$12&gt;='Summary TC'!$C$4, Q$12&lt;='Summary TC'!$C$5), P209-Q199,0)</f>
        <v>0</v>
      </c>
      <c r="R209" s="639">
        <f>IF(AND(R$12&gt;='Summary TC'!$C$4, R$12&lt;='Summary TC'!$C$5), Q209-R199,0)</f>
        <v>0</v>
      </c>
      <c r="S209" s="639">
        <f>IF(AND(S$12&gt;='Summary TC'!$C$4, S$12&lt;='Summary TC'!$C$5), R209-S199,0)</f>
        <v>0</v>
      </c>
      <c r="T209" s="639">
        <f>IF(AND(T$12&gt;='Summary TC'!$C$4, T$12&lt;='Summary TC'!$C$5), S209-T199,0)</f>
        <v>0</v>
      </c>
      <c r="U209" s="639">
        <f>IF(AND(U$12&gt;='Summary TC'!$C$4, U$12&lt;='Summary TC'!$C$5), T209-U199,0)</f>
        <v>0</v>
      </c>
      <c r="V209" s="639">
        <f>IF(AND(V$12&gt;='Summary TC'!$C$4, V$12&lt;='Summary TC'!$C$5), U209-V199,0)</f>
        <v>1669633.2799999993</v>
      </c>
      <c r="W209" s="639">
        <f>IF(AND(W$12&gt;='Summary TC'!$C$4, W$12&lt;='Summary TC'!$C$5), V209-W199,0)</f>
        <v>74844</v>
      </c>
      <c r="X209" s="639">
        <f>IF(AND(X$12&gt;='Summary TC'!$C$4, X$12&lt;='Summary TC'!$C$5), W209-X199,0)</f>
        <v>1123809.1600000001</v>
      </c>
      <c r="Y209" s="639">
        <f>IF(AND(Y$12&gt;='Summary TC'!$C$4, Y$12&lt;='Summary TC'!$C$5), X209-Y199,0)</f>
        <v>-2407390.120000001</v>
      </c>
      <c r="Z209" s="639">
        <f>IF(AND(Z$12&gt;='Summary TC'!$C$4, Z$12&lt;='Summary TC'!$C$5), Y209-Z199,0)</f>
        <v>-7019559.9900000002</v>
      </c>
      <c r="AA209" s="639">
        <f>IF(AND(AA$12&gt;='Summary TC'!$C$4, AA$12&lt;='Summary TC'!$C$5), Z209-AA199,0)</f>
        <v>-17125565.329999998</v>
      </c>
      <c r="AB209" s="639">
        <f>IF(AND(AB$12&gt;='Summary TC'!$C$4, AB$12&lt;='Summary TC'!$C$5), AA209-AB199,0)</f>
        <v>0</v>
      </c>
      <c r="AC209" s="639">
        <f>IF(AND(AC$12&gt;='Summary TC'!$C$4, AC$12&lt;='Summary TC'!$C$5), AB209-AC199,0)</f>
        <v>0</v>
      </c>
      <c r="AD209" s="639">
        <f>IF(AND(AD$12&gt;='Summary TC'!$C$4, AD$12&lt;='Summary TC'!$C$5), AC209-AD199,0)</f>
        <v>0</v>
      </c>
      <c r="AE209" s="639">
        <f>IF(AND(AE$12&gt;='Summary TC'!$C$4, AE$12&lt;='Summary TC'!$C$5), AD209-AE199,0)</f>
        <v>0</v>
      </c>
      <c r="AF209" s="639">
        <f>IF(AND(AF$12&gt;='Summary TC'!$C$4, AF$12&lt;='Summary TC'!$C$5), AE209-AF199,0)</f>
        <v>0</v>
      </c>
      <c r="AG209" s="639">
        <f>IF(AND(AG$12&gt;='Summary TC'!$C$4, AG$12&lt;='Summary TC'!$C$5), AF209-AG199,0)</f>
        <v>0</v>
      </c>
      <c r="AH209" s="639">
        <f>IF(AND(AH$12&gt;='Summary TC'!$C$4, AH$12&lt;='Summary TC'!$C$5), AG209-AH199,0)</f>
        <v>0</v>
      </c>
      <c r="AI209" s="728"/>
    </row>
    <row r="210" spans="2:35" ht="13" thickBot="1" x14ac:dyDescent="0.3">
      <c r="B210" s="730" t="s">
        <v>37</v>
      </c>
      <c r="C210" s="731"/>
      <c r="D210" s="724"/>
      <c r="E210" s="781" t="str">
        <f>IF(E209&gt;E207,"CAP Needed"," ")</f>
        <v xml:space="preserve"> </v>
      </c>
      <c r="F210" s="781" t="str">
        <f>IF(F209&gt;F207,"CAP Needed"," ")</f>
        <v xml:space="preserve"> </v>
      </c>
      <c r="G210" s="781" t="str">
        <f>IF(G209&gt;G207,"CAP Needed"," ")</f>
        <v xml:space="preserve"> </v>
      </c>
      <c r="H210" s="781" t="str">
        <f>IF(H209&gt;H207,"CAP Needed"," ")</f>
        <v xml:space="preserve"> </v>
      </c>
      <c r="I210" s="781" t="str">
        <f>IF(I209&gt;I207,"CAP Needed"," ")</f>
        <v xml:space="preserve"> </v>
      </c>
      <c r="J210" s="781" t="str">
        <f t="shared" ref="J210:AC210" si="79">IF(J209&gt;J207,"CAP Needed"," ")</f>
        <v xml:space="preserve"> </v>
      </c>
      <c r="K210" s="781" t="str">
        <f t="shared" si="79"/>
        <v xml:space="preserve"> </v>
      </c>
      <c r="L210" s="781" t="str">
        <f t="shared" si="79"/>
        <v xml:space="preserve"> </v>
      </c>
      <c r="M210" s="781" t="str">
        <f t="shared" si="79"/>
        <v xml:space="preserve"> </v>
      </c>
      <c r="N210" s="781" t="str">
        <f t="shared" si="79"/>
        <v xml:space="preserve"> </v>
      </c>
      <c r="O210" s="781" t="str">
        <f t="shared" si="79"/>
        <v xml:space="preserve"> </v>
      </c>
      <c r="P210" s="781" t="str">
        <f t="shared" si="79"/>
        <v xml:space="preserve"> </v>
      </c>
      <c r="Q210" s="781" t="str">
        <f t="shared" si="79"/>
        <v xml:space="preserve"> </v>
      </c>
      <c r="R210" s="781" t="str">
        <f t="shared" si="79"/>
        <v xml:space="preserve"> </v>
      </c>
      <c r="S210" s="781" t="str">
        <f t="shared" si="79"/>
        <v xml:space="preserve"> </v>
      </c>
      <c r="T210" s="781" t="str">
        <f t="shared" si="79"/>
        <v xml:space="preserve"> </v>
      </c>
      <c r="U210" s="781" t="str">
        <f t="shared" si="79"/>
        <v xml:space="preserve"> </v>
      </c>
      <c r="V210" s="781" t="str">
        <f t="shared" si="79"/>
        <v>CAP Needed</v>
      </c>
      <c r="W210" s="781" t="str">
        <f t="shared" si="79"/>
        <v xml:space="preserve"> </v>
      </c>
      <c r="X210" s="781" t="str">
        <f t="shared" si="79"/>
        <v>CAP Needed</v>
      </c>
      <c r="Y210" s="781" t="str">
        <f t="shared" si="79"/>
        <v xml:space="preserve"> </v>
      </c>
      <c r="Z210" s="781" t="str">
        <f t="shared" si="79"/>
        <v xml:space="preserve"> </v>
      </c>
      <c r="AA210" s="781" t="str">
        <f t="shared" si="79"/>
        <v xml:space="preserve"> </v>
      </c>
      <c r="AB210" s="781" t="str">
        <f t="shared" si="79"/>
        <v xml:space="preserve"> </v>
      </c>
      <c r="AC210" s="781" t="str">
        <f t="shared" si="79"/>
        <v xml:space="preserve"> </v>
      </c>
      <c r="AD210" s="781" t="str">
        <f t="shared" ref="AD210:AH210" si="80">IF(AD209&gt;AD207,"CAP Needed"," ")</f>
        <v xml:space="preserve"> </v>
      </c>
      <c r="AE210" s="781" t="str">
        <f t="shared" si="80"/>
        <v xml:space="preserve"> </v>
      </c>
      <c r="AF210" s="781" t="str">
        <f t="shared" si="80"/>
        <v xml:space="preserve"> </v>
      </c>
      <c r="AG210" s="781" t="str">
        <f t="shared" si="80"/>
        <v xml:space="preserve"> </v>
      </c>
      <c r="AH210" s="781" t="str">
        <f t="shared" si="80"/>
        <v xml:space="preserve"> </v>
      </c>
      <c r="AI210" s="724"/>
    </row>
    <row r="211" spans="2:35" x14ac:dyDescent="0.25">
      <c r="B211" s="416"/>
    </row>
    <row r="212" spans="2:35" ht="13" hidden="1" x14ac:dyDescent="0.3">
      <c r="B212" s="488"/>
      <c r="D212" s="488"/>
      <c r="E212" s="777"/>
      <c r="F212" s="777"/>
      <c r="G212" s="777"/>
      <c r="H212" s="777"/>
      <c r="I212" s="777"/>
      <c r="J212" s="777"/>
      <c r="K212" s="777"/>
      <c r="L212" s="777"/>
      <c r="M212" s="777"/>
      <c r="N212" s="777"/>
      <c r="O212" s="777"/>
      <c r="P212" s="777"/>
      <c r="Q212" s="777"/>
      <c r="R212" s="777"/>
      <c r="S212" s="777"/>
      <c r="T212" s="777"/>
      <c r="U212" s="777"/>
      <c r="V212" s="777"/>
      <c r="W212" s="777"/>
      <c r="X212" s="777"/>
      <c r="Y212" s="777"/>
      <c r="Z212" s="777"/>
      <c r="AA212" s="777"/>
      <c r="AB212" s="777"/>
      <c r="AC212" s="777"/>
      <c r="AD212" s="777"/>
      <c r="AE212" s="777"/>
      <c r="AF212" s="777"/>
      <c r="AG212" s="777"/>
      <c r="AH212" s="777"/>
      <c r="AI212" s="778"/>
    </row>
    <row r="213" spans="2:35" ht="13" hidden="1" x14ac:dyDescent="0.3">
      <c r="B213" s="488" t="s">
        <v>82</v>
      </c>
      <c r="D213" s="488"/>
      <c r="E213" s="777"/>
      <c r="F213" s="777"/>
      <c r="G213" s="777"/>
      <c r="H213" s="777"/>
      <c r="I213" s="777"/>
      <c r="J213" s="777"/>
      <c r="K213" s="777"/>
      <c r="L213" s="777"/>
      <c r="M213" s="777"/>
      <c r="N213" s="777"/>
      <c r="O213" s="777"/>
      <c r="P213" s="777"/>
      <c r="Q213" s="777"/>
      <c r="R213" s="777"/>
      <c r="S213" s="777"/>
      <c r="T213" s="777"/>
      <c r="U213" s="777"/>
      <c r="V213" s="777"/>
      <c r="W213" s="777"/>
      <c r="X213" s="777"/>
      <c r="Y213" s="777"/>
      <c r="Z213" s="777"/>
      <c r="AA213" s="777"/>
      <c r="AB213" s="777"/>
      <c r="AC213" s="777"/>
      <c r="AD213" s="777"/>
      <c r="AE213" s="777"/>
      <c r="AF213" s="777"/>
      <c r="AG213" s="777"/>
      <c r="AH213" s="777"/>
      <c r="AI213" s="778"/>
    </row>
    <row r="214" spans="2:35" ht="13" hidden="1" x14ac:dyDescent="0.3">
      <c r="B214" s="488"/>
      <c r="D214" s="488"/>
      <c r="E214" s="777"/>
      <c r="F214" s="777"/>
      <c r="G214" s="777"/>
      <c r="H214" s="777"/>
      <c r="I214" s="777"/>
      <c r="J214" s="777"/>
      <c r="K214" s="777"/>
      <c r="L214" s="777"/>
      <c r="M214" s="777"/>
      <c r="N214" s="777"/>
      <c r="O214" s="777"/>
      <c r="P214" s="777"/>
      <c r="Q214" s="777"/>
      <c r="R214" s="777"/>
      <c r="S214" s="777"/>
      <c r="T214" s="777"/>
      <c r="U214" s="777"/>
      <c r="V214" s="777"/>
      <c r="W214" s="777"/>
      <c r="X214" s="777"/>
      <c r="Y214" s="777"/>
      <c r="Z214" s="777"/>
      <c r="AA214" s="777"/>
      <c r="AB214" s="777"/>
      <c r="AC214" s="777"/>
      <c r="AD214" s="777"/>
      <c r="AE214" s="777"/>
      <c r="AF214" s="777"/>
      <c r="AG214" s="777"/>
      <c r="AH214" s="777"/>
      <c r="AI214" s="778"/>
    </row>
    <row r="215" spans="2:35" ht="13.5" hidden="1" thickBot="1" x14ac:dyDescent="0.35">
      <c r="B215" s="440" t="s">
        <v>3</v>
      </c>
    </row>
    <row r="216" spans="2:35" ht="13" hidden="1" x14ac:dyDescent="0.3">
      <c r="B216" s="527"/>
      <c r="C216" s="563"/>
      <c r="D216" s="576"/>
      <c r="E216" s="502" t="s">
        <v>0</v>
      </c>
      <c r="F216" s="428"/>
      <c r="G216" s="503"/>
      <c r="H216" s="428"/>
      <c r="I216" s="428"/>
      <c r="J216" s="428"/>
      <c r="K216" s="428"/>
      <c r="L216" s="428"/>
      <c r="M216" s="428"/>
      <c r="N216" s="428"/>
      <c r="O216" s="428"/>
      <c r="P216" s="428"/>
      <c r="Q216" s="428"/>
      <c r="R216" s="428"/>
      <c r="S216" s="428"/>
      <c r="T216" s="428"/>
      <c r="U216" s="428"/>
      <c r="V216" s="428"/>
      <c r="W216" s="428"/>
      <c r="X216" s="428"/>
      <c r="Y216" s="428"/>
      <c r="Z216" s="428"/>
      <c r="AA216" s="428"/>
      <c r="AB216" s="428"/>
      <c r="AC216" s="428"/>
      <c r="AD216" s="428"/>
      <c r="AE216" s="428"/>
      <c r="AF216" s="428"/>
      <c r="AG216" s="428"/>
      <c r="AH216" s="428"/>
      <c r="AI216" s="621"/>
    </row>
    <row r="217" spans="2:35" ht="13.5" hidden="1" thickBot="1" x14ac:dyDescent="0.35">
      <c r="B217" s="530"/>
      <c r="C217" s="626"/>
      <c r="D217" s="530"/>
      <c r="E217" s="561">
        <f>'DY Def'!B$5</f>
        <v>1</v>
      </c>
      <c r="F217" s="561">
        <f>'DY Def'!C$5</f>
        <v>2</v>
      </c>
      <c r="G217" s="561">
        <f>'DY Def'!D$5</f>
        <v>3</v>
      </c>
      <c r="H217" s="561">
        <f>'DY Def'!E$5</f>
        <v>4</v>
      </c>
      <c r="I217" s="561">
        <f>'DY Def'!F$5</f>
        <v>5</v>
      </c>
      <c r="J217" s="561">
        <f>'DY Def'!G$5</f>
        <v>6</v>
      </c>
      <c r="K217" s="561">
        <f>'DY Def'!H$5</f>
        <v>7</v>
      </c>
      <c r="L217" s="561">
        <f>'DY Def'!I$5</f>
        <v>8</v>
      </c>
      <c r="M217" s="561">
        <f>'DY Def'!J$5</f>
        <v>9</v>
      </c>
      <c r="N217" s="561">
        <f>'DY Def'!K$5</f>
        <v>10</v>
      </c>
      <c r="O217" s="561">
        <f>'DY Def'!L$5</f>
        <v>11</v>
      </c>
      <c r="P217" s="561">
        <f>'DY Def'!M$5</f>
        <v>12</v>
      </c>
      <c r="Q217" s="561">
        <f>'DY Def'!N$5</f>
        <v>13</v>
      </c>
      <c r="R217" s="561">
        <f>'DY Def'!O$5</f>
        <v>14</v>
      </c>
      <c r="S217" s="561">
        <f>'DY Def'!P$5</f>
        <v>15</v>
      </c>
      <c r="T217" s="561">
        <f>'DY Def'!Q$5</f>
        <v>16</v>
      </c>
      <c r="U217" s="561">
        <f>'DY Def'!R$5</f>
        <v>17</v>
      </c>
      <c r="V217" s="561">
        <f>'DY Def'!S$5</f>
        <v>18</v>
      </c>
      <c r="W217" s="561">
        <f>'DY Def'!T$5</f>
        <v>19</v>
      </c>
      <c r="X217" s="561">
        <f>'DY Def'!U$5</f>
        <v>20</v>
      </c>
      <c r="Y217" s="561">
        <f>'DY Def'!V$5</f>
        <v>21</v>
      </c>
      <c r="Z217" s="561">
        <f>'DY Def'!W$5</f>
        <v>22</v>
      </c>
      <c r="AA217" s="561">
        <f>'DY Def'!X$5</f>
        <v>23</v>
      </c>
      <c r="AB217" s="561">
        <f>'DY Def'!Y$5</f>
        <v>24</v>
      </c>
      <c r="AC217" s="561">
        <f>'DY Def'!Z$5</f>
        <v>25</v>
      </c>
      <c r="AD217" s="561">
        <f>'DY Def'!AA$5</f>
        <v>26</v>
      </c>
      <c r="AE217" s="561">
        <f>'DY Def'!AB$5</f>
        <v>27</v>
      </c>
      <c r="AF217" s="561">
        <f>'DY Def'!AC$5</f>
        <v>28</v>
      </c>
      <c r="AG217" s="561">
        <f>'DY Def'!AD$5</f>
        <v>29</v>
      </c>
      <c r="AH217" s="561">
        <f>'DY Def'!AE$5</f>
        <v>30</v>
      </c>
      <c r="AI217" s="734" t="s">
        <v>1</v>
      </c>
    </row>
    <row r="218" spans="2:35" ht="13" hidden="1" x14ac:dyDescent="0.3">
      <c r="B218" s="548" t="s">
        <v>80</v>
      </c>
      <c r="C218" s="636"/>
      <c r="D218" s="674"/>
      <c r="E218" s="782"/>
      <c r="F218" s="782"/>
      <c r="G218" s="782"/>
      <c r="H218" s="782"/>
      <c r="I218" s="782"/>
      <c r="J218" s="782"/>
      <c r="K218" s="782"/>
      <c r="L218" s="782"/>
      <c r="M218" s="782"/>
      <c r="N218" s="782"/>
      <c r="O218" s="782"/>
      <c r="P218" s="782"/>
      <c r="Q218" s="782"/>
      <c r="R218" s="782"/>
      <c r="S218" s="782"/>
      <c r="T218" s="782"/>
      <c r="U218" s="782"/>
      <c r="V218" s="782"/>
      <c r="W218" s="782"/>
      <c r="X218" s="782"/>
      <c r="Y218" s="782"/>
      <c r="Z218" s="782"/>
      <c r="AA218" s="782"/>
      <c r="AB218" s="782"/>
      <c r="AC218" s="782"/>
      <c r="AD218" s="782"/>
      <c r="AE218" s="782"/>
      <c r="AF218" s="782"/>
      <c r="AG218" s="782"/>
      <c r="AH218" s="782"/>
      <c r="AI218" s="700"/>
    </row>
    <row r="219" spans="2:35" ht="13" hidden="1" x14ac:dyDescent="0.3">
      <c r="B219" s="589" t="str">
        <f>IFERROR(VLOOKUP(C219,'MEG Def'!$A$52:$B$54,2),"")</f>
        <v/>
      </c>
      <c r="C219" s="636"/>
      <c r="D219" s="674" t="s">
        <v>20</v>
      </c>
      <c r="E219" s="639">
        <f>E220*E221</f>
        <v>0</v>
      </c>
      <c r="F219" s="639">
        <f t="shared" ref="F219:AC219" si="81">F220*F221</f>
        <v>0</v>
      </c>
      <c r="G219" s="639">
        <f t="shared" si="81"/>
        <v>0</v>
      </c>
      <c r="H219" s="639">
        <f t="shared" si="81"/>
        <v>0</v>
      </c>
      <c r="I219" s="639">
        <f t="shared" si="81"/>
        <v>0</v>
      </c>
      <c r="J219" s="639">
        <f t="shared" si="81"/>
        <v>0</v>
      </c>
      <c r="K219" s="639">
        <f t="shared" si="81"/>
        <v>0</v>
      </c>
      <c r="L219" s="639">
        <f t="shared" si="81"/>
        <v>0</v>
      </c>
      <c r="M219" s="639">
        <f t="shared" si="81"/>
        <v>0</v>
      </c>
      <c r="N219" s="639">
        <f t="shared" si="81"/>
        <v>0</v>
      </c>
      <c r="O219" s="639">
        <f t="shared" si="81"/>
        <v>0</v>
      </c>
      <c r="P219" s="639">
        <f t="shared" si="81"/>
        <v>0</v>
      </c>
      <c r="Q219" s="639">
        <f t="shared" si="81"/>
        <v>0</v>
      </c>
      <c r="R219" s="639">
        <f t="shared" si="81"/>
        <v>0</v>
      </c>
      <c r="S219" s="639">
        <f t="shared" si="81"/>
        <v>0</v>
      </c>
      <c r="T219" s="639">
        <f t="shared" si="81"/>
        <v>0</v>
      </c>
      <c r="U219" s="639">
        <f t="shared" si="81"/>
        <v>0</v>
      </c>
      <c r="V219" s="639">
        <f t="shared" si="81"/>
        <v>0</v>
      </c>
      <c r="W219" s="639">
        <f t="shared" si="81"/>
        <v>0</v>
      </c>
      <c r="X219" s="639">
        <f t="shared" si="81"/>
        <v>0</v>
      </c>
      <c r="Y219" s="639">
        <f t="shared" si="81"/>
        <v>0</v>
      </c>
      <c r="Z219" s="639">
        <f t="shared" si="81"/>
        <v>0</v>
      </c>
      <c r="AA219" s="639">
        <f t="shared" si="81"/>
        <v>0</v>
      </c>
      <c r="AB219" s="639">
        <f t="shared" si="81"/>
        <v>0</v>
      </c>
      <c r="AC219" s="639">
        <f t="shared" si="81"/>
        <v>0</v>
      </c>
      <c r="AD219" s="639">
        <f t="shared" ref="AD219:AH219" si="82">AD220*AD221</f>
        <v>0</v>
      </c>
      <c r="AE219" s="639">
        <f t="shared" si="82"/>
        <v>0</v>
      </c>
      <c r="AF219" s="639">
        <f t="shared" si="82"/>
        <v>0</v>
      </c>
      <c r="AG219" s="639">
        <f t="shared" si="82"/>
        <v>0</v>
      </c>
      <c r="AH219" s="639">
        <f t="shared" si="82"/>
        <v>0</v>
      </c>
      <c r="AI219" s="687"/>
    </row>
    <row r="220" spans="2:35" s="642" customFormat="1" ht="13" hidden="1" x14ac:dyDescent="0.3">
      <c r="B220" s="643"/>
      <c r="C220" s="644"/>
      <c r="D220" s="743" t="s">
        <v>21</v>
      </c>
      <c r="E220" s="647">
        <f>SUMIF('WOW PMPM &amp; Agg'!$B$56:$B$64,'Summary TC'!$B219,'WOW PMPM &amp; Agg'!D$56:D$64)</f>
        <v>0</v>
      </c>
      <c r="F220" s="647">
        <f>SUMIF('WOW PMPM &amp; Agg'!$B$56:$B$64,'Summary TC'!$B219,'WOW PMPM &amp; Agg'!E$56:E$64)</f>
        <v>0</v>
      </c>
      <c r="G220" s="647">
        <f>SUMIF('WOW PMPM &amp; Agg'!$B$56:$B$64,'Summary TC'!$B219,'WOW PMPM &amp; Agg'!F$56:F$64)</f>
        <v>0</v>
      </c>
      <c r="H220" s="647">
        <f>SUMIF('WOW PMPM &amp; Agg'!$B$56:$B$64,'Summary TC'!$B219,'WOW PMPM &amp; Agg'!G$56:G$64)</f>
        <v>0</v>
      </c>
      <c r="I220" s="647">
        <f>SUMIF('WOW PMPM &amp; Agg'!$B$56:$B$64,'Summary TC'!$B219,'WOW PMPM &amp; Agg'!H$56:H$64)</f>
        <v>0</v>
      </c>
      <c r="J220" s="647">
        <f>SUMIF('WOW PMPM &amp; Agg'!$B$56:$B$64,'Summary TC'!$B219,'WOW PMPM &amp; Agg'!I$56:I$64)</f>
        <v>0</v>
      </c>
      <c r="K220" s="647">
        <f>SUMIF('WOW PMPM &amp; Agg'!$B$56:$B$64,'Summary TC'!$B219,'WOW PMPM &amp; Agg'!J$56:J$64)</f>
        <v>0</v>
      </c>
      <c r="L220" s="647">
        <f>SUMIF('WOW PMPM &amp; Agg'!$B$56:$B$64,'Summary TC'!$B219,'WOW PMPM &amp; Agg'!K$56:K$64)</f>
        <v>0</v>
      </c>
      <c r="M220" s="647">
        <f>SUMIF('WOW PMPM &amp; Agg'!$B$56:$B$64,'Summary TC'!$B219,'WOW PMPM &amp; Agg'!L$56:L$64)</f>
        <v>0</v>
      </c>
      <c r="N220" s="647">
        <f>SUMIF('WOW PMPM &amp; Agg'!$B$56:$B$64,'Summary TC'!$B219,'WOW PMPM &amp; Agg'!M$56:M$64)</f>
        <v>0</v>
      </c>
      <c r="O220" s="647">
        <f>SUMIF('WOW PMPM &amp; Agg'!$B$56:$B$64,'Summary TC'!$B219,'WOW PMPM &amp; Agg'!N$56:N$64)</f>
        <v>0</v>
      </c>
      <c r="P220" s="647">
        <f>SUMIF('WOW PMPM &amp; Agg'!$B$56:$B$64,'Summary TC'!$B219,'WOW PMPM &amp; Agg'!O$56:O$64)</f>
        <v>0</v>
      </c>
      <c r="Q220" s="647">
        <f>SUMIF('WOW PMPM &amp; Agg'!$B$56:$B$64,'Summary TC'!$B219,'WOW PMPM &amp; Agg'!P$56:P$64)</f>
        <v>0</v>
      </c>
      <c r="R220" s="647">
        <f>SUMIF('WOW PMPM &amp; Agg'!$B$56:$B$64,'Summary TC'!$B219,'WOW PMPM &amp; Agg'!Q$56:Q$64)</f>
        <v>0</v>
      </c>
      <c r="S220" s="647">
        <f>SUMIF('WOW PMPM &amp; Agg'!$B$56:$B$64,'Summary TC'!$B219,'WOW PMPM &amp; Agg'!R$56:R$64)</f>
        <v>0</v>
      </c>
      <c r="T220" s="647">
        <f>SUMIF('WOW PMPM &amp; Agg'!$B$56:$B$64,'Summary TC'!$B219,'WOW PMPM &amp; Agg'!S$56:S$64)</f>
        <v>0</v>
      </c>
      <c r="U220" s="647">
        <f>SUMIF('WOW PMPM &amp; Agg'!$B$56:$B$64,'Summary TC'!$B219,'WOW PMPM &amp; Agg'!T$56:T$64)</f>
        <v>0</v>
      </c>
      <c r="V220" s="647">
        <f>SUMIF('WOW PMPM &amp; Agg'!$B$56:$B$64,'Summary TC'!$B219,'WOW PMPM &amp; Agg'!U$56:U$64)</f>
        <v>0</v>
      </c>
      <c r="W220" s="647">
        <f>SUMIF('WOW PMPM &amp; Agg'!$B$56:$B$64,'Summary TC'!$B219,'WOW PMPM &amp; Agg'!V$56:V$64)</f>
        <v>0</v>
      </c>
      <c r="X220" s="647">
        <f>SUMIF('WOW PMPM &amp; Agg'!$B$56:$B$64,'Summary TC'!$B219,'WOW PMPM &amp; Agg'!W$56:W$64)</f>
        <v>0</v>
      </c>
      <c r="Y220" s="647">
        <f>SUMIF('WOW PMPM &amp; Agg'!$B$56:$B$64,'Summary TC'!$B219,'WOW PMPM &amp; Agg'!X$56:X$64)</f>
        <v>0</v>
      </c>
      <c r="Z220" s="647">
        <f>SUMIF('WOW PMPM &amp; Agg'!$B$56:$B$64,'Summary TC'!$B219,'WOW PMPM &amp; Agg'!Y$56:Y$64)</f>
        <v>0</v>
      </c>
      <c r="AA220" s="647">
        <f>SUMIF('WOW PMPM &amp; Agg'!$B$56:$B$64,'Summary TC'!$B219,'WOW PMPM &amp; Agg'!Z$56:Z$64)</f>
        <v>0</v>
      </c>
      <c r="AB220" s="647">
        <f>SUMIF('WOW PMPM &amp; Agg'!$B$56:$B$64,'Summary TC'!$B219,'WOW PMPM &amp; Agg'!AA$56:AA$64)</f>
        <v>0</v>
      </c>
      <c r="AC220" s="647">
        <f>SUMIF('WOW PMPM &amp; Agg'!$B$56:$B$64,'Summary TC'!$B219,'WOW PMPM &amp; Agg'!AB$56:AB$64)</f>
        <v>0</v>
      </c>
      <c r="AD220" s="647">
        <f>SUMIF('WOW PMPM &amp; Agg'!$B$56:$B$64,'Summary TC'!$B219,'WOW PMPM &amp; Agg'!AC$56:AC$64)</f>
        <v>0</v>
      </c>
      <c r="AE220" s="647">
        <f>SUMIF('WOW PMPM &amp; Agg'!$B$56:$B$64,'Summary TC'!$B219,'WOW PMPM &amp; Agg'!AD$56:AD$64)</f>
        <v>0</v>
      </c>
      <c r="AF220" s="647">
        <f>SUMIF('WOW PMPM &amp; Agg'!$B$56:$B$64,'Summary TC'!$B219,'WOW PMPM &amp; Agg'!AE$56:AE$64)</f>
        <v>0</v>
      </c>
      <c r="AG220" s="647">
        <f>SUMIF('WOW PMPM &amp; Agg'!$B$56:$B$64,'Summary TC'!$B219,'WOW PMPM &amp; Agg'!AF$56:AF$64)</f>
        <v>0</v>
      </c>
      <c r="AH220" s="647">
        <f>SUMIF('WOW PMPM &amp; Agg'!$B$56:$B$64,'Summary TC'!$B219,'WOW PMPM &amp; Agg'!AG$56:AG$64)</f>
        <v>0</v>
      </c>
      <c r="AI220" s="783"/>
    </row>
    <row r="221" spans="2:35" ht="13" hidden="1" x14ac:dyDescent="0.3">
      <c r="B221" s="589"/>
      <c r="C221" s="636"/>
      <c r="D221" s="674" t="s">
        <v>22</v>
      </c>
      <c r="E221" s="619">
        <f>IF($B$8="Actuals only",SUMIF('MemMon Actual'!$B$14:$B$36,'Summary TC'!$B219,'MemMon Actual'!D$14:D$36),0)+IF($B$8="Actuals + Projected",SUMIF('MemMon Total'!$B$10:$B$32,'Summary TC'!$B219,'MemMon Total'!D$10:D$32),0)</f>
        <v>0</v>
      </c>
      <c r="F221" s="619">
        <f>IF($B$8="Actuals only",SUMIF('MemMon Actual'!$B$14:$B$36,'Summary TC'!$B219,'MemMon Actual'!E$14:E$36),0)+IF($B$8="Actuals + Projected",SUMIF('MemMon Total'!$B$10:$B$32,'Summary TC'!$B219,'MemMon Total'!E$10:E$32),0)</f>
        <v>0</v>
      </c>
      <c r="G221" s="619">
        <f>IF($B$8="Actuals only",SUMIF('MemMon Actual'!$B$14:$B$36,'Summary TC'!$B219,'MemMon Actual'!F$14:F$36),0)+IF($B$8="Actuals + Projected",SUMIF('MemMon Total'!$B$10:$B$32,'Summary TC'!$B219,'MemMon Total'!F$10:F$32),0)</f>
        <v>0</v>
      </c>
      <c r="H221" s="619">
        <f>IF($B$8="Actuals only",SUMIF('MemMon Actual'!$B$14:$B$36,'Summary TC'!$B219,'MemMon Actual'!G$14:G$36),0)+IF($B$8="Actuals + Projected",SUMIF('MemMon Total'!$B$10:$B$32,'Summary TC'!$B219,'MemMon Total'!G$10:G$32),0)</f>
        <v>0</v>
      </c>
      <c r="I221" s="619">
        <f>IF($B$8="Actuals only",SUMIF('MemMon Actual'!$B$14:$B$36,'Summary TC'!$B219,'MemMon Actual'!H$14:H$36),0)+IF($B$8="Actuals + Projected",SUMIF('MemMon Total'!$B$10:$B$32,'Summary TC'!$B219,'MemMon Total'!H$10:H$32),0)</f>
        <v>0</v>
      </c>
      <c r="J221" s="619">
        <f>IF($B$8="Actuals only",SUMIF('MemMon Actual'!$B$14:$B$36,'Summary TC'!$B219,'MemMon Actual'!I$14:I$36),0)+IF($B$8="Actuals + Projected",SUMIF('MemMon Total'!$B$10:$B$32,'Summary TC'!$B219,'MemMon Total'!I$10:I$32),0)</f>
        <v>0</v>
      </c>
      <c r="K221" s="619">
        <f>IF($B$8="Actuals only",SUMIF('MemMon Actual'!$B$14:$B$36,'Summary TC'!$B219,'MemMon Actual'!J$14:J$36),0)+IF($B$8="Actuals + Projected",SUMIF('MemMon Total'!$B$10:$B$32,'Summary TC'!$B219,'MemMon Total'!J$10:J$32),0)</f>
        <v>0</v>
      </c>
      <c r="L221" s="619">
        <f>IF($B$8="Actuals only",SUMIF('MemMon Actual'!$B$14:$B$36,'Summary TC'!$B219,'MemMon Actual'!K$14:K$36),0)+IF($B$8="Actuals + Projected",SUMIF('MemMon Total'!$B$10:$B$32,'Summary TC'!$B219,'MemMon Total'!K$10:K$32),0)</f>
        <v>0</v>
      </c>
      <c r="M221" s="619">
        <f>IF($B$8="Actuals only",SUMIF('MemMon Actual'!$B$14:$B$36,'Summary TC'!$B219,'MemMon Actual'!L$14:L$36),0)+IF($B$8="Actuals + Projected",SUMIF('MemMon Total'!$B$10:$B$32,'Summary TC'!$B219,'MemMon Total'!L$10:L$32),0)</f>
        <v>0</v>
      </c>
      <c r="N221" s="619">
        <f>IF($B$8="Actuals only",SUMIF('MemMon Actual'!$B$14:$B$36,'Summary TC'!$B219,'MemMon Actual'!M$14:M$36),0)+IF($B$8="Actuals + Projected",SUMIF('MemMon Total'!$B$10:$B$32,'Summary TC'!$B219,'MemMon Total'!M$10:M$32),0)</f>
        <v>0</v>
      </c>
      <c r="O221" s="619">
        <f>IF($B$8="Actuals only",SUMIF('MemMon Actual'!$B$14:$B$36,'Summary TC'!$B219,'MemMon Actual'!N$14:N$36),0)+IF($B$8="Actuals + Projected",SUMIF('MemMon Total'!$B$10:$B$32,'Summary TC'!$B219,'MemMon Total'!N$10:N$32),0)</f>
        <v>0</v>
      </c>
      <c r="P221" s="619">
        <f>IF($B$8="Actuals only",SUMIF('MemMon Actual'!$B$14:$B$36,'Summary TC'!$B219,'MemMon Actual'!O$14:O$36),0)+IF($B$8="Actuals + Projected",SUMIF('MemMon Total'!$B$10:$B$32,'Summary TC'!$B219,'MemMon Total'!O$10:O$32),0)</f>
        <v>0</v>
      </c>
      <c r="Q221" s="619">
        <f>IF($B$8="Actuals only",SUMIF('MemMon Actual'!$B$14:$B$36,'Summary TC'!$B219,'MemMon Actual'!P$14:P$36),0)+IF($B$8="Actuals + Projected",SUMIF('MemMon Total'!$B$10:$B$32,'Summary TC'!$B219,'MemMon Total'!P$10:P$32),0)</f>
        <v>0</v>
      </c>
      <c r="R221" s="619">
        <f>IF($B$8="Actuals only",SUMIF('MemMon Actual'!$B$14:$B$36,'Summary TC'!$B219,'MemMon Actual'!Q$14:Q$36),0)+IF($B$8="Actuals + Projected",SUMIF('MemMon Total'!$B$10:$B$32,'Summary TC'!$B219,'MemMon Total'!Q$10:Q$32),0)</f>
        <v>0</v>
      </c>
      <c r="S221" s="619">
        <f>IF($B$8="Actuals only",SUMIF('MemMon Actual'!$B$14:$B$36,'Summary TC'!$B219,'MemMon Actual'!R$14:R$36),0)+IF($B$8="Actuals + Projected",SUMIF('MemMon Total'!$B$10:$B$32,'Summary TC'!$B219,'MemMon Total'!R$10:R$32),0)</f>
        <v>0</v>
      </c>
      <c r="T221" s="619">
        <f>IF($B$8="Actuals only",SUMIF('MemMon Actual'!$B$14:$B$36,'Summary TC'!$B219,'MemMon Actual'!S$14:S$36),0)+IF($B$8="Actuals + Projected",SUMIF('MemMon Total'!$B$10:$B$32,'Summary TC'!$B219,'MemMon Total'!S$10:S$32),0)</f>
        <v>0</v>
      </c>
      <c r="U221" s="619">
        <f>IF($B$8="Actuals only",SUMIF('MemMon Actual'!$B$14:$B$36,'Summary TC'!$B219,'MemMon Actual'!T$14:T$36),0)+IF($B$8="Actuals + Projected",SUMIF('MemMon Total'!$B$10:$B$32,'Summary TC'!$B219,'MemMon Total'!T$10:T$32),0)</f>
        <v>0</v>
      </c>
      <c r="V221" s="619">
        <f>IF($B$8="Actuals only",SUMIF('MemMon Actual'!$B$14:$B$36,'Summary TC'!$B219,'MemMon Actual'!U$14:U$36),0)+IF($B$8="Actuals + Projected",SUMIF('MemMon Total'!$B$10:$B$32,'Summary TC'!$B219,'MemMon Total'!U$10:U$32),0)</f>
        <v>0</v>
      </c>
      <c r="W221" s="619">
        <f>IF($B$8="Actuals only",SUMIF('MemMon Actual'!$B$14:$B$36,'Summary TC'!$B219,'MemMon Actual'!V$14:V$36),0)+IF($B$8="Actuals + Projected",SUMIF('MemMon Total'!$B$10:$B$32,'Summary TC'!$B219,'MemMon Total'!V$10:V$32),0)</f>
        <v>0</v>
      </c>
      <c r="X221" s="619">
        <f>IF($B$8="Actuals only",SUMIF('MemMon Actual'!$B$14:$B$36,'Summary TC'!$B219,'MemMon Actual'!W$14:W$36),0)+IF($B$8="Actuals + Projected",SUMIF('MemMon Total'!$B$10:$B$32,'Summary TC'!$B219,'MemMon Total'!W$10:W$32),0)</f>
        <v>0</v>
      </c>
      <c r="Y221" s="619">
        <f>IF($B$8="Actuals only",SUMIF('MemMon Actual'!$B$14:$B$36,'Summary TC'!$B219,'MemMon Actual'!X$14:X$36),0)+IF($B$8="Actuals + Projected",SUMIF('MemMon Total'!$B$10:$B$32,'Summary TC'!$B219,'MemMon Total'!X$10:X$32),0)</f>
        <v>0</v>
      </c>
      <c r="Z221" s="619">
        <f>IF($B$8="Actuals only",SUMIF('MemMon Actual'!$B$14:$B$36,'Summary TC'!$B219,'MemMon Actual'!Y$14:Y$36),0)+IF($B$8="Actuals + Projected",SUMIF('MemMon Total'!$B$10:$B$32,'Summary TC'!$B219,'MemMon Total'!Y$10:Y$32),0)</f>
        <v>0</v>
      </c>
      <c r="AA221" s="619">
        <f>IF($B$8="Actuals only",SUMIF('MemMon Actual'!$B$14:$B$36,'Summary TC'!$B219,'MemMon Actual'!Z$14:Z$36),0)+IF($B$8="Actuals + Projected",SUMIF('MemMon Total'!$B$10:$B$32,'Summary TC'!$B219,'MemMon Total'!Z$10:Z$32),0)</f>
        <v>0</v>
      </c>
      <c r="AB221" s="619">
        <f>IF($B$8="Actuals only",SUMIF('MemMon Actual'!$B$14:$B$36,'Summary TC'!$B219,'MemMon Actual'!AA$14:AA$36),0)+IF($B$8="Actuals + Projected",SUMIF('MemMon Total'!$B$10:$B$32,'Summary TC'!$B219,'MemMon Total'!AA$10:AA$32),0)</f>
        <v>0</v>
      </c>
      <c r="AC221" s="619">
        <f>IF($B$8="Actuals only",SUMIF('MemMon Actual'!$B$14:$B$36,'Summary TC'!$B219,'MemMon Actual'!AB$14:AB$36),0)+IF($B$8="Actuals + Projected",SUMIF('MemMon Total'!$B$10:$B$32,'Summary TC'!$B219,'MemMon Total'!AB$10:AB$32),0)</f>
        <v>0</v>
      </c>
      <c r="AD221" s="619">
        <f>IF($B$8="Actuals only",SUMIF('MemMon Actual'!$B$14:$B$36,'Summary TC'!$B219,'MemMon Actual'!AC$14:AC$36),0)+IF($B$8="Actuals + Projected",SUMIF('MemMon Total'!$B$10:$B$32,'Summary TC'!$B219,'MemMon Total'!AC$10:AC$32),0)</f>
        <v>0</v>
      </c>
      <c r="AE221" s="619">
        <f>IF($B$8="Actuals only",SUMIF('MemMon Actual'!$B$14:$B$36,'Summary TC'!$B219,'MemMon Actual'!AD$14:AD$36),0)+IF($B$8="Actuals + Projected",SUMIF('MemMon Total'!$B$10:$B$32,'Summary TC'!$B219,'MemMon Total'!AD$10:AD$32),0)</f>
        <v>0</v>
      </c>
      <c r="AF221" s="619">
        <f>IF($B$8="Actuals only",SUMIF('MemMon Actual'!$B$14:$B$36,'Summary TC'!$B219,'MemMon Actual'!AE$14:AE$36),0)+IF($B$8="Actuals + Projected",SUMIF('MemMon Total'!$B$10:$B$32,'Summary TC'!$B219,'MemMon Total'!AE$10:AE$32),0)</f>
        <v>0</v>
      </c>
      <c r="AG221" s="619">
        <f>IF($B$8="Actuals only",SUMIF('MemMon Actual'!$B$14:$B$36,'Summary TC'!$B219,'MemMon Actual'!AF$14:AF$36),0)+IF($B$8="Actuals + Projected",SUMIF('MemMon Total'!$B$10:$B$32,'Summary TC'!$B219,'MemMon Total'!AF$10:AF$32),0)</f>
        <v>0</v>
      </c>
      <c r="AH221" s="619">
        <f>IF($B$8="Actuals only",SUMIF('MemMon Actual'!$B$14:$B$36,'Summary TC'!$B219,'MemMon Actual'!AG$14:AG$36),0)+IF($B$8="Actuals + Projected",SUMIF('MemMon Total'!$B$10:$B$32,'Summary TC'!$B219,'MemMon Total'!AG$10:AG$32),0)</f>
        <v>0</v>
      </c>
      <c r="AI221" s="687"/>
    </row>
    <row r="222" spans="2:35" ht="13" hidden="1" x14ac:dyDescent="0.3">
      <c r="B222" s="589"/>
      <c r="C222" s="636"/>
      <c r="D222" s="674"/>
      <c r="E222" s="784"/>
      <c r="F222" s="784"/>
      <c r="G222" s="784"/>
      <c r="H222" s="784"/>
      <c r="I222" s="784"/>
      <c r="J222" s="784"/>
      <c r="K222" s="784"/>
      <c r="L222" s="784"/>
      <c r="M222" s="784"/>
      <c r="N222" s="784"/>
      <c r="O222" s="784"/>
      <c r="P222" s="784"/>
      <c r="Q222" s="784"/>
      <c r="R222" s="784"/>
      <c r="S222" s="784"/>
      <c r="T222" s="784"/>
      <c r="U222" s="784"/>
      <c r="V222" s="784"/>
      <c r="W222" s="784"/>
      <c r="X222" s="784"/>
      <c r="Y222" s="784"/>
      <c r="Z222" s="784"/>
      <c r="AA222" s="784"/>
      <c r="AB222" s="784"/>
      <c r="AC222" s="784"/>
      <c r="AD222" s="784"/>
      <c r="AE222" s="784"/>
      <c r="AF222" s="784"/>
      <c r="AG222" s="784"/>
      <c r="AH222" s="784"/>
      <c r="AI222" s="687"/>
    </row>
    <row r="223" spans="2:35" ht="13" hidden="1" x14ac:dyDescent="0.3">
      <c r="B223" s="589" t="str">
        <f>IFERROR(VLOOKUP(C223,'MEG Def'!$A$52:$B$54,2),"")</f>
        <v/>
      </c>
      <c r="C223" s="636"/>
      <c r="D223" s="674" t="s">
        <v>20</v>
      </c>
      <c r="E223" s="639">
        <f>E224*E225</f>
        <v>0</v>
      </c>
      <c r="F223" s="639">
        <f t="shared" ref="F223:AC223" si="83">F224*F225</f>
        <v>0</v>
      </c>
      <c r="G223" s="639">
        <f t="shared" si="83"/>
        <v>0</v>
      </c>
      <c r="H223" s="639">
        <f t="shared" si="83"/>
        <v>0</v>
      </c>
      <c r="I223" s="639">
        <f t="shared" si="83"/>
        <v>0</v>
      </c>
      <c r="J223" s="639">
        <f t="shared" si="83"/>
        <v>0</v>
      </c>
      <c r="K223" s="639">
        <f t="shared" si="83"/>
        <v>0</v>
      </c>
      <c r="L223" s="639">
        <f t="shared" si="83"/>
        <v>0</v>
      </c>
      <c r="M223" s="639">
        <f t="shared" si="83"/>
        <v>0</v>
      </c>
      <c r="N223" s="639">
        <f t="shared" si="83"/>
        <v>0</v>
      </c>
      <c r="O223" s="639">
        <f t="shared" si="83"/>
        <v>0</v>
      </c>
      <c r="P223" s="639">
        <f t="shared" si="83"/>
        <v>0</v>
      </c>
      <c r="Q223" s="639">
        <f t="shared" si="83"/>
        <v>0</v>
      </c>
      <c r="R223" s="639">
        <f t="shared" si="83"/>
        <v>0</v>
      </c>
      <c r="S223" s="639">
        <f t="shared" si="83"/>
        <v>0</v>
      </c>
      <c r="T223" s="639">
        <f t="shared" si="83"/>
        <v>0</v>
      </c>
      <c r="U223" s="639">
        <f t="shared" si="83"/>
        <v>0</v>
      </c>
      <c r="V223" s="639">
        <f t="shared" si="83"/>
        <v>0</v>
      </c>
      <c r="W223" s="639">
        <f t="shared" si="83"/>
        <v>0</v>
      </c>
      <c r="X223" s="639">
        <f t="shared" si="83"/>
        <v>0</v>
      </c>
      <c r="Y223" s="639">
        <f t="shared" si="83"/>
        <v>0</v>
      </c>
      <c r="Z223" s="639">
        <f t="shared" si="83"/>
        <v>0</v>
      </c>
      <c r="AA223" s="639">
        <f t="shared" si="83"/>
        <v>0</v>
      </c>
      <c r="AB223" s="639">
        <f t="shared" si="83"/>
        <v>0</v>
      </c>
      <c r="AC223" s="639">
        <f t="shared" si="83"/>
        <v>0</v>
      </c>
      <c r="AD223" s="639">
        <f t="shared" ref="AD223:AH223" si="84">AD224*AD225</f>
        <v>0</v>
      </c>
      <c r="AE223" s="639">
        <f t="shared" si="84"/>
        <v>0</v>
      </c>
      <c r="AF223" s="639">
        <f t="shared" si="84"/>
        <v>0</v>
      </c>
      <c r="AG223" s="639">
        <f t="shared" si="84"/>
        <v>0</v>
      </c>
      <c r="AH223" s="639">
        <f t="shared" si="84"/>
        <v>0</v>
      </c>
      <c r="AI223" s="687"/>
    </row>
    <row r="224" spans="2:35" s="642" customFormat="1" ht="13" hidden="1" x14ac:dyDescent="0.3">
      <c r="B224" s="643"/>
      <c r="C224" s="644"/>
      <c r="D224" s="743" t="s">
        <v>21</v>
      </c>
      <c r="E224" s="647">
        <f>SUMIF('WOW PMPM &amp; Agg'!$B$56:$B$64,'Summary TC'!$B223,'WOW PMPM &amp; Agg'!D$56:D$64)</f>
        <v>0</v>
      </c>
      <c r="F224" s="647">
        <f>SUMIF('WOW PMPM &amp; Agg'!$B$56:$B$64,'Summary TC'!$B223,'WOW PMPM &amp; Agg'!E$56:E$64)</f>
        <v>0</v>
      </c>
      <c r="G224" s="647">
        <f>SUMIF('WOW PMPM &amp; Agg'!$B$56:$B$64,'Summary TC'!$B223,'WOW PMPM &amp; Agg'!F$56:F$64)</f>
        <v>0</v>
      </c>
      <c r="H224" s="647">
        <f>SUMIF('WOW PMPM &amp; Agg'!$B$56:$B$64,'Summary TC'!$B223,'WOW PMPM &amp; Agg'!G$56:G$64)</f>
        <v>0</v>
      </c>
      <c r="I224" s="647">
        <f>SUMIF('WOW PMPM &amp; Agg'!$B$56:$B$64,'Summary TC'!$B223,'WOW PMPM &amp; Agg'!H$56:H$64)</f>
        <v>0</v>
      </c>
      <c r="J224" s="647">
        <f>SUMIF('WOW PMPM &amp; Agg'!$B$56:$B$64,'Summary TC'!$B223,'WOW PMPM &amp; Agg'!I$56:I$64)</f>
        <v>0</v>
      </c>
      <c r="K224" s="647">
        <f>SUMIF('WOW PMPM &amp; Agg'!$B$56:$B$64,'Summary TC'!$B223,'WOW PMPM &amp; Agg'!J$56:J$64)</f>
        <v>0</v>
      </c>
      <c r="L224" s="647">
        <f>SUMIF('WOW PMPM &amp; Agg'!$B$56:$B$64,'Summary TC'!$B223,'WOW PMPM &amp; Agg'!K$56:K$64)</f>
        <v>0</v>
      </c>
      <c r="M224" s="647">
        <f>SUMIF('WOW PMPM &amp; Agg'!$B$56:$B$64,'Summary TC'!$B223,'WOW PMPM &amp; Agg'!L$56:L$64)</f>
        <v>0</v>
      </c>
      <c r="N224" s="647">
        <f>SUMIF('WOW PMPM &amp; Agg'!$B$56:$B$64,'Summary TC'!$B223,'WOW PMPM &amp; Agg'!M$56:M$64)</f>
        <v>0</v>
      </c>
      <c r="O224" s="647">
        <f>SUMIF('WOW PMPM &amp; Agg'!$B$56:$B$64,'Summary TC'!$B223,'WOW PMPM &amp; Agg'!N$56:N$64)</f>
        <v>0</v>
      </c>
      <c r="P224" s="647">
        <f>SUMIF('WOW PMPM &amp; Agg'!$B$56:$B$64,'Summary TC'!$B223,'WOW PMPM &amp; Agg'!O$56:O$64)</f>
        <v>0</v>
      </c>
      <c r="Q224" s="647">
        <f>SUMIF('WOW PMPM &amp; Agg'!$B$56:$B$64,'Summary TC'!$B223,'WOW PMPM &amp; Agg'!P$56:P$64)</f>
        <v>0</v>
      </c>
      <c r="R224" s="647">
        <f>SUMIF('WOW PMPM &amp; Agg'!$B$56:$B$64,'Summary TC'!$B223,'WOW PMPM &amp; Agg'!Q$56:Q$64)</f>
        <v>0</v>
      </c>
      <c r="S224" s="647">
        <f>SUMIF('WOW PMPM &amp; Agg'!$B$56:$B$64,'Summary TC'!$B223,'WOW PMPM &amp; Agg'!R$56:R$64)</f>
        <v>0</v>
      </c>
      <c r="T224" s="647">
        <f>SUMIF('WOW PMPM &amp; Agg'!$B$56:$B$64,'Summary TC'!$B223,'WOW PMPM &amp; Agg'!S$56:S$64)</f>
        <v>0</v>
      </c>
      <c r="U224" s="647">
        <f>SUMIF('WOW PMPM &amp; Agg'!$B$56:$B$64,'Summary TC'!$B223,'WOW PMPM &amp; Agg'!T$56:T$64)</f>
        <v>0</v>
      </c>
      <c r="V224" s="647">
        <f>SUMIF('WOW PMPM &amp; Agg'!$B$56:$B$64,'Summary TC'!$B223,'WOW PMPM &amp; Agg'!U$56:U$64)</f>
        <v>0</v>
      </c>
      <c r="W224" s="647">
        <f>SUMIF('WOW PMPM &amp; Agg'!$B$56:$B$64,'Summary TC'!$B223,'WOW PMPM &amp; Agg'!V$56:V$64)</f>
        <v>0</v>
      </c>
      <c r="X224" s="647">
        <f>SUMIF('WOW PMPM &amp; Agg'!$B$56:$B$64,'Summary TC'!$B223,'WOW PMPM &amp; Agg'!W$56:W$64)</f>
        <v>0</v>
      </c>
      <c r="Y224" s="647">
        <f>SUMIF('WOW PMPM &amp; Agg'!$B$56:$B$64,'Summary TC'!$B223,'WOW PMPM &amp; Agg'!X$56:X$64)</f>
        <v>0</v>
      </c>
      <c r="Z224" s="647">
        <f>SUMIF('WOW PMPM &amp; Agg'!$B$56:$B$64,'Summary TC'!$B223,'WOW PMPM &amp; Agg'!Y$56:Y$64)</f>
        <v>0</v>
      </c>
      <c r="AA224" s="647">
        <f>SUMIF('WOW PMPM &amp; Agg'!$B$56:$B$64,'Summary TC'!$B223,'WOW PMPM &amp; Agg'!Z$56:Z$64)</f>
        <v>0</v>
      </c>
      <c r="AB224" s="647">
        <f>SUMIF('WOW PMPM &amp; Agg'!$B$56:$B$64,'Summary TC'!$B223,'WOW PMPM &amp; Agg'!AA$56:AA$64)</f>
        <v>0</v>
      </c>
      <c r="AC224" s="647">
        <f>SUMIF('WOW PMPM &amp; Agg'!$B$56:$B$64,'Summary TC'!$B223,'WOW PMPM &amp; Agg'!AB$56:AB$64)</f>
        <v>0</v>
      </c>
      <c r="AD224" s="647">
        <f>SUMIF('WOW PMPM &amp; Agg'!$B$56:$B$64,'Summary TC'!$B223,'WOW PMPM &amp; Agg'!AC$56:AC$64)</f>
        <v>0</v>
      </c>
      <c r="AE224" s="647">
        <f>SUMIF('WOW PMPM &amp; Agg'!$B$56:$B$64,'Summary TC'!$B223,'WOW PMPM &amp; Agg'!AD$56:AD$64)</f>
        <v>0</v>
      </c>
      <c r="AF224" s="647">
        <f>SUMIF('WOW PMPM &amp; Agg'!$B$56:$B$64,'Summary TC'!$B223,'WOW PMPM &amp; Agg'!AE$56:AE$64)</f>
        <v>0</v>
      </c>
      <c r="AG224" s="647">
        <f>SUMIF('WOW PMPM &amp; Agg'!$B$56:$B$64,'Summary TC'!$B223,'WOW PMPM &amp; Agg'!AF$56:AF$64)</f>
        <v>0</v>
      </c>
      <c r="AH224" s="647">
        <f>SUMIF('WOW PMPM &amp; Agg'!$B$56:$B$64,'Summary TC'!$B223,'WOW PMPM &amp; Agg'!AG$56:AG$64)</f>
        <v>0</v>
      </c>
      <c r="AI224" s="783"/>
    </row>
    <row r="225" spans="2:35" ht="13" hidden="1" x14ac:dyDescent="0.3">
      <c r="B225" s="589"/>
      <c r="C225" s="636"/>
      <c r="D225" s="674" t="s">
        <v>22</v>
      </c>
      <c r="E225" s="619">
        <f>IF($B$8="Actuals only",SUMIF('MemMon Actual'!$B$14:$B$36,'Summary TC'!$B223,'MemMon Actual'!D$14:D$36),0)+IF($B$8="Actuals + Projected",SUMIF('MemMon Total'!$B$10:$B$32,'Summary TC'!$B223,'MemMon Total'!D$10:D$32),0)</f>
        <v>0</v>
      </c>
      <c r="F225" s="619">
        <f>IF($B$8="Actuals only",SUMIF('MemMon Actual'!$B$14:$B$36,'Summary TC'!$B223,'MemMon Actual'!E$14:E$36),0)+IF($B$8="Actuals + Projected",SUMIF('MemMon Total'!$B$10:$B$32,'Summary TC'!$B223,'MemMon Total'!E$10:E$32),0)</f>
        <v>0</v>
      </c>
      <c r="G225" s="619">
        <f>IF($B$8="Actuals only",SUMIF('MemMon Actual'!$B$14:$B$36,'Summary TC'!$B223,'MemMon Actual'!F$14:F$36),0)+IF($B$8="Actuals + Projected",SUMIF('MemMon Total'!$B$10:$B$32,'Summary TC'!$B223,'MemMon Total'!F$10:F$32),0)</f>
        <v>0</v>
      </c>
      <c r="H225" s="619">
        <f>IF($B$8="Actuals only",SUMIF('MemMon Actual'!$B$14:$B$36,'Summary TC'!$B223,'MemMon Actual'!G$14:G$36),0)+IF($B$8="Actuals + Projected",SUMIF('MemMon Total'!$B$10:$B$32,'Summary TC'!$B223,'MemMon Total'!G$10:G$32),0)</f>
        <v>0</v>
      </c>
      <c r="I225" s="619">
        <f>IF($B$8="Actuals only",SUMIF('MemMon Actual'!$B$14:$B$36,'Summary TC'!$B223,'MemMon Actual'!H$14:H$36),0)+IF($B$8="Actuals + Projected",SUMIF('MemMon Total'!$B$10:$B$32,'Summary TC'!$B223,'MemMon Total'!H$10:H$32),0)</f>
        <v>0</v>
      </c>
      <c r="J225" s="619">
        <f>IF($B$8="Actuals only",SUMIF('MemMon Actual'!$B$14:$B$36,'Summary TC'!$B223,'MemMon Actual'!I$14:I$36),0)+IF($B$8="Actuals + Projected",SUMIF('MemMon Total'!$B$10:$B$32,'Summary TC'!$B223,'MemMon Total'!I$10:I$32),0)</f>
        <v>0</v>
      </c>
      <c r="K225" s="619">
        <f>IF($B$8="Actuals only",SUMIF('MemMon Actual'!$B$14:$B$36,'Summary TC'!$B223,'MemMon Actual'!J$14:J$36),0)+IF($B$8="Actuals + Projected",SUMIF('MemMon Total'!$B$10:$B$32,'Summary TC'!$B223,'MemMon Total'!J$10:J$32),0)</f>
        <v>0</v>
      </c>
      <c r="L225" s="619">
        <f>IF($B$8="Actuals only",SUMIF('MemMon Actual'!$B$14:$B$36,'Summary TC'!$B223,'MemMon Actual'!K$14:K$36),0)+IF($B$8="Actuals + Projected",SUMIF('MemMon Total'!$B$10:$B$32,'Summary TC'!$B223,'MemMon Total'!K$10:K$32),0)</f>
        <v>0</v>
      </c>
      <c r="M225" s="619">
        <f>IF($B$8="Actuals only",SUMIF('MemMon Actual'!$B$14:$B$36,'Summary TC'!$B223,'MemMon Actual'!L$14:L$36),0)+IF($B$8="Actuals + Projected",SUMIF('MemMon Total'!$B$10:$B$32,'Summary TC'!$B223,'MemMon Total'!L$10:L$32),0)</f>
        <v>0</v>
      </c>
      <c r="N225" s="619">
        <f>IF($B$8="Actuals only",SUMIF('MemMon Actual'!$B$14:$B$36,'Summary TC'!$B223,'MemMon Actual'!M$14:M$36),0)+IF($B$8="Actuals + Projected",SUMIF('MemMon Total'!$B$10:$B$32,'Summary TC'!$B223,'MemMon Total'!M$10:M$32),0)</f>
        <v>0</v>
      </c>
      <c r="O225" s="619">
        <f>IF($B$8="Actuals only",SUMIF('MemMon Actual'!$B$14:$B$36,'Summary TC'!$B223,'MemMon Actual'!N$14:N$36),0)+IF($B$8="Actuals + Projected",SUMIF('MemMon Total'!$B$10:$B$32,'Summary TC'!$B223,'MemMon Total'!N$10:N$32),0)</f>
        <v>0</v>
      </c>
      <c r="P225" s="619">
        <f>IF($B$8="Actuals only",SUMIF('MemMon Actual'!$B$14:$B$36,'Summary TC'!$B223,'MemMon Actual'!O$14:O$36),0)+IF($B$8="Actuals + Projected",SUMIF('MemMon Total'!$B$10:$B$32,'Summary TC'!$B223,'MemMon Total'!O$10:O$32),0)</f>
        <v>0</v>
      </c>
      <c r="Q225" s="619">
        <f>IF($B$8="Actuals only",SUMIF('MemMon Actual'!$B$14:$B$36,'Summary TC'!$B223,'MemMon Actual'!P$14:P$36),0)+IF($B$8="Actuals + Projected",SUMIF('MemMon Total'!$B$10:$B$32,'Summary TC'!$B223,'MemMon Total'!P$10:P$32),0)</f>
        <v>0</v>
      </c>
      <c r="R225" s="619">
        <f>IF($B$8="Actuals only",SUMIF('MemMon Actual'!$B$14:$B$36,'Summary TC'!$B223,'MemMon Actual'!Q$14:Q$36),0)+IF($B$8="Actuals + Projected",SUMIF('MemMon Total'!$B$10:$B$32,'Summary TC'!$B223,'MemMon Total'!Q$10:Q$32),0)</f>
        <v>0</v>
      </c>
      <c r="S225" s="619">
        <f>IF($B$8="Actuals only",SUMIF('MemMon Actual'!$B$14:$B$36,'Summary TC'!$B223,'MemMon Actual'!R$14:R$36),0)+IF($B$8="Actuals + Projected",SUMIF('MemMon Total'!$B$10:$B$32,'Summary TC'!$B223,'MemMon Total'!R$10:R$32),0)</f>
        <v>0</v>
      </c>
      <c r="T225" s="619">
        <f>IF($B$8="Actuals only",SUMIF('MemMon Actual'!$B$14:$B$36,'Summary TC'!$B223,'MemMon Actual'!S$14:S$36),0)+IF($B$8="Actuals + Projected",SUMIF('MemMon Total'!$B$10:$B$32,'Summary TC'!$B223,'MemMon Total'!S$10:S$32),0)</f>
        <v>0</v>
      </c>
      <c r="U225" s="619">
        <f>IF($B$8="Actuals only",SUMIF('MemMon Actual'!$B$14:$B$36,'Summary TC'!$B223,'MemMon Actual'!T$14:T$36),0)+IF($B$8="Actuals + Projected",SUMIF('MemMon Total'!$B$10:$B$32,'Summary TC'!$B223,'MemMon Total'!T$10:T$32),0)</f>
        <v>0</v>
      </c>
      <c r="V225" s="619">
        <f>IF($B$8="Actuals only",SUMIF('MemMon Actual'!$B$14:$B$36,'Summary TC'!$B223,'MemMon Actual'!U$14:U$36),0)+IF($B$8="Actuals + Projected",SUMIF('MemMon Total'!$B$10:$B$32,'Summary TC'!$B223,'MemMon Total'!U$10:U$32),0)</f>
        <v>0</v>
      </c>
      <c r="W225" s="619">
        <f>IF($B$8="Actuals only",SUMIF('MemMon Actual'!$B$14:$B$36,'Summary TC'!$B223,'MemMon Actual'!V$14:V$36),0)+IF($B$8="Actuals + Projected",SUMIF('MemMon Total'!$B$10:$B$32,'Summary TC'!$B223,'MemMon Total'!V$10:V$32),0)</f>
        <v>0</v>
      </c>
      <c r="X225" s="619">
        <f>IF($B$8="Actuals only",SUMIF('MemMon Actual'!$B$14:$B$36,'Summary TC'!$B223,'MemMon Actual'!W$14:W$36),0)+IF($B$8="Actuals + Projected",SUMIF('MemMon Total'!$B$10:$B$32,'Summary TC'!$B223,'MemMon Total'!W$10:W$32),0)</f>
        <v>0</v>
      </c>
      <c r="Y225" s="619">
        <f>IF($B$8="Actuals only",SUMIF('MemMon Actual'!$B$14:$B$36,'Summary TC'!$B223,'MemMon Actual'!X$14:X$36),0)+IF($B$8="Actuals + Projected",SUMIF('MemMon Total'!$B$10:$B$32,'Summary TC'!$B223,'MemMon Total'!X$10:X$32),0)</f>
        <v>0</v>
      </c>
      <c r="Z225" s="619">
        <f>IF($B$8="Actuals only",SUMIF('MemMon Actual'!$B$14:$B$36,'Summary TC'!$B223,'MemMon Actual'!Y$14:Y$36),0)+IF($B$8="Actuals + Projected",SUMIF('MemMon Total'!$B$10:$B$32,'Summary TC'!$B223,'MemMon Total'!Y$10:Y$32),0)</f>
        <v>0</v>
      </c>
      <c r="AA225" s="619">
        <f>IF($B$8="Actuals only",SUMIF('MemMon Actual'!$B$14:$B$36,'Summary TC'!$B223,'MemMon Actual'!Z$14:Z$36),0)+IF($B$8="Actuals + Projected",SUMIF('MemMon Total'!$B$10:$B$32,'Summary TC'!$B223,'MemMon Total'!Z$10:Z$32),0)</f>
        <v>0</v>
      </c>
      <c r="AB225" s="619">
        <f>IF($B$8="Actuals only",SUMIF('MemMon Actual'!$B$14:$B$36,'Summary TC'!$B223,'MemMon Actual'!AA$14:AA$36),0)+IF($B$8="Actuals + Projected",SUMIF('MemMon Total'!$B$10:$B$32,'Summary TC'!$B223,'MemMon Total'!AA$10:AA$32),0)</f>
        <v>0</v>
      </c>
      <c r="AC225" s="619">
        <f>IF($B$8="Actuals only",SUMIF('MemMon Actual'!$B$14:$B$36,'Summary TC'!$B223,'MemMon Actual'!AB$14:AB$36),0)+IF($B$8="Actuals + Projected",SUMIF('MemMon Total'!$B$10:$B$32,'Summary TC'!$B223,'MemMon Total'!AB$10:AB$32),0)</f>
        <v>0</v>
      </c>
      <c r="AD225" s="619">
        <f>IF($B$8="Actuals only",SUMIF('MemMon Actual'!$B$14:$B$36,'Summary TC'!$B223,'MemMon Actual'!AC$14:AC$36),0)+IF($B$8="Actuals + Projected",SUMIF('MemMon Total'!$B$10:$B$32,'Summary TC'!$B223,'MemMon Total'!AC$10:AC$32),0)</f>
        <v>0</v>
      </c>
      <c r="AE225" s="619">
        <f>IF($B$8="Actuals only",SUMIF('MemMon Actual'!$B$14:$B$36,'Summary TC'!$B223,'MemMon Actual'!AD$14:AD$36),0)+IF($B$8="Actuals + Projected",SUMIF('MemMon Total'!$B$10:$B$32,'Summary TC'!$B223,'MemMon Total'!AD$10:AD$32),0)</f>
        <v>0</v>
      </c>
      <c r="AF225" s="619">
        <f>IF($B$8="Actuals only",SUMIF('MemMon Actual'!$B$14:$B$36,'Summary TC'!$B223,'MemMon Actual'!AE$14:AE$36),0)+IF($B$8="Actuals + Projected",SUMIF('MemMon Total'!$B$10:$B$32,'Summary TC'!$B223,'MemMon Total'!AE$10:AE$32),0)</f>
        <v>0</v>
      </c>
      <c r="AG225" s="619">
        <f>IF($B$8="Actuals only",SUMIF('MemMon Actual'!$B$14:$B$36,'Summary TC'!$B223,'MemMon Actual'!AF$14:AF$36),0)+IF($B$8="Actuals + Projected",SUMIF('MemMon Total'!$B$10:$B$32,'Summary TC'!$B223,'MemMon Total'!AF$10:AF$32),0)</f>
        <v>0</v>
      </c>
      <c r="AH225" s="619">
        <f>IF($B$8="Actuals only",SUMIF('MemMon Actual'!$B$14:$B$36,'Summary TC'!$B223,'MemMon Actual'!AG$14:AG$36),0)+IF($B$8="Actuals + Projected",SUMIF('MemMon Total'!$B$10:$B$32,'Summary TC'!$B223,'MemMon Total'!AG$10:AG$32),0)</f>
        <v>0</v>
      </c>
      <c r="AI225" s="687"/>
    </row>
    <row r="226" spans="2:35" ht="13" hidden="1" x14ac:dyDescent="0.3">
      <c r="B226" s="589"/>
      <c r="C226" s="636"/>
      <c r="D226" s="674"/>
      <c r="E226" s="784"/>
      <c r="F226" s="784"/>
      <c r="G226" s="784"/>
      <c r="H226" s="784"/>
      <c r="I226" s="784"/>
      <c r="J226" s="784"/>
      <c r="K226" s="784"/>
      <c r="L226" s="784"/>
      <c r="M226" s="784"/>
      <c r="N226" s="784"/>
      <c r="O226" s="784"/>
      <c r="P226" s="784"/>
      <c r="Q226" s="784"/>
      <c r="R226" s="784"/>
      <c r="S226" s="784"/>
      <c r="T226" s="784"/>
      <c r="U226" s="784"/>
      <c r="V226" s="784"/>
      <c r="W226" s="784"/>
      <c r="X226" s="784"/>
      <c r="Y226" s="784"/>
      <c r="Z226" s="784"/>
      <c r="AA226" s="784"/>
      <c r="AB226" s="784"/>
      <c r="AC226" s="784"/>
      <c r="AD226" s="784"/>
      <c r="AE226" s="784"/>
      <c r="AF226" s="784"/>
      <c r="AG226" s="784"/>
      <c r="AH226" s="784"/>
      <c r="AI226" s="687"/>
    </row>
    <row r="227" spans="2:35" ht="13" hidden="1" x14ac:dyDescent="0.3">
      <c r="B227" s="589" t="str">
        <f>IFERROR(VLOOKUP(C227,'MEG Def'!$A$52:$B$54,2),"")</f>
        <v/>
      </c>
      <c r="C227" s="636"/>
      <c r="D227" s="674" t="s">
        <v>20</v>
      </c>
      <c r="E227" s="639">
        <f>E228*E229</f>
        <v>0</v>
      </c>
      <c r="F227" s="639">
        <f t="shared" ref="F227:AC227" si="85">F228*F229</f>
        <v>0</v>
      </c>
      <c r="G227" s="639">
        <f t="shared" si="85"/>
        <v>0</v>
      </c>
      <c r="H227" s="639">
        <f t="shared" si="85"/>
        <v>0</v>
      </c>
      <c r="I227" s="639">
        <f t="shared" si="85"/>
        <v>0</v>
      </c>
      <c r="J227" s="639">
        <f t="shared" si="85"/>
        <v>0</v>
      </c>
      <c r="K227" s="639">
        <f t="shared" si="85"/>
        <v>0</v>
      </c>
      <c r="L227" s="639">
        <f t="shared" si="85"/>
        <v>0</v>
      </c>
      <c r="M227" s="639">
        <f t="shared" si="85"/>
        <v>0</v>
      </c>
      <c r="N227" s="639">
        <f t="shared" si="85"/>
        <v>0</v>
      </c>
      <c r="O227" s="639">
        <f t="shared" si="85"/>
        <v>0</v>
      </c>
      <c r="P227" s="639">
        <f t="shared" si="85"/>
        <v>0</v>
      </c>
      <c r="Q227" s="639">
        <f t="shared" si="85"/>
        <v>0</v>
      </c>
      <c r="R227" s="639">
        <f t="shared" si="85"/>
        <v>0</v>
      </c>
      <c r="S227" s="639">
        <f t="shared" si="85"/>
        <v>0</v>
      </c>
      <c r="T227" s="639">
        <f t="shared" si="85"/>
        <v>0</v>
      </c>
      <c r="U227" s="639">
        <f t="shared" si="85"/>
        <v>0</v>
      </c>
      <c r="V227" s="639">
        <f t="shared" si="85"/>
        <v>0</v>
      </c>
      <c r="W227" s="639">
        <f t="shared" si="85"/>
        <v>0</v>
      </c>
      <c r="X227" s="639">
        <f t="shared" si="85"/>
        <v>0</v>
      </c>
      <c r="Y227" s="639">
        <f t="shared" si="85"/>
        <v>0</v>
      </c>
      <c r="Z227" s="639">
        <f t="shared" si="85"/>
        <v>0</v>
      </c>
      <c r="AA227" s="639">
        <f t="shared" si="85"/>
        <v>0</v>
      </c>
      <c r="AB227" s="639">
        <f t="shared" si="85"/>
        <v>0</v>
      </c>
      <c r="AC227" s="639">
        <f t="shared" si="85"/>
        <v>0</v>
      </c>
      <c r="AD227" s="639">
        <f t="shared" ref="AD227:AH227" si="86">AD228*AD229</f>
        <v>0</v>
      </c>
      <c r="AE227" s="639">
        <f t="shared" si="86"/>
        <v>0</v>
      </c>
      <c r="AF227" s="639">
        <f t="shared" si="86"/>
        <v>0</v>
      </c>
      <c r="AG227" s="639">
        <f t="shared" si="86"/>
        <v>0</v>
      </c>
      <c r="AH227" s="639">
        <f t="shared" si="86"/>
        <v>0</v>
      </c>
      <c r="AI227" s="687"/>
    </row>
    <row r="228" spans="2:35" s="642" customFormat="1" ht="13" hidden="1" x14ac:dyDescent="0.3">
      <c r="B228" s="643"/>
      <c r="C228" s="644"/>
      <c r="D228" s="743" t="s">
        <v>21</v>
      </c>
      <c r="E228" s="647">
        <f>SUMIF('WOW PMPM &amp; Agg'!$B$56:$B$64,'Summary TC'!$B227,'WOW PMPM &amp; Agg'!D$56:D$64)</f>
        <v>0</v>
      </c>
      <c r="F228" s="647">
        <f>SUMIF('WOW PMPM &amp; Agg'!$B$56:$B$64,'Summary TC'!$B227,'WOW PMPM &amp; Agg'!E$56:E$64)</f>
        <v>0</v>
      </c>
      <c r="G228" s="647">
        <f>SUMIF('WOW PMPM &amp; Agg'!$B$56:$B$64,'Summary TC'!$B227,'WOW PMPM &amp; Agg'!F$56:F$64)</f>
        <v>0</v>
      </c>
      <c r="H228" s="647">
        <f>SUMIF('WOW PMPM &amp; Agg'!$B$56:$B$64,'Summary TC'!$B227,'WOW PMPM &amp; Agg'!G$56:G$64)</f>
        <v>0</v>
      </c>
      <c r="I228" s="647">
        <f>SUMIF('WOW PMPM &amp; Agg'!$B$56:$B$64,'Summary TC'!$B227,'WOW PMPM &amp; Agg'!H$56:H$64)</f>
        <v>0</v>
      </c>
      <c r="J228" s="647">
        <f>SUMIF('WOW PMPM &amp; Agg'!$B$56:$B$64,'Summary TC'!$B227,'WOW PMPM &amp; Agg'!I$56:I$64)</f>
        <v>0</v>
      </c>
      <c r="K228" s="647">
        <f>SUMIF('WOW PMPM &amp; Agg'!$B$56:$B$64,'Summary TC'!$B227,'WOW PMPM &amp; Agg'!J$56:J$64)</f>
        <v>0</v>
      </c>
      <c r="L228" s="647">
        <f>SUMIF('WOW PMPM &amp; Agg'!$B$56:$B$64,'Summary TC'!$B227,'WOW PMPM &amp; Agg'!K$56:K$64)</f>
        <v>0</v>
      </c>
      <c r="M228" s="647">
        <f>SUMIF('WOW PMPM &amp; Agg'!$B$56:$B$64,'Summary TC'!$B227,'WOW PMPM &amp; Agg'!L$56:L$64)</f>
        <v>0</v>
      </c>
      <c r="N228" s="647">
        <f>SUMIF('WOW PMPM &amp; Agg'!$B$56:$B$64,'Summary TC'!$B227,'WOW PMPM &amp; Agg'!M$56:M$64)</f>
        <v>0</v>
      </c>
      <c r="O228" s="647">
        <f>SUMIF('WOW PMPM &amp; Agg'!$B$56:$B$64,'Summary TC'!$B227,'WOW PMPM &amp; Agg'!N$56:N$64)</f>
        <v>0</v>
      </c>
      <c r="P228" s="647">
        <f>SUMIF('WOW PMPM &amp; Agg'!$B$56:$B$64,'Summary TC'!$B227,'WOW PMPM &amp; Agg'!O$56:O$64)</f>
        <v>0</v>
      </c>
      <c r="Q228" s="647">
        <f>SUMIF('WOW PMPM &amp; Agg'!$B$56:$B$64,'Summary TC'!$B227,'WOW PMPM &amp; Agg'!P$56:P$64)</f>
        <v>0</v>
      </c>
      <c r="R228" s="647">
        <f>SUMIF('WOW PMPM &amp; Agg'!$B$56:$B$64,'Summary TC'!$B227,'WOW PMPM &amp; Agg'!Q$56:Q$64)</f>
        <v>0</v>
      </c>
      <c r="S228" s="647">
        <f>SUMIF('WOW PMPM &amp; Agg'!$B$56:$B$64,'Summary TC'!$B227,'WOW PMPM &amp; Agg'!R$56:R$64)</f>
        <v>0</v>
      </c>
      <c r="T228" s="647">
        <f>SUMIF('WOW PMPM &amp; Agg'!$B$56:$B$64,'Summary TC'!$B227,'WOW PMPM &amp; Agg'!S$56:S$64)</f>
        <v>0</v>
      </c>
      <c r="U228" s="647">
        <f>SUMIF('WOW PMPM &amp; Agg'!$B$56:$B$64,'Summary TC'!$B227,'WOW PMPM &amp; Agg'!T$56:T$64)</f>
        <v>0</v>
      </c>
      <c r="V228" s="647">
        <f>SUMIF('WOW PMPM &amp; Agg'!$B$56:$B$64,'Summary TC'!$B227,'WOW PMPM &amp; Agg'!U$56:U$64)</f>
        <v>0</v>
      </c>
      <c r="W228" s="647">
        <f>SUMIF('WOW PMPM &amp; Agg'!$B$56:$B$64,'Summary TC'!$B227,'WOW PMPM &amp; Agg'!V$56:V$64)</f>
        <v>0</v>
      </c>
      <c r="X228" s="647">
        <f>SUMIF('WOW PMPM &amp; Agg'!$B$56:$B$64,'Summary TC'!$B227,'WOW PMPM &amp; Agg'!W$56:W$64)</f>
        <v>0</v>
      </c>
      <c r="Y228" s="647">
        <f>SUMIF('WOW PMPM &amp; Agg'!$B$56:$B$64,'Summary TC'!$B227,'WOW PMPM &amp; Agg'!X$56:X$64)</f>
        <v>0</v>
      </c>
      <c r="Z228" s="647">
        <f>SUMIF('WOW PMPM &amp; Agg'!$B$56:$B$64,'Summary TC'!$B227,'WOW PMPM &amp; Agg'!Y$56:Y$64)</f>
        <v>0</v>
      </c>
      <c r="AA228" s="647">
        <f>SUMIF('WOW PMPM &amp; Agg'!$B$56:$B$64,'Summary TC'!$B227,'WOW PMPM &amp; Agg'!Z$56:Z$64)</f>
        <v>0</v>
      </c>
      <c r="AB228" s="647">
        <f>SUMIF('WOW PMPM &amp; Agg'!$B$56:$B$64,'Summary TC'!$B227,'WOW PMPM &amp; Agg'!AA$56:AA$64)</f>
        <v>0</v>
      </c>
      <c r="AC228" s="647">
        <f>SUMIF('WOW PMPM &amp; Agg'!$B$56:$B$64,'Summary TC'!$B227,'WOW PMPM &amp; Agg'!AB$56:AB$64)</f>
        <v>0</v>
      </c>
      <c r="AD228" s="647">
        <f>SUMIF('WOW PMPM &amp; Agg'!$B$56:$B$64,'Summary TC'!$B227,'WOW PMPM &amp; Agg'!AC$56:AC$64)</f>
        <v>0</v>
      </c>
      <c r="AE228" s="647">
        <f>SUMIF('WOW PMPM &amp; Agg'!$B$56:$B$64,'Summary TC'!$B227,'WOW PMPM &amp; Agg'!AD$56:AD$64)</f>
        <v>0</v>
      </c>
      <c r="AF228" s="647">
        <f>SUMIF('WOW PMPM &amp; Agg'!$B$56:$B$64,'Summary TC'!$B227,'WOW PMPM &amp; Agg'!AE$56:AE$64)</f>
        <v>0</v>
      </c>
      <c r="AG228" s="647">
        <f>SUMIF('WOW PMPM &amp; Agg'!$B$56:$B$64,'Summary TC'!$B227,'WOW PMPM &amp; Agg'!AF$56:AF$64)</f>
        <v>0</v>
      </c>
      <c r="AH228" s="647">
        <f>SUMIF('WOW PMPM &amp; Agg'!$B$56:$B$64,'Summary TC'!$B227,'WOW PMPM &amp; Agg'!AG$56:AG$64)</f>
        <v>0</v>
      </c>
      <c r="AI228" s="783"/>
    </row>
    <row r="229" spans="2:35" ht="13" hidden="1" x14ac:dyDescent="0.3">
      <c r="B229" s="589"/>
      <c r="C229" s="636"/>
      <c r="D229" s="674" t="s">
        <v>22</v>
      </c>
      <c r="E229" s="619">
        <f>IF($B$8="Actuals only",SUMIF('MemMon Actual'!$B$14:$B$36,'Summary TC'!$B227,'MemMon Actual'!D$14:D$36),0)+IF($B$8="Actuals + Projected",SUMIF('MemMon Total'!$B$10:$B$32,'Summary TC'!$B227,'MemMon Total'!D$10:D$32),0)</f>
        <v>0</v>
      </c>
      <c r="F229" s="619">
        <f>IF($B$8="Actuals only",SUMIF('MemMon Actual'!$B$14:$B$36,'Summary TC'!$B227,'MemMon Actual'!E$14:E$36),0)+IF($B$8="Actuals + Projected",SUMIF('MemMon Total'!$B$10:$B$32,'Summary TC'!$B227,'MemMon Total'!E$10:E$32),0)</f>
        <v>0</v>
      </c>
      <c r="G229" s="619">
        <f>IF($B$8="Actuals only",SUMIF('MemMon Actual'!$B$14:$B$36,'Summary TC'!$B227,'MemMon Actual'!F$14:F$36),0)+IF($B$8="Actuals + Projected",SUMIF('MemMon Total'!$B$10:$B$32,'Summary TC'!$B227,'MemMon Total'!F$10:F$32),0)</f>
        <v>0</v>
      </c>
      <c r="H229" s="619">
        <f>IF($B$8="Actuals only",SUMIF('MemMon Actual'!$B$14:$B$36,'Summary TC'!$B227,'MemMon Actual'!G$14:G$36),0)+IF($B$8="Actuals + Projected",SUMIF('MemMon Total'!$B$10:$B$32,'Summary TC'!$B227,'MemMon Total'!G$10:G$32),0)</f>
        <v>0</v>
      </c>
      <c r="I229" s="619">
        <f>IF($B$8="Actuals only",SUMIF('MemMon Actual'!$B$14:$B$36,'Summary TC'!$B227,'MemMon Actual'!H$14:H$36),0)+IF($B$8="Actuals + Projected",SUMIF('MemMon Total'!$B$10:$B$32,'Summary TC'!$B227,'MemMon Total'!H$10:H$32),0)</f>
        <v>0</v>
      </c>
      <c r="J229" s="619">
        <f>IF($B$8="Actuals only",SUMIF('MemMon Actual'!$B$14:$B$36,'Summary TC'!$B227,'MemMon Actual'!I$14:I$36),0)+IF($B$8="Actuals + Projected",SUMIF('MemMon Total'!$B$10:$B$32,'Summary TC'!$B227,'MemMon Total'!I$10:I$32),0)</f>
        <v>0</v>
      </c>
      <c r="K229" s="619">
        <f>IF($B$8="Actuals only",SUMIF('MemMon Actual'!$B$14:$B$36,'Summary TC'!$B227,'MemMon Actual'!J$14:J$36),0)+IF($B$8="Actuals + Projected",SUMIF('MemMon Total'!$B$10:$B$32,'Summary TC'!$B227,'MemMon Total'!J$10:J$32),0)</f>
        <v>0</v>
      </c>
      <c r="L229" s="619">
        <f>IF($B$8="Actuals only",SUMIF('MemMon Actual'!$B$14:$B$36,'Summary TC'!$B227,'MemMon Actual'!K$14:K$36),0)+IF($B$8="Actuals + Projected",SUMIF('MemMon Total'!$B$10:$B$32,'Summary TC'!$B227,'MemMon Total'!K$10:K$32),0)</f>
        <v>0</v>
      </c>
      <c r="M229" s="619">
        <f>IF($B$8="Actuals only",SUMIF('MemMon Actual'!$B$14:$B$36,'Summary TC'!$B227,'MemMon Actual'!L$14:L$36),0)+IF($B$8="Actuals + Projected",SUMIF('MemMon Total'!$B$10:$B$32,'Summary TC'!$B227,'MemMon Total'!L$10:L$32),0)</f>
        <v>0</v>
      </c>
      <c r="N229" s="619">
        <f>IF($B$8="Actuals only",SUMIF('MemMon Actual'!$B$14:$B$36,'Summary TC'!$B227,'MemMon Actual'!M$14:M$36),0)+IF($B$8="Actuals + Projected",SUMIF('MemMon Total'!$B$10:$B$32,'Summary TC'!$B227,'MemMon Total'!M$10:M$32),0)</f>
        <v>0</v>
      </c>
      <c r="O229" s="619">
        <f>IF($B$8="Actuals only",SUMIF('MemMon Actual'!$B$14:$B$36,'Summary TC'!$B227,'MemMon Actual'!N$14:N$36),0)+IF($B$8="Actuals + Projected",SUMIF('MemMon Total'!$B$10:$B$32,'Summary TC'!$B227,'MemMon Total'!N$10:N$32),0)</f>
        <v>0</v>
      </c>
      <c r="P229" s="619">
        <f>IF($B$8="Actuals only",SUMIF('MemMon Actual'!$B$14:$B$36,'Summary TC'!$B227,'MemMon Actual'!O$14:O$36),0)+IF($B$8="Actuals + Projected",SUMIF('MemMon Total'!$B$10:$B$32,'Summary TC'!$B227,'MemMon Total'!O$10:O$32),0)</f>
        <v>0</v>
      </c>
      <c r="Q229" s="619">
        <f>IF($B$8="Actuals only",SUMIF('MemMon Actual'!$B$14:$B$36,'Summary TC'!$B227,'MemMon Actual'!P$14:P$36),0)+IF($B$8="Actuals + Projected",SUMIF('MemMon Total'!$B$10:$B$32,'Summary TC'!$B227,'MemMon Total'!P$10:P$32),0)</f>
        <v>0</v>
      </c>
      <c r="R229" s="619">
        <f>IF($B$8="Actuals only",SUMIF('MemMon Actual'!$B$14:$B$36,'Summary TC'!$B227,'MemMon Actual'!Q$14:Q$36),0)+IF($B$8="Actuals + Projected",SUMIF('MemMon Total'!$B$10:$B$32,'Summary TC'!$B227,'MemMon Total'!Q$10:Q$32),0)</f>
        <v>0</v>
      </c>
      <c r="S229" s="619">
        <f>IF($B$8="Actuals only",SUMIF('MemMon Actual'!$B$14:$B$36,'Summary TC'!$B227,'MemMon Actual'!R$14:R$36),0)+IF($B$8="Actuals + Projected",SUMIF('MemMon Total'!$B$10:$B$32,'Summary TC'!$B227,'MemMon Total'!R$10:R$32),0)</f>
        <v>0</v>
      </c>
      <c r="T229" s="619">
        <f>IF($B$8="Actuals only",SUMIF('MemMon Actual'!$B$14:$B$36,'Summary TC'!$B227,'MemMon Actual'!S$14:S$36),0)+IF($B$8="Actuals + Projected",SUMIF('MemMon Total'!$B$10:$B$32,'Summary TC'!$B227,'MemMon Total'!S$10:S$32),0)</f>
        <v>0</v>
      </c>
      <c r="U229" s="619">
        <f>IF($B$8="Actuals only",SUMIF('MemMon Actual'!$B$14:$B$36,'Summary TC'!$B227,'MemMon Actual'!T$14:T$36),0)+IF($B$8="Actuals + Projected",SUMIF('MemMon Total'!$B$10:$B$32,'Summary TC'!$B227,'MemMon Total'!T$10:T$32),0)</f>
        <v>0</v>
      </c>
      <c r="V229" s="619">
        <f>IF($B$8="Actuals only",SUMIF('MemMon Actual'!$B$14:$B$36,'Summary TC'!$B227,'MemMon Actual'!U$14:U$36),0)+IF($B$8="Actuals + Projected",SUMIF('MemMon Total'!$B$10:$B$32,'Summary TC'!$B227,'MemMon Total'!U$10:U$32),0)</f>
        <v>0</v>
      </c>
      <c r="W229" s="619">
        <f>IF($B$8="Actuals only",SUMIF('MemMon Actual'!$B$14:$B$36,'Summary TC'!$B227,'MemMon Actual'!V$14:V$36),0)+IF($B$8="Actuals + Projected",SUMIF('MemMon Total'!$B$10:$B$32,'Summary TC'!$B227,'MemMon Total'!V$10:V$32),0)</f>
        <v>0</v>
      </c>
      <c r="X229" s="619">
        <f>IF($B$8="Actuals only",SUMIF('MemMon Actual'!$B$14:$B$36,'Summary TC'!$B227,'MemMon Actual'!W$14:W$36),0)+IF($B$8="Actuals + Projected",SUMIF('MemMon Total'!$B$10:$B$32,'Summary TC'!$B227,'MemMon Total'!W$10:W$32),0)</f>
        <v>0</v>
      </c>
      <c r="Y229" s="619">
        <f>IF($B$8="Actuals only",SUMIF('MemMon Actual'!$B$14:$B$36,'Summary TC'!$B227,'MemMon Actual'!X$14:X$36),0)+IF($B$8="Actuals + Projected",SUMIF('MemMon Total'!$B$10:$B$32,'Summary TC'!$B227,'MemMon Total'!X$10:X$32),0)</f>
        <v>0</v>
      </c>
      <c r="Z229" s="619">
        <f>IF($B$8="Actuals only",SUMIF('MemMon Actual'!$B$14:$B$36,'Summary TC'!$B227,'MemMon Actual'!Y$14:Y$36),0)+IF($B$8="Actuals + Projected",SUMIF('MemMon Total'!$B$10:$B$32,'Summary TC'!$B227,'MemMon Total'!Y$10:Y$32),0)</f>
        <v>0</v>
      </c>
      <c r="AA229" s="619">
        <f>IF($B$8="Actuals only",SUMIF('MemMon Actual'!$B$14:$B$36,'Summary TC'!$B227,'MemMon Actual'!Z$14:Z$36),0)+IF($B$8="Actuals + Projected",SUMIF('MemMon Total'!$B$10:$B$32,'Summary TC'!$B227,'MemMon Total'!Z$10:Z$32),0)</f>
        <v>0</v>
      </c>
      <c r="AB229" s="619">
        <f>IF($B$8="Actuals only",SUMIF('MemMon Actual'!$B$14:$B$36,'Summary TC'!$B227,'MemMon Actual'!AA$14:AA$36),0)+IF($B$8="Actuals + Projected",SUMIF('MemMon Total'!$B$10:$B$32,'Summary TC'!$B227,'MemMon Total'!AA$10:AA$32),0)</f>
        <v>0</v>
      </c>
      <c r="AC229" s="619">
        <f>IF($B$8="Actuals only",SUMIF('MemMon Actual'!$B$14:$B$36,'Summary TC'!$B227,'MemMon Actual'!AB$14:AB$36),0)+IF($B$8="Actuals + Projected",SUMIF('MemMon Total'!$B$10:$B$32,'Summary TC'!$B227,'MemMon Total'!AB$10:AB$32),0)</f>
        <v>0</v>
      </c>
      <c r="AD229" s="619">
        <f>IF($B$8="Actuals only",SUMIF('MemMon Actual'!$B$14:$B$36,'Summary TC'!$B227,'MemMon Actual'!AC$14:AC$36),0)+IF($B$8="Actuals + Projected",SUMIF('MemMon Total'!$B$10:$B$32,'Summary TC'!$B227,'MemMon Total'!AC$10:AC$32),0)</f>
        <v>0</v>
      </c>
      <c r="AE229" s="619">
        <f>IF($B$8="Actuals only",SUMIF('MemMon Actual'!$B$14:$B$36,'Summary TC'!$B227,'MemMon Actual'!AD$14:AD$36),0)+IF($B$8="Actuals + Projected",SUMIF('MemMon Total'!$B$10:$B$32,'Summary TC'!$B227,'MemMon Total'!AD$10:AD$32),0)</f>
        <v>0</v>
      </c>
      <c r="AF229" s="619">
        <f>IF($B$8="Actuals only",SUMIF('MemMon Actual'!$B$14:$B$36,'Summary TC'!$B227,'MemMon Actual'!AE$14:AE$36),0)+IF($B$8="Actuals + Projected",SUMIF('MemMon Total'!$B$10:$B$32,'Summary TC'!$B227,'MemMon Total'!AE$10:AE$32),0)</f>
        <v>0</v>
      </c>
      <c r="AG229" s="619">
        <f>IF($B$8="Actuals only",SUMIF('MemMon Actual'!$B$14:$B$36,'Summary TC'!$B227,'MemMon Actual'!AF$14:AF$36),0)+IF($B$8="Actuals + Projected",SUMIF('MemMon Total'!$B$10:$B$32,'Summary TC'!$B227,'MemMon Total'!AF$10:AF$32),0)</f>
        <v>0</v>
      </c>
      <c r="AH229" s="619">
        <f>IF($B$8="Actuals only",SUMIF('MemMon Actual'!$B$14:$B$36,'Summary TC'!$B227,'MemMon Actual'!AG$14:AG$36),0)+IF($B$8="Actuals + Projected",SUMIF('MemMon Total'!$B$10:$B$32,'Summary TC'!$B227,'MemMon Total'!AG$10:AG$32),0)</f>
        <v>0</v>
      </c>
      <c r="AI229" s="687"/>
    </row>
    <row r="230" spans="2:35" ht="13" hidden="1" x14ac:dyDescent="0.3">
      <c r="B230" s="589"/>
      <c r="C230" s="636"/>
      <c r="D230" s="674"/>
      <c r="E230" s="784"/>
      <c r="F230" s="784"/>
      <c r="G230" s="784"/>
      <c r="H230" s="784"/>
      <c r="I230" s="784"/>
      <c r="J230" s="784"/>
      <c r="K230" s="784"/>
      <c r="L230" s="784"/>
      <c r="M230" s="784"/>
      <c r="N230" s="784"/>
      <c r="O230" s="784"/>
      <c r="P230" s="784"/>
      <c r="Q230" s="784"/>
      <c r="R230" s="784"/>
      <c r="S230" s="784"/>
      <c r="T230" s="784"/>
      <c r="U230" s="784"/>
      <c r="V230" s="784"/>
      <c r="W230" s="784"/>
      <c r="X230" s="784"/>
      <c r="Y230" s="784"/>
      <c r="Z230" s="784"/>
      <c r="AA230" s="784"/>
      <c r="AB230" s="784"/>
      <c r="AC230" s="784"/>
      <c r="AD230" s="784"/>
      <c r="AE230" s="784"/>
      <c r="AF230" s="784"/>
      <c r="AG230" s="784"/>
      <c r="AH230" s="784"/>
      <c r="AI230" s="687"/>
    </row>
    <row r="231" spans="2:35" ht="13" hidden="1" x14ac:dyDescent="0.3">
      <c r="B231" s="552" t="s">
        <v>81</v>
      </c>
      <c r="C231" s="636"/>
      <c r="D231" s="674" t="s">
        <v>148</v>
      </c>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687"/>
    </row>
    <row r="232" spans="2:35" ht="13" hidden="1" x14ac:dyDescent="0.3">
      <c r="B232" s="683"/>
      <c r="C232" s="636"/>
      <c r="D232" s="751" t="s">
        <v>39</v>
      </c>
      <c r="E232" s="784"/>
      <c r="F232" s="784"/>
      <c r="G232" s="784"/>
      <c r="H232" s="784"/>
      <c r="I232" s="784"/>
      <c r="J232" s="784"/>
      <c r="K232" s="784"/>
      <c r="L232" s="784"/>
      <c r="M232" s="784"/>
      <c r="N232" s="784"/>
      <c r="O232" s="784"/>
      <c r="P232" s="784"/>
      <c r="Q232" s="784"/>
      <c r="R232" s="784"/>
      <c r="S232" s="784"/>
      <c r="T232" s="784"/>
      <c r="U232" s="784"/>
      <c r="V232" s="784"/>
      <c r="W232" s="784"/>
      <c r="X232" s="784"/>
      <c r="Y232" s="784"/>
      <c r="Z232" s="784"/>
      <c r="AA232" s="784"/>
      <c r="AB232" s="784"/>
      <c r="AC232" s="784"/>
      <c r="AD232" s="784"/>
      <c r="AE232" s="784"/>
      <c r="AF232" s="784"/>
      <c r="AG232" s="784"/>
      <c r="AH232" s="784"/>
      <c r="AI232" s="687"/>
    </row>
    <row r="233" spans="2:35" ht="13" hidden="1" x14ac:dyDescent="0.3">
      <c r="B233" s="683"/>
      <c r="C233" s="626"/>
      <c r="D233" s="683"/>
      <c r="E233" s="784"/>
      <c r="F233" s="784"/>
      <c r="G233" s="784"/>
      <c r="H233" s="784"/>
      <c r="I233" s="784"/>
      <c r="J233" s="784"/>
      <c r="K233" s="784"/>
      <c r="L233" s="784"/>
      <c r="M233" s="784"/>
      <c r="N233" s="784"/>
      <c r="O233" s="784"/>
      <c r="P233" s="784"/>
      <c r="Q233" s="784"/>
      <c r="R233" s="784"/>
      <c r="S233" s="784"/>
      <c r="T233" s="784"/>
      <c r="U233" s="784"/>
      <c r="V233" s="784"/>
      <c r="W233" s="784"/>
      <c r="X233" s="784"/>
      <c r="Y233" s="784"/>
      <c r="Z233" s="784"/>
      <c r="AA233" s="784"/>
      <c r="AB233" s="784"/>
      <c r="AC233" s="784"/>
      <c r="AD233" s="784"/>
      <c r="AE233" s="784"/>
      <c r="AF233" s="784"/>
      <c r="AG233" s="784"/>
      <c r="AH233" s="784"/>
      <c r="AI233" s="687"/>
    </row>
    <row r="234" spans="2:35" ht="13" hidden="1" x14ac:dyDescent="0.3">
      <c r="B234" s="589" t="str">
        <f>IFERROR(VLOOKUP(C234,'MEG Def'!$A$57:$B$59,2),"")</f>
        <v/>
      </c>
      <c r="C234" s="626"/>
      <c r="D234" s="674" t="str">
        <f>IF($C234&lt;&gt;0,"Total","")</f>
        <v/>
      </c>
      <c r="E234" s="639">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9">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9">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9">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9">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9">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9">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9">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9">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9">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9">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9">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9">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9">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9">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9">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9">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9">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9">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9">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9">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9">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9">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9">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9">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9">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9">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9">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9">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9">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75"/>
    </row>
    <row r="235" spans="2:35" ht="13" hidden="1" x14ac:dyDescent="0.3">
      <c r="B235" s="589" t="str">
        <f>IFERROR(VLOOKUP(C235,'MEG Def'!$A$57:$B$59,2),"")</f>
        <v/>
      </c>
      <c r="C235" s="626"/>
      <c r="D235" s="674" t="str">
        <f>IF($C235&lt;&gt;0,"Total","")</f>
        <v/>
      </c>
      <c r="E235" s="639">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9">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9">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9">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9">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9">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9">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9">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9">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9">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9">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9">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9">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9">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9">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9">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9">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9">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9">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9">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9">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9">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9">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9">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9">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9">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9">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9">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9">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9">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75"/>
    </row>
    <row r="236" spans="2:35" ht="13" hidden="1" x14ac:dyDescent="0.3">
      <c r="B236" s="589" t="str">
        <f>IFERROR(VLOOKUP(C236,'MEG Def'!$A$57:$B$59,2),"")</f>
        <v/>
      </c>
      <c r="C236" s="626"/>
      <c r="D236" s="674" t="str">
        <f>IF($C236&lt;&gt;0,"Total","")</f>
        <v/>
      </c>
      <c r="E236" s="639">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9">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9">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9">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9">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9">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9">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9">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9">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9">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9">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9">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9">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9">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9">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9">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9">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9">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9">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9">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9">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9">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9">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9">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9">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9">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9">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9">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9">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9">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85"/>
    </row>
    <row r="237" spans="2:35" ht="13.5" hidden="1" thickBot="1" x14ac:dyDescent="0.35">
      <c r="B237" s="752"/>
      <c r="C237" s="636"/>
      <c r="D237" s="734"/>
      <c r="E237" s="515"/>
      <c r="F237" s="515"/>
      <c r="G237" s="515"/>
      <c r="H237" s="515"/>
      <c r="I237" s="515"/>
      <c r="J237" s="515"/>
      <c r="K237" s="515"/>
      <c r="L237" s="515"/>
      <c r="M237" s="515"/>
      <c r="N237" s="515"/>
      <c r="O237" s="515"/>
      <c r="P237" s="515"/>
      <c r="Q237" s="515"/>
      <c r="R237" s="515"/>
      <c r="S237" s="515"/>
      <c r="T237" s="515"/>
      <c r="U237" s="515"/>
      <c r="V237" s="515"/>
      <c r="W237" s="515"/>
      <c r="X237" s="515"/>
      <c r="Y237" s="515"/>
      <c r="Z237" s="515"/>
      <c r="AA237" s="515"/>
      <c r="AB237" s="515"/>
      <c r="AC237" s="515"/>
      <c r="AD237" s="515"/>
      <c r="AE237" s="515"/>
      <c r="AF237" s="515"/>
      <c r="AG237" s="515"/>
      <c r="AH237" s="515"/>
      <c r="AI237" s="786"/>
    </row>
    <row r="238" spans="2:35" ht="13.5" hidden="1" thickBot="1" x14ac:dyDescent="0.35">
      <c r="B238" s="667" t="s">
        <v>4</v>
      </c>
      <c r="C238" s="668"/>
      <c r="D238" s="771"/>
      <c r="E238" s="787">
        <f>IF(AND(E$12&gt;='Summary TC'!$C$4, E$12&lt;='Summary TC'!$C$5), SUMIF($D219:$D237,"Total",E219:E237),0)</f>
        <v>0</v>
      </c>
      <c r="F238" s="678">
        <f>IF(AND(F$12&gt;='Summary TC'!$C$4, F$12&lt;='Summary TC'!$C$5), SUMIF($D219:$D237,"Total",F219:F237),0)</f>
        <v>0</v>
      </c>
      <c r="G238" s="678">
        <f>IF(AND(G$12&gt;='Summary TC'!$C$4, G$12&lt;='Summary TC'!$C$5), SUMIF($D219:$D237,"Total",G219:G237),0)</f>
        <v>0</v>
      </c>
      <c r="H238" s="678">
        <f>IF(AND(H$12&gt;='Summary TC'!$C$4, H$12&lt;='Summary TC'!$C$5), SUMIF($D219:$D237,"Total",H219:H237),0)</f>
        <v>0</v>
      </c>
      <c r="I238" s="678">
        <f>IF(AND(I$12&gt;='Summary TC'!$C$4, I$12&lt;='Summary TC'!$C$5), SUMIF($D219:$D237,"Total",I219:I237),0)</f>
        <v>0</v>
      </c>
      <c r="J238" s="678">
        <f>IF(AND(J$12&gt;='Summary TC'!$C$4, J$12&lt;='Summary TC'!$C$5), SUMIF($D219:$D237,"Total",J219:J237),0)</f>
        <v>0</v>
      </c>
      <c r="K238" s="678">
        <f>IF(AND(K$12&gt;='Summary TC'!$C$4, K$12&lt;='Summary TC'!$C$5), SUMIF($D219:$D237,"Total",K219:K237),0)</f>
        <v>0</v>
      </c>
      <c r="L238" s="678">
        <f>IF(AND(L$12&gt;='Summary TC'!$C$4, L$12&lt;='Summary TC'!$C$5), SUMIF($D219:$D237,"Total",L219:L237),0)</f>
        <v>0</v>
      </c>
      <c r="M238" s="678">
        <f>IF(AND(M$12&gt;='Summary TC'!$C$4, M$12&lt;='Summary TC'!$C$5), SUMIF($D219:$D237,"Total",M219:M237),0)</f>
        <v>0</v>
      </c>
      <c r="N238" s="678">
        <f>IF(AND(N$12&gt;='Summary TC'!$C$4, N$12&lt;='Summary TC'!$C$5), SUMIF($D219:$D237,"Total",N219:N237),0)</f>
        <v>0</v>
      </c>
      <c r="O238" s="678">
        <f>IF(AND(O$12&gt;='Summary TC'!$C$4, O$12&lt;='Summary TC'!$C$5), SUMIF($D219:$D237,"Total",O219:O237),0)</f>
        <v>0</v>
      </c>
      <c r="P238" s="678">
        <f>IF(AND(P$12&gt;='Summary TC'!$C$4, P$12&lt;='Summary TC'!$C$5), SUMIF($D219:$D237,"Total",P219:P237),0)</f>
        <v>0</v>
      </c>
      <c r="Q238" s="678">
        <f>IF(AND(Q$12&gt;='Summary TC'!$C$4, Q$12&lt;='Summary TC'!$C$5), SUMIF($D219:$D237,"Total",Q219:Q237),0)</f>
        <v>0</v>
      </c>
      <c r="R238" s="678">
        <f>IF(AND(R$12&gt;='Summary TC'!$C$4, R$12&lt;='Summary TC'!$C$5), SUMIF($D219:$D237,"Total",R219:R237),0)</f>
        <v>0</v>
      </c>
      <c r="S238" s="678">
        <f>IF(AND(S$12&gt;='Summary TC'!$C$4, S$12&lt;='Summary TC'!$C$5), SUMIF($D219:$D237,"Total",S219:S237),0)</f>
        <v>0</v>
      </c>
      <c r="T238" s="678">
        <f>IF(AND(T$12&gt;='Summary TC'!$C$4, T$12&lt;='Summary TC'!$C$5), SUMIF($D219:$D237,"Total",T219:T237),0)</f>
        <v>0</v>
      </c>
      <c r="U238" s="678">
        <f>IF(AND(U$12&gt;='Summary TC'!$C$4, U$12&lt;='Summary TC'!$C$5), SUMIF($D219:$D237,"Total",U219:U237),0)</f>
        <v>0</v>
      </c>
      <c r="V238" s="678">
        <f>IF(AND(V$12&gt;='Summary TC'!$C$4, V$12&lt;='Summary TC'!$C$5), SUMIF($D219:$D237,"Total",V219:V237),0)</f>
        <v>0</v>
      </c>
      <c r="W238" s="678">
        <f>IF(AND(W$12&gt;='Summary TC'!$C$4, W$12&lt;='Summary TC'!$C$5), SUMIF($D219:$D237,"Total",W219:W237),0)</f>
        <v>0</v>
      </c>
      <c r="X238" s="678">
        <f>IF(AND(X$12&gt;='Summary TC'!$C$4, X$12&lt;='Summary TC'!$C$5), SUMIF($D219:$D237,"Total",X219:X237),0)</f>
        <v>0</v>
      </c>
      <c r="Y238" s="678">
        <f>IF(AND(Y$12&gt;='Summary TC'!$C$4, Y$12&lt;='Summary TC'!$C$5), SUMIF($D219:$D237,"Total",Y219:Y237),0)</f>
        <v>0</v>
      </c>
      <c r="Z238" s="678">
        <f>IF(AND(Z$12&gt;='Summary TC'!$C$4, Z$12&lt;='Summary TC'!$C$5), SUMIF($D219:$D237,"Total",Z219:Z237),0)</f>
        <v>0</v>
      </c>
      <c r="AA238" s="678">
        <f>IF(AND(AA$12&gt;='Summary TC'!$C$4, AA$12&lt;='Summary TC'!$C$5), SUMIF($D219:$D237,"Total",AA219:AA237),0)</f>
        <v>0</v>
      </c>
      <c r="AB238" s="678">
        <f>IF(AND(AB$12&gt;='Summary TC'!$C$4, AB$12&lt;='Summary TC'!$C$5), SUMIF($D219:$D237,"Total",AB219:AB237),0)</f>
        <v>0</v>
      </c>
      <c r="AC238" s="678">
        <f>IF(AND(AC$12&gt;='Summary TC'!$C$4, AC$12&lt;='Summary TC'!$C$5), SUMIF($D219:$D237,"Total",AC219:AC237),0)</f>
        <v>0</v>
      </c>
      <c r="AD238" s="678">
        <f>IF(AND(AD$12&gt;='Summary TC'!$C$4, AD$12&lt;='Summary TC'!$C$5), SUMIF($D219:$D237,"Total",AD219:AD237),0)</f>
        <v>0</v>
      </c>
      <c r="AE238" s="678">
        <f>IF(AND(AE$12&gt;='Summary TC'!$C$4, AE$12&lt;='Summary TC'!$C$5), SUMIF($D219:$D237,"Total",AE219:AE237),0)</f>
        <v>0</v>
      </c>
      <c r="AF238" s="678">
        <f>IF(AND(AF$12&gt;='Summary TC'!$C$4, AF$12&lt;='Summary TC'!$C$5), SUMIF($D219:$D237,"Total",AF219:AF237),0)</f>
        <v>0</v>
      </c>
      <c r="AG238" s="678">
        <f>IF(AND(AG$12&gt;='Summary TC'!$C$4, AG$12&lt;='Summary TC'!$C$5), SUMIF($D219:$D237,"Total",AG219:AG237),0)</f>
        <v>0</v>
      </c>
      <c r="AH238" s="678">
        <f>IF(AND(AH$12&gt;='Summary TC'!$C$4, AH$12&lt;='Summary TC'!$C$5), SUMIF($D219:$D237,"Total",AH219:AH237),0)</f>
        <v>0</v>
      </c>
      <c r="AI238" s="670">
        <f>SUM(E238:AH238)</f>
        <v>0</v>
      </c>
    </row>
    <row r="239" spans="2:35" ht="13" hidden="1" x14ac:dyDescent="0.3">
      <c r="B239" s="488"/>
      <c r="D239" s="488"/>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8"/>
    </row>
    <row r="240" spans="2:35" ht="13.5" hidden="1" thickBot="1" x14ac:dyDescent="0.35">
      <c r="B240" s="440" t="s">
        <v>5</v>
      </c>
      <c r="D240" s="488"/>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777"/>
      <c r="AD240" s="777"/>
      <c r="AE240" s="777"/>
      <c r="AF240" s="777"/>
      <c r="AG240" s="777"/>
      <c r="AH240" s="777"/>
      <c r="AI240" s="778"/>
    </row>
    <row r="241" spans="2:35" ht="13" hidden="1" x14ac:dyDescent="0.3">
      <c r="B241" s="527"/>
      <c r="C241" s="563"/>
      <c r="D241" s="500"/>
      <c r="E241" s="529" t="s">
        <v>0</v>
      </c>
      <c r="F241" s="428"/>
      <c r="G241" s="503"/>
      <c r="H241" s="428"/>
      <c r="I241" s="428"/>
      <c r="J241" s="428"/>
      <c r="K241" s="428"/>
      <c r="L241" s="428"/>
      <c r="M241" s="428"/>
      <c r="N241" s="428"/>
      <c r="O241" s="428"/>
      <c r="P241" s="428"/>
      <c r="Q241" s="428"/>
      <c r="R241" s="428"/>
      <c r="S241" s="428"/>
      <c r="T241" s="428"/>
      <c r="U241" s="428"/>
      <c r="V241" s="428"/>
      <c r="W241" s="428"/>
      <c r="X241" s="428"/>
      <c r="Y241" s="428"/>
      <c r="Z241" s="428"/>
      <c r="AA241" s="428"/>
      <c r="AB241" s="428"/>
      <c r="AC241" s="428"/>
      <c r="AD241" s="428"/>
      <c r="AE241" s="428"/>
      <c r="AF241" s="428"/>
      <c r="AG241" s="428"/>
      <c r="AH241" s="428"/>
      <c r="AI241" s="621" t="s">
        <v>77</v>
      </c>
    </row>
    <row r="242" spans="2:35" ht="13.5" hidden="1" thickBot="1" x14ac:dyDescent="0.35">
      <c r="B242" s="530"/>
      <c r="C242" s="626"/>
      <c r="D242" s="504"/>
      <c r="E242" s="577">
        <f>'DY Def'!B$5</f>
        <v>1</v>
      </c>
      <c r="F242" s="561">
        <f>'DY Def'!C$5</f>
        <v>2</v>
      </c>
      <c r="G242" s="561">
        <f>'DY Def'!D$5</f>
        <v>3</v>
      </c>
      <c r="H242" s="561">
        <f>'DY Def'!E$5</f>
        <v>4</v>
      </c>
      <c r="I242" s="561">
        <f>'DY Def'!F$5</f>
        <v>5</v>
      </c>
      <c r="J242" s="561">
        <f>'DY Def'!G$5</f>
        <v>6</v>
      </c>
      <c r="K242" s="561">
        <f>'DY Def'!H$5</f>
        <v>7</v>
      </c>
      <c r="L242" s="561">
        <f>'DY Def'!I$5</f>
        <v>8</v>
      </c>
      <c r="M242" s="561">
        <f>'DY Def'!J$5</f>
        <v>9</v>
      </c>
      <c r="N242" s="561">
        <f>'DY Def'!K$5</f>
        <v>10</v>
      </c>
      <c r="O242" s="561">
        <f>'DY Def'!L$5</f>
        <v>11</v>
      </c>
      <c r="P242" s="561">
        <f>'DY Def'!M$5</f>
        <v>12</v>
      </c>
      <c r="Q242" s="561">
        <f>'DY Def'!N$5</f>
        <v>13</v>
      </c>
      <c r="R242" s="561">
        <f>'DY Def'!O$5</f>
        <v>14</v>
      </c>
      <c r="S242" s="561">
        <f>'DY Def'!P$5</f>
        <v>15</v>
      </c>
      <c r="T242" s="561">
        <f>'DY Def'!Q$5</f>
        <v>16</v>
      </c>
      <c r="U242" s="561">
        <f>'DY Def'!R$5</f>
        <v>17</v>
      </c>
      <c r="V242" s="561">
        <f>'DY Def'!S$5</f>
        <v>18</v>
      </c>
      <c r="W242" s="561">
        <f>'DY Def'!T$5</f>
        <v>19</v>
      </c>
      <c r="X242" s="561">
        <f>'DY Def'!U$5</f>
        <v>20</v>
      </c>
      <c r="Y242" s="561">
        <f>'DY Def'!V$5</f>
        <v>21</v>
      </c>
      <c r="Z242" s="561">
        <f>'DY Def'!W$5</f>
        <v>22</v>
      </c>
      <c r="AA242" s="561">
        <f>'DY Def'!X$5</f>
        <v>23</v>
      </c>
      <c r="AB242" s="561">
        <f>'DY Def'!Y$5</f>
        <v>24</v>
      </c>
      <c r="AC242" s="561">
        <f>'DY Def'!Z$5</f>
        <v>25</v>
      </c>
      <c r="AD242" s="561">
        <f>'DY Def'!AA$5</f>
        <v>26</v>
      </c>
      <c r="AE242" s="561">
        <f>'DY Def'!AB$5</f>
        <v>27</v>
      </c>
      <c r="AF242" s="561">
        <f>'DY Def'!AC$5</f>
        <v>28</v>
      </c>
      <c r="AG242" s="561">
        <f>'DY Def'!AD$5</f>
        <v>29</v>
      </c>
      <c r="AH242" s="561">
        <f>'DY Def'!AE$5</f>
        <v>30</v>
      </c>
      <c r="AI242" s="734" t="s">
        <v>4</v>
      </c>
    </row>
    <row r="243" spans="2:35" ht="13" hidden="1" x14ac:dyDescent="0.3">
      <c r="B243" s="548" t="s">
        <v>80</v>
      </c>
      <c r="C243" s="626"/>
      <c r="D243" s="504"/>
      <c r="E243" s="788"/>
      <c r="F243" s="789"/>
      <c r="G243" s="789"/>
      <c r="H243" s="789"/>
      <c r="I243" s="789"/>
      <c r="J243" s="789"/>
      <c r="K243" s="789"/>
      <c r="L243" s="789"/>
      <c r="M243" s="789"/>
      <c r="N243" s="789"/>
      <c r="O243" s="789"/>
      <c r="P243" s="789"/>
      <c r="Q243" s="789"/>
      <c r="R243" s="789"/>
      <c r="S243" s="789"/>
      <c r="T243" s="789"/>
      <c r="U243" s="789"/>
      <c r="V243" s="789"/>
      <c r="W243" s="789"/>
      <c r="X243" s="789"/>
      <c r="Y243" s="789"/>
      <c r="Z243" s="789"/>
      <c r="AA243" s="789"/>
      <c r="AB243" s="789"/>
      <c r="AC243" s="789"/>
      <c r="AD243" s="789"/>
      <c r="AE243" s="789"/>
      <c r="AF243" s="789"/>
      <c r="AG243" s="789"/>
      <c r="AH243" s="790"/>
      <c r="AI243" s="790"/>
    </row>
    <row r="244" spans="2:35" ht="13" hidden="1" x14ac:dyDescent="0.3">
      <c r="B244" s="589" t="str">
        <f>IFERROR(VLOOKUP(C244,'MEG Def'!$A$52:$B$54,2),"")</f>
        <v/>
      </c>
      <c r="C244" s="626"/>
      <c r="D244" s="637"/>
      <c r="E244" s="638">
        <f>IF($B$8="Actuals only",SUMIF('WW Spending Actual'!$B$10:$B$49,'Summary TC'!$B244,'WW Spending Actual'!D$10:D$49),0)+IF($B$8="Actuals + Projected",SUMIF('WW Spending Total'!$B$10:$B$49,'Summary TC'!$B244,'WW Spending Total'!D$10:D$49),0)</f>
        <v>0</v>
      </c>
      <c r="F244" s="639">
        <f>IF($B$8="Actuals only",SUMIF('WW Spending Actual'!$B$10:$B$49,'Summary TC'!$B244,'WW Spending Actual'!E$10:E$49),0)+IF($B$8="Actuals + Projected",SUMIF('WW Spending Total'!$B$10:$B$49,'Summary TC'!$B244,'WW Spending Total'!E$10:E$49),0)</f>
        <v>0</v>
      </c>
      <c r="G244" s="639">
        <f>IF($B$8="Actuals only",SUMIF('WW Spending Actual'!$B$10:$B$49,'Summary TC'!$B244,'WW Spending Actual'!F$10:F$49),0)+IF($B$8="Actuals + Projected",SUMIF('WW Spending Total'!$B$10:$B$49,'Summary TC'!$B244,'WW Spending Total'!F$10:F$49),0)</f>
        <v>0</v>
      </c>
      <c r="H244" s="639">
        <f>IF($B$8="Actuals only",SUMIF('WW Spending Actual'!$B$10:$B$49,'Summary TC'!$B244,'WW Spending Actual'!G$10:G$49),0)+IF($B$8="Actuals + Projected",SUMIF('WW Spending Total'!$B$10:$B$49,'Summary TC'!$B244,'WW Spending Total'!G$10:G$49),0)</f>
        <v>0</v>
      </c>
      <c r="I244" s="639">
        <f>IF($B$8="Actuals only",SUMIF('WW Spending Actual'!$B$10:$B$49,'Summary TC'!$B244,'WW Spending Actual'!H$10:H$49),0)+IF($B$8="Actuals + Projected",SUMIF('WW Spending Total'!$B$10:$B$49,'Summary TC'!$B244,'WW Spending Total'!H$10:H$49),0)</f>
        <v>0</v>
      </c>
      <c r="J244" s="639">
        <f>IF($B$8="Actuals only",SUMIF('WW Spending Actual'!$B$10:$B$49,'Summary TC'!$B244,'WW Spending Actual'!I$10:I$49),0)+IF($B$8="Actuals + Projected",SUMIF('WW Spending Total'!$B$10:$B$49,'Summary TC'!$B244,'WW Spending Total'!I$10:I$49),0)</f>
        <v>0</v>
      </c>
      <c r="K244" s="639">
        <f>IF($B$8="Actuals only",SUMIF('WW Spending Actual'!$B$10:$B$49,'Summary TC'!$B244,'WW Spending Actual'!J$10:J$49),0)+IF($B$8="Actuals + Projected",SUMIF('WW Spending Total'!$B$10:$B$49,'Summary TC'!$B244,'WW Spending Total'!J$10:J$49),0)</f>
        <v>0</v>
      </c>
      <c r="L244" s="639">
        <f>IF($B$8="Actuals only",SUMIF('WW Spending Actual'!$B$10:$B$49,'Summary TC'!$B244,'WW Spending Actual'!K$10:K$49),0)+IF($B$8="Actuals + Projected",SUMIF('WW Spending Total'!$B$10:$B$49,'Summary TC'!$B244,'WW Spending Total'!K$10:K$49),0)</f>
        <v>0</v>
      </c>
      <c r="M244" s="639">
        <f>IF($B$8="Actuals only",SUMIF('WW Spending Actual'!$B$10:$B$49,'Summary TC'!$B244,'WW Spending Actual'!L$10:L$49),0)+IF($B$8="Actuals + Projected",SUMIF('WW Spending Total'!$B$10:$B$49,'Summary TC'!$B244,'WW Spending Total'!L$10:L$49),0)</f>
        <v>0</v>
      </c>
      <c r="N244" s="639">
        <f>IF($B$8="Actuals only",SUMIF('WW Spending Actual'!$B$10:$B$49,'Summary TC'!$B244,'WW Spending Actual'!M$10:M$49),0)+IF($B$8="Actuals + Projected",SUMIF('WW Spending Total'!$B$10:$B$49,'Summary TC'!$B244,'WW Spending Total'!M$10:M$49),0)</f>
        <v>0</v>
      </c>
      <c r="O244" s="639">
        <f>IF($B$8="Actuals only",SUMIF('WW Spending Actual'!$B$10:$B$49,'Summary TC'!$B244,'WW Spending Actual'!N$10:N$49),0)+IF($B$8="Actuals + Projected",SUMIF('WW Spending Total'!$B$10:$B$49,'Summary TC'!$B244,'WW Spending Total'!N$10:N$49),0)</f>
        <v>0</v>
      </c>
      <c r="P244" s="639">
        <f>IF($B$8="Actuals only",SUMIF('WW Spending Actual'!$B$10:$B$49,'Summary TC'!$B244,'WW Spending Actual'!O$10:O$49),0)+IF($B$8="Actuals + Projected",SUMIF('WW Spending Total'!$B$10:$B$49,'Summary TC'!$B244,'WW Spending Total'!O$10:O$49),0)</f>
        <v>0</v>
      </c>
      <c r="Q244" s="639">
        <f>IF($B$8="Actuals only",SUMIF('WW Spending Actual'!$B$10:$B$49,'Summary TC'!$B244,'WW Spending Actual'!P$10:P$49),0)+IF($B$8="Actuals + Projected",SUMIF('WW Spending Total'!$B$10:$B$49,'Summary TC'!$B244,'WW Spending Total'!P$10:P$49),0)</f>
        <v>0</v>
      </c>
      <c r="R244" s="639">
        <f>IF($B$8="Actuals only",SUMIF('WW Spending Actual'!$B$10:$B$49,'Summary TC'!$B244,'WW Spending Actual'!Q$10:Q$49),0)+IF($B$8="Actuals + Projected",SUMIF('WW Spending Total'!$B$10:$B$49,'Summary TC'!$B244,'WW Spending Total'!Q$10:Q$49),0)</f>
        <v>0</v>
      </c>
      <c r="S244" s="639">
        <f>IF($B$8="Actuals only",SUMIF('WW Spending Actual'!$B$10:$B$49,'Summary TC'!$B244,'WW Spending Actual'!R$10:R$49),0)+IF($B$8="Actuals + Projected",SUMIF('WW Spending Total'!$B$10:$B$49,'Summary TC'!$B244,'WW Spending Total'!R$10:R$49),0)</f>
        <v>0</v>
      </c>
      <c r="T244" s="639">
        <f>IF($B$8="Actuals only",SUMIF('WW Spending Actual'!$B$10:$B$49,'Summary TC'!$B244,'WW Spending Actual'!S$10:S$49),0)+IF($B$8="Actuals + Projected",SUMIF('WW Spending Total'!$B$10:$B$49,'Summary TC'!$B244,'WW Spending Total'!S$10:S$49),0)</f>
        <v>0</v>
      </c>
      <c r="U244" s="639">
        <f>IF($B$8="Actuals only",SUMIF('WW Spending Actual'!$B$10:$B$49,'Summary TC'!$B244,'WW Spending Actual'!T$10:T$49),0)+IF($B$8="Actuals + Projected",SUMIF('WW Spending Total'!$B$10:$B$49,'Summary TC'!$B244,'WW Spending Total'!T$10:T$49),0)</f>
        <v>0</v>
      </c>
      <c r="V244" s="639">
        <f>IF($B$8="Actuals only",SUMIF('WW Spending Actual'!$B$10:$B$49,'Summary TC'!$B244,'WW Spending Actual'!U$10:U$49),0)+IF($B$8="Actuals + Projected",SUMIF('WW Spending Total'!$B$10:$B$49,'Summary TC'!$B244,'WW Spending Total'!U$10:U$49),0)</f>
        <v>0</v>
      </c>
      <c r="W244" s="639">
        <f>IF($B$8="Actuals only",SUMIF('WW Spending Actual'!$B$10:$B$49,'Summary TC'!$B244,'WW Spending Actual'!V$10:V$49),0)+IF($B$8="Actuals + Projected",SUMIF('WW Spending Total'!$B$10:$B$49,'Summary TC'!$B244,'WW Spending Total'!V$10:V$49),0)</f>
        <v>0</v>
      </c>
      <c r="X244" s="639">
        <f>IF($B$8="Actuals only",SUMIF('WW Spending Actual'!$B$10:$B$49,'Summary TC'!$B244,'WW Spending Actual'!W$10:W$49),0)+IF($B$8="Actuals + Projected",SUMIF('WW Spending Total'!$B$10:$B$49,'Summary TC'!$B244,'WW Spending Total'!W$10:W$49),0)</f>
        <v>0</v>
      </c>
      <c r="Y244" s="639">
        <f>IF($B$8="Actuals only",SUMIF('WW Spending Actual'!$B$10:$B$49,'Summary TC'!$B244,'WW Spending Actual'!X$10:X$49),0)+IF($B$8="Actuals + Projected",SUMIF('WW Spending Total'!$B$10:$B$49,'Summary TC'!$B244,'WW Spending Total'!X$10:X$49),0)</f>
        <v>0</v>
      </c>
      <c r="Z244" s="639">
        <f>IF($B$8="Actuals only",SUMIF('WW Spending Actual'!$B$10:$B$49,'Summary TC'!$B244,'WW Spending Actual'!Y$10:Y$49),0)+IF($B$8="Actuals + Projected",SUMIF('WW Spending Total'!$B$10:$B$49,'Summary TC'!$B244,'WW Spending Total'!Y$10:Y$49),0)</f>
        <v>0</v>
      </c>
      <c r="AA244" s="639">
        <f>IF($B$8="Actuals only",SUMIF('WW Spending Actual'!$B$10:$B$49,'Summary TC'!$B244,'WW Spending Actual'!Z$10:Z$49),0)+IF($B$8="Actuals + Projected",SUMIF('WW Spending Total'!$B$10:$B$49,'Summary TC'!$B244,'WW Spending Total'!Z$10:Z$49),0)</f>
        <v>0</v>
      </c>
      <c r="AB244" s="639">
        <f>IF($B$8="Actuals only",SUMIF('WW Spending Actual'!$B$10:$B$49,'Summary TC'!$B244,'WW Spending Actual'!AA$10:AA$49),0)+IF($B$8="Actuals + Projected",SUMIF('WW Spending Total'!$B$10:$B$49,'Summary TC'!$B244,'WW Spending Total'!AA$10:AA$49),0)</f>
        <v>0</v>
      </c>
      <c r="AC244" s="639">
        <f>IF($B$8="Actuals only",SUMIF('WW Spending Actual'!$B$10:$B$49,'Summary TC'!$B244,'WW Spending Actual'!AB$10:AB$49),0)+IF($B$8="Actuals + Projected",SUMIF('WW Spending Total'!$B$10:$B$49,'Summary TC'!$B244,'WW Spending Total'!AB$10:AB$49),0)</f>
        <v>0</v>
      </c>
      <c r="AD244" s="639">
        <f>IF($B$8="Actuals only",SUMIF('WW Spending Actual'!$B$10:$B$49,'Summary TC'!$B244,'WW Spending Actual'!AC$10:AC$49),0)+IF($B$8="Actuals + Projected",SUMIF('WW Spending Total'!$B$10:$B$49,'Summary TC'!$B244,'WW Spending Total'!AC$10:AC$49),0)</f>
        <v>0</v>
      </c>
      <c r="AE244" s="639">
        <f>IF($B$8="Actuals only",SUMIF('WW Spending Actual'!$B$10:$B$49,'Summary TC'!$B244,'WW Spending Actual'!AD$10:AD$49),0)+IF($B$8="Actuals + Projected",SUMIF('WW Spending Total'!$B$10:$B$49,'Summary TC'!$B244,'WW Spending Total'!AD$10:AD$49),0)</f>
        <v>0</v>
      </c>
      <c r="AF244" s="639">
        <f>IF($B$8="Actuals only",SUMIF('WW Spending Actual'!$B$10:$B$49,'Summary TC'!$B244,'WW Spending Actual'!AE$10:AE$49),0)+IF($B$8="Actuals + Projected",SUMIF('WW Spending Total'!$B$10:$B$49,'Summary TC'!$B244,'WW Spending Total'!AE$10:AE$49),0)</f>
        <v>0</v>
      </c>
      <c r="AG244" s="639">
        <f>IF($B$8="Actuals only",SUMIF('WW Spending Actual'!$B$10:$B$49,'Summary TC'!$B244,'WW Spending Actual'!AF$10:AF$49),0)+IF($B$8="Actuals + Projected",SUMIF('WW Spending Total'!$B$10:$B$49,'Summary TC'!$B244,'WW Spending Total'!AF$10:AF$49),0)</f>
        <v>0</v>
      </c>
      <c r="AH244" s="640">
        <f>IF($B$8="Actuals only",SUMIF('WW Spending Actual'!$B$10:$B$49,'Summary TC'!$B244,'WW Spending Actual'!AG$10:AG$49),0)+IF($B$8="Actuals + Projected",SUMIF('WW Spending Total'!$B$10:$B$49,'Summary TC'!$B244,'WW Spending Total'!AG$10:AG$49),0)</f>
        <v>0</v>
      </c>
      <c r="AI244" s="791"/>
    </row>
    <row r="245" spans="2:35" ht="13" hidden="1" x14ac:dyDescent="0.3">
      <c r="B245" s="589" t="str">
        <f>IFERROR(VLOOKUP(C245,'MEG Def'!$A$52:$B$54,2),"")</f>
        <v/>
      </c>
      <c r="C245" s="626"/>
      <c r="D245" s="637"/>
      <c r="E245" s="638">
        <f>IF($B$8="Actuals only",SUMIF('WW Spending Actual'!$B$10:$B$49,'Summary TC'!$B245,'WW Spending Actual'!D$10:D$49),0)+IF($B$8="Actuals + Projected",SUMIF('WW Spending Total'!$B$10:$B$49,'Summary TC'!$B245,'WW Spending Total'!D$10:D$49),0)</f>
        <v>0</v>
      </c>
      <c r="F245" s="639">
        <f>IF($B$8="Actuals only",SUMIF('WW Spending Actual'!$B$10:$B$49,'Summary TC'!$B245,'WW Spending Actual'!E$10:E$49),0)+IF($B$8="Actuals + Projected",SUMIF('WW Spending Total'!$B$10:$B$49,'Summary TC'!$B245,'WW Spending Total'!E$10:E$49),0)</f>
        <v>0</v>
      </c>
      <c r="G245" s="639">
        <f>IF($B$8="Actuals only",SUMIF('WW Spending Actual'!$B$10:$B$49,'Summary TC'!$B245,'WW Spending Actual'!F$10:F$49),0)+IF($B$8="Actuals + Projected",SUMIF('WW Spending Total'!$B$10:$B$49,'Summary TC'!$B245,'WW Spending Total'!F$10:F$49),0)</f>
        <v>0</v>
      </c>
      <c r="H245" s="639">
        <f>IF($B$8="Actuals only",SUMIF('WW Spending Actual'!$B$10:$B$49,'Summary TC'!$B245,'WW Spending Actual'!G$10:G$49),0)+IF($B$8="Actuals + Projected",SUMIF('WW Spending Total'!$B$10:$B$49,'Summary TC'!$B245,'WW Spending Total'!G$10:G$49),0)</f>
        <v>0</v>
      </c>
      <c r="I245" s="639">
        <f>IF($B$8="Actuals only",SUMIF('WW Spending Actual'!$B$10:$B$49,'Summary TC'!$B245,'WW Spending Actual'!H$10:H$49),0)+IF($B$8="Actuals + Projected",SUMIF('WW Spending Total'!$B$10:$B$49,'Summary TC'!$B245,'WW Spending Total'!H$10:H$49),0)</f>
        <v>0</v>
      </c>
      <c r="J245" s="639">
        <f>IF($B$8="Actuals only",SUMIF('WW Spending Actual'!$B$10:$B$49,'Summary TC'!$B245,'WW Spending Actual'!I$10:I$49),0)+IF($B$8="Actuals + Projected",SUMIF('WW Spending Total'!$B$10:$B$49,'Summary TC'!$B245,'WW Spending Total'!I$10:I$49),0)</f>
        <v>0</v>
      </c>
      <c r="K245" s="639">
        <f>IF($B$8="Actuals only",SUMIF('WW Spending Actual'!$B$10:$B$49,'Summary TC'!$B245,'WW Spending Actual'!J$10:J$49),0)+IF($B$8="Actuals + Projected",SUMIF('WW Spending Total'!$B$10:$B$49,'Summary TC'!$B245,'WW Spending Total'!J$10:J$49),0)</f>
        <v>0</v>
      </c>
      <c r="L245" s="639">
        <f>IF($B$8="Actuals only",SUMIF('WW Spending Actual'!$B$10:$B$49,'Summary TC'!$B245,'WW Spending Actual'!K$10:K$49),0)+IF($B$8="Actuals + Projected",SUMIF('WW Spending Total'!$B$10:$B$49,'Summary TC'!$B245,'WW Spending Total'!K$10:K$49),0)</f>
        <v>0</v>
      </c>
      <c r="M245" s="639">
        <f>IF($B$8="Actuals only",SUMIF('WW Spending Actual'!$B$10:$B$49,'Summary TC'!$B245,'WW Spending Actual'!L$10:L$49),0)+IF($B$8="Actuals + Projected",SUMIF('WW Spending Total'!$B$10:$B$49,'Summary TC'!$B245,'WW Spending Total'!L$10:L$49),0)</f>
        <v>0</v>
      </c>
      <c r="N245" s="639">
        <f>IF($B$8="Actuals only",SUMIF('WW Spending Actual'!$B$10:$B$49,'Summary TC'!$B245,'WW Spending Actual'!M$10:M$49),0)+IF($B$8="Actuals + Projected",SUMIF('WW Spending Total'!$B$10:$B$49,'Summary TC'!$B245,'WW Spending Total'!M$10:M$49),0)</f>
        <v>0</v>
      </c>
      <c r="O245" s="639">
        <f>IF($B$8="Actuals only",SUMIF('WW Spending Actual'!$B$10:$B$49,'Summary TC'!$B245,'WW Spending Actual'!N$10:N$49),0)+IF($B$8="Actuals + Projected",SUMIF('WW Spending Total'!$B$10:$B$49,'Summary TC'!$B245,'WW Spending Total'!N$10:N$49),0)</f>
        <v>0</v>
      </c>
      <c r="P245" s="639">
        <f>IF($B$8="Actuals only",SUMIF('WW Spending Actual'!$B$10:$B$49,'Summary TC'!$B245,'WW Spending Actual'!O$10:O$49),0)+IF($B$8="Actuals + Projected",SUMIF('WW Spending Total'!$B$10:$B$49,'Summary TC'!$B245,'WW Spending Total'!O$10:O$49),0)</f>
        <v>0</v>
      </c>
      <c r="Q245" s="639">
        <f>IF($B$8="Actuals only",SUMIF('WW Spending Actual'!$B$10:$B$49,'Summary TC'!$B245,'WW Spending Actual'!P$10:P$49),0)+IF($B$8="Actuals + Projected",SUMIF('WW Spending Total'!$B$10:$B$49,'Summary TC'!$B245,'WW Spending Total'!P$10:P$49),0)</f>
        <v>0</v>
      </c>
      <c r="R245" s="639">
        <f>IF($B$8="Actuals only",SUMIF('WW Spending Actual'!$B$10:$B$49,'Summary TC'!$B245,'WW Spending Actual'!Q$10:Q$49),0)+IF($B$8="Actuals + Projected",SUMIF('WW Spending Total'!$B$10:$B$49,'Summary TC'!$B245,'WW Spending Total'!Q$10:Q$49),0)</f>
        <v>0</v>
      </c>
      <c r="S245" s="639">
        <f>IF($B$8="Actuals only",SUMIF('WW Spending Actual'!$B$10:$B$49,'Summary TC'!$B245,'WW Spending Actual'!R$10:R$49),0)+IF($B$8="Actuals + Projected",SUMIF('WW Spending Total'!$B$10:$B$49,'Summary TC'!$B245,'WW Spending Total'!R$10:R$49),0)</f>
        <v>0</v>
      </c>
      <c r="T245" s="639">
        <f>IF($B$8="Actuals only",SUMIF('WW Spending Actual'!$B$10:$B$49,'Summary TC'!$B245,'WW Spending Actual'!S$10:S$49),0)+IF($B$8="Actuals + Projected",SUMIF('WW Spending Total'!$B$10:$B$49,'Summary TC'!$B245,'WW Spending Total'!S$10:S$49),0)</f>
        <v>0</v>
      </c>
      <c r="U245" s="639">
        <f>IF($B$8="Actuals only",SUMIF('WW Spending Actual'!$B$10:$B$49,'Summary TC'!$B245,'WW Spending Actual'!T$10:T$49),0)+IF($B$8="Actuals + Projected",SUMIF('WW Spending Total'!$B$10:$B$49,'Summary TC'!$B245,'WW Spending Total'!T$10:T$49),0)</f>
        <v>0</v>
      </c>
      <c r="V245" s="639">
        <f>IF($B$8="Actuals only",SUMIF('WW Spending Actual'!$B$10:$B$49,'Summary TC'!$B245,'WW Spending Actual'!U$10:U$49),0)+IF($B$8="Actuals + Projected",SUMIF('WW Spending Total'!$B$10:$B$49,'Summary TC'!$B245,'WW Spending Total'!U$10:U$49),0)</f>
        <v>0</v>
      </c>
      <c r="W245" s="639">
        <f>IF($B$8="Actuals only",SUMIF('WW Spending Actual'!$B$10:$B$49,'Summary TC'!$B245,'WW Spending Actual'!V$10:V$49),0)+IF($B$8="Actuals + Projected",SUMIF('WW Spending Total'!$B$10:$B$49,'Summary TC'!$B245,'WW Spending Total'!V$10:V$49),0)</f>
        <v>0</v>
      </c>
      <c r="X245" s="639">
        <f>IF($B$8="Actuals only",SUMIF('WW Spending Actual'!$B$10:$B$49,'Summary TC'!$B245,'WW Spending Actual'!W$10:W$49),0)+IF($B$8="Actuals + Projected",SUMIF('WW Spending Total'!$B$10:$B$49,'Summary TC'!$B245,'WW Spending Total'!W$10:W$49),0)</f>
        <v>0</v>
      </c>
      <c r="Y245" s="639">
        <f>IF($B$8="Actuals only",SUMIF('WW Spending Actual'!$B$10:$B$49,'Summary TC'!$B245,'WW Spending Actual'!X$10:X$49),0)+IF($B$8="Actuals + Projected",SUMIF('WW Spending Total'!$B$10:$B$49,'Summary TC'!$B245,'WW Spending Total'!X$10:X$49),0)</f>
        <v>0</v>
      </c>
      <c r="Z245" s="639">
        <f>IF($B$8="Actuals only",SUMIF('WW Spending Actual'!$B$10:$B$49,'Summary TC'!$B245,'WW Spending Actual'!Y$10:Y$49),0)+IF($B$8="Actuals + Projected",SUMIF('WW Spending Total'!$B$10:$B$49,'Summary TC'!$B245,'WW Spending Total'!Y$10:Y$49),0)</f>
        <v>0</v>
      </c>
      <c r="AA245" s="639">
        <f>IF($B$8="Actuals only",SUMIF('WW Spending Actual'!$B$10:$B$49,'Summary TC'!$B245,'WW Spending Actual'!Z$10:Z$49),0)+IF($B$8="Actuals + Projected",SUMIF('WW Spending Total'!$B$10:$B$49,'Summary TC'!$B245,'WW Spending Total'!Z$10:Z$49),0)</f>
        <v>0</v>
      </c>
      <c r="AB245" s="639">
        <f>IF($B$8="Actuals only",SUMIF('WW Spending Actual'!$B$10:$B$49,'Summary TC'!$B245,'WW Spending Actual'!AA$10:AA$49),0)+IF($B$8="Actuals + Projected",SUMIF('WW Spending Total'!$B$10:$B$49,'Summary TC'!$B245,'WW Spending Total'!AA$10:AA$49),0)</f>
        <v>0</v>
      </c>
      <c r="AC245" s="639">
        <f>IF($B$8="Actuals only",SUMIF('WW Spending Actual'!$B$10:$B$49,'Summary TC'!$B245,'WW Spending Actual'!AB$10:AB$49),0)+IF($B$8="Actuals + Projected",SUMIF('WW Spending Total'!$B$10:$B$49,'Summary TC'!$B245,'WW Spending Total'!AB$10:AB$49),0)</f>
        <v>0</v>
      </c>
      <c r="AD245" s="639">
        <f>IF($B$8="Actuals only",SUMIF('WW Spending Actual'!$B$10:$B$49,'Summary TC'!$B245,'WW Spending Actual'!AC$10:AC$49),0)+IF($B$8="Actuals + Projected",SUMIF('WW Spending Total'!$B$10:$B$49,'Summary TC'!$B245,'WW Spending Total'!AC$10:AC$49),0)</f>
        <v>0</v>
      </c>
      <c r="AE245" s="639">
        <f>IF($B$8="Actuals only",SUMIF('WW Spending Actual'!$B$10:$B$49,'Summary TC'!$B245,'WW Spending Actual'!AD$10:AD$49),0)+IF($B$8="Actuals + Projected",SUMIF('WW Spending Total'!$B$10:$B$49,'Summary TC'!$B245,'WW Spending Total'!AD$10:AD$49),0)</f>
        <v>0</v>
      </c>
      <c r="AF245" s="639">
        <f>IF($B$8="Actuals only",SUMIF('WW Spending Actual'!$B$10:$B$49,'Summary TC'!$B245,'WW Spending Actual'!AE$10:AE$49),0)+IF($B$8="Actuals + Projected",SUMIF('WW Spending Total'!$B$10:$B$49,'Summary TC'!$B245,'WW Spending Total'!AE$10:AE$49),0)</f>
        <v>0</v>
      </c>
      <c r="AG245" s="639">
        <f>IF($B$8="Actuals only",SUMIF('WW Spending Actual'!$B$10:$B$49,'Summary TC'!$B245,'WW Spending Actual'!AF$10:AF$49),0)+IF($B$8="Actuals + Projected",SUMIF('WW Spending Total'!$B$10:$B$49,'Summary TC'!$B245,'WW Spending Total'!AF$10:AF$49),0)</f>
        <v>0</v>
      </c>
      <c r="AH245" s="640">
        <f>IF($B$8="Actuals only",SUMIF('WW Spending Actual'!$B$10:$B$49,'Summary TC'!$B245,'WW Spending Actual'!AG$10:AG$49),0)+IF($B$8="Actuals + Projected",SUMIF('WW Spending Total'!$B$10:$B$49,'Summary TC'!$B245,'WW Spending Total'!AG$10:AG$49),0)</f>
        <v>0</v>
      </c>
      <c r="AI245" s="791"/>
    </row>
    <row r="246" spans="2:35" ht="13" hidden="1" x14ac:dyDescent="0.3">
      <c r="B246" s="589" t="str">
        <f>IFERROR(VLOOKUP(C246,'MEG Def'!$A$52:$B$54,2),"")</f>
        <v/>
      </c>
      <c r="C246" s="626"/>
      <c r="D246" s="637"/>
      <c r="E246" s="638">
        <f>IF($B$8="Actuals only",SUMIF('WW Spending Actual'!$B$10:$B$49,'Summary TC'!$B246,'WW Spending Actual'!D$10:D$49),0)+IF($B$8="Actuals + Projected",SUMIF('WW Spending Total'!$B$10:$B$49,'Summary TC'!$B246,'WW Spending Total'!D$10:D$49),0)</f>
        <v>0</v>
      </c>
      <c r="F246" s="639">
        <f>IF($B$8="Actuals only",SUMIF('WW Spending Actual'!$B$10:$B$49,'Summary TC'!$B246,'WW Spending Actual'!E$10:E$49),0)+IF($B$8="Actuals + Projected",SUMIF('WW Spending Total'!$B$10:$B$49,'Summary TC'!$B246,'WW Spending Total'!E$10:E$49),0)</f>
        <v>0</v>
      </c>
      <c r="G246" s="639">
        <f>IF($B$8="Actuals only",SUMIF('WW Spending Actual'!$B$10:$B$49,'Summary TC'!$B246,'WW Spending Actual'!F$10:F$49),0)+IF($B$8="Actuals + Projected",SUMIF('WW Spending Total'!$B$10:$B$49,'Summary TC'!$B246,'WW Spending Total'!F$10:F$49),0)</f>
        <v>0</v>
      </c>
      <c r="H246" s="639">
        <f>IF($B$8="Actuals only",SUMIF('WW Spending Actual'!$B$10:$B$49,'Summary TC'!$B246,'WW Spending Actual'!G$10:G$49),0)+IF($B$8="Actuals + Projected",SUMIF('WW Spending Total'!$B$10:$B$49,'Summary TC'!$B246,'WW Spending Total'!G$10:G$49),0)</f>
        <v>0</v>
      </c>
      <c r="I246" s="639">
        <f>IF($B$8="Actuals only",SUMIF('WW Spending Actual'!$B$10:$B$49,'Summary TC'!$B246,'WW Spending Actual'!H$10:H$49),0)+IF($B$8="Actuals + Projected",SUMIF('WW Spending Total'!$B$10:$B$49,'Summary TC'!$B246,'WW Spending Total'!H$10:H$49),0)</f>
        <v>0</v>
      </c>
      <c r="J246" s="639">
        <f>IF($B$8="Actuals only",SUMIF('WW Spending Actual'!$B$10:$B$49,'Summary TC'!$B246,'WW Spending Actual'!I$10:I$49),0)+IF($B$8="Actuals + Projected",SUMIF('WW Spending Total'!$B$10:$B$49,'Summary TC'!$B246,'WW Spending Total'!I$10:I$49),0)</f>
        <v>0</v>
      </c>
      <c r="K246" s="639">
        <f>IF($B$8="Actuals only",SUMIF('WW Spending Actual'!$B$10:$B$49,'Summary TC'!$B246,'WW Spending Actual'!J$10:J$49),0)+IF($B$8="Actuals + Projected",SUMIF('WW Spending Total'!$B$10:$B$49,'Summary TC'!$B246,'WW Spending Total'!J$10:J$49),0)</f>
        <v>0</v>
      </c>
      <c r="L246" s="639">
        <f>IF($B$8="Actuals only",SUMIF('WW Spending Actual'!$B$10:$B$49,'Summary TC'!$B246,'WW Spending Actual'!K$10:K$49),0)+IF($B$8="Actuals + Projected",SUMIF('WW Spending Total'!$B$10:$B$49,'Summary TC'!$B246,'WW Spending Total'!K$10:K$49),0)</f>
        <v>0</v>
      </c>
      <c r="M246" s="639">
        <f>IF($B$8="Actuals only",SUMIF('WW Spending Actual'!$B$10:$B$49,'Summary TC'!$B246,'WW Spending Actual'!L$10:L$49),0)+IF($B$8="Actuals + Projected",SUMIF('WW Spending Total'!$B$10:$B$49,'Summary TC'!$B246,'WW Spending Total'!L$10:L$49),0)</f>
        <v>0</v>
      </c>
      <c r="N246" s="639">
        <f>IF($B$8="Actuals only",SUMIF('WW Spending Actual'!$B$10:$B$49,'Summary TC'!$B246,'WW Spending Actual'!M$10:M$49),0)+IF($B$8="Actuals + Projected",SUMIF('WW Spending Total'!$B$10:$B$49,'Summary TC'!$B246,'WW Spending Total'!M$10:M$49),0)</f>
        <v>0</v>
      </c>
      <c r="O246" s="639">
        <f>IF($B$8="Actuals only",SUMIF('WW Spending Actual'!$B$10:$B$49,'Summary TC'!$B246,'WW Spending Actual'!N$10:N$49),0)+IF($B$8="Actuals + Projected",SUMIF('WW Spending Total'!$B$10:$B$49,'Summary TC'!$B246,'WW Spending Total'!N$10:N$49),0)</f>
        <v>0</v>
      </c>
      <c r="P246" s="639">
        <f>IF($B$8="Actuals only",SUMIF('WW Spending Actual'!$B$10:$B$49,'Summary TC'!$B246,'WW Spending Actual'!O$10:O$49),0)+IF($B$8="Actuals + Projected",SUMIF('WW Spending Total'!$B$10:$B$49,'Summary TC'!$B246,'WW Spending Total'!O$10:O$49),0)</f>
        <v>0</v>
      </c>
      <c r="Q246" s="639">
        <f>IF($B$8="Actuals only",SUMIF('WW Spending Actual'!$B$10:$B$49,'Summary TC'!$B246,'WW Spending Actual'!P$10:P$49),0)+IF($B$8="Actuals + Projected",SUMIF('WW Spending Total'!$B$10:$B$49,'Summary TC'!$B246,'WW Spending Total'!P$10:P$49),0)</f>
        <v>0</v>
      </c>
      <c r="R246" s="639">
        <f>IF($B$8="Actuals only",SUMIF('WW Spending Actual'!$B$10:$B$49,'Summary TC'!$B246,'WW Spending Actual'!Q$10:Q$49),0)+IF($B$8="Actuals + Projected",SUMIF('WW Spending Total'!$B$10:$B$49,'Summary TC'!$B246,'WW Spending Total'!Q$10:Q$49),0)</f>
        <v>0</v>
      </c>
      <c r="S246" s="639">
        <f>IF($B$8="Actuals only",SUMIF('WW Spending Actual'!$B$10:$B$49,'Summary TC'!$B246,'WW Spending Actual'!R$10:R$49),0)+IF($B$8="Actuals + Projected",SUMIF('WW Spending Total'!$B$10:$B$49,'Summary TC'!$B246,'WW Spending Total'!R$10:R$49),0)</f>
        <v>0</v>
      </c>
      <c r="T246" s="639">
        <f>IF($B$8="Actuals only",SUMIF('WW Spending Actual'!$B$10:$B$49,'Summary TC'!$B246,'WW Spending Actual'!S$10:S$49),0)+IF($B$8="Actuals + Projected",SUMIF('WW Spending Total'!$B$10:$B$49,'Summary TC'!$B246,'WW Spending Total'!S$10:S$49),0)</f>
        <v>0</v>
      </c>
      <c r="U246" s="639">
        <f>IF($B$8="Actuals only",SUMIF('WW Spending Actual'!$B$10:$B$49,'Summary TC'!$B246,'WW Spending Actual'!T$10:T$49),0)+IF($B$8="Actuals + Projected",SUMIF('WW Spending Total'!$B$10:$B$49,'Summary TC'!$B246,'WW Spending Total'!T$10:T$49),0)</f>
        <v>0</v>
      </c>
      <c r="V246" s="639">
        <f>IF($B$8="Actuals only",SUMIF('WW Spending Actual'!$B$10:$B$49,'Summary TC'!$B246,'WW Spending Actual'!U$10:U$49),0)+IF($B$8="Actuals + Projected",SUMIF('WW Spending Total'!$B$10:$B$49,'Summary TC'!$B246,'WW Spending Total'!U$10:U$49),0)</f>
        <v>0</v>
      </c>
      <c r="W246" s="639">
        <f>IF($B$8="Actuals only",SUMIF('WW Spending Actual'!$B$10:$B$49,'Summary TC'!$B246,'WW Spending Actual'!V$10:V$49),0)+IF($B$8="Actuals + Projected",SUMIF('WW Spending Total'!$B$10:$B$49,'Summary TC'!$B246,'WW Spending Total'!V$10:V$49),0)</f>
        <v>0</v>
      </c>
      <c r="X246" s="639">
        <f>IF($B$8="Actuals only",SUMIF('WW Spending Actual'!$B$10:$B$49,'Summary TC'!$B246,'WW Spending Actual'!W$10:W$49),0)+IF($B$8="Actuals + Projected",SUMIF('WW Spending Total'!$B$10:$B$49,'Summary TC'!$B246,'WW Spending Total'!W$10:W$49),0)</f>
        <v>0</v>
      </c>
      <c r="Y246" s="639">
        <f>IF($B$8="Actuals only",SUMIF('WW Spending Actual'!$B$10:$B$49,'Summary TC'!$B246,'WW Spending Actual'!X$10:X$49),0)+IF($B$8="Actuals + Projected",SUMIF('WW Spending Total'!$B$10:$B$49,'Summary TC'!$B246,'WW Spending Total'!X$10:X$49),0)</f>
        <v>0</v>
      </c>
      <c r="Z246" s="639">
        <f>IF($B$8="Actuals only",SUMIF('WW Spending Actual'!$B$10:$B$49,'Summary TC'!$B246,'WW Spending Actual'!Y$10:Y$49),0)+IF($B$8="Actuals + Projected",SUMIF('WW Spending Total'!$B$10:$B$49,'Summary TC'!$B246,'WW Spending Total'!Y$10:Y$49),0)</f>
        <v>0</v>
      </c>
      <c r="AA246" s="639">
        <f>IF($B$8="Actuals only",SUMIF('WW Spending Actual'!$B$10:$B$49,'Summary TC'!$B246,'WW Spending Actual'!Z$10:Z$49),0)+IF($B$8="Actuals + Projected",SUMIF('WW Spending Total'!$B$10:$B$49,'Summary TC'!$B246,'WW Spending Total'!Z$10:Z$49),0)</f>
        <v>0</v>
      </c>
      <c r="AB246" s="639">
        <f>IF($B$8="Actuals only",SUMIF('WW Spending Actual'!$B$10:$B$49,'Summary TC'!$B246,'WW Spending Actual'!AA$10:AA$49),0)+IF($B$8="Actuals + Projected",SUMIF('WW Spending Total'!$B$10:$B$49,'Summary TC'!$B246,'WW Spending Total'!AA$10:AA$49),0)</f>
        <v>0</v>
      </c>
      <c r="AC246" s="639">
        <f>IF($B$8="Actuals only",SUMIF('WW Spending Actual'!$B$10:$B$49,'Summary TC'!$B246,'WW Spending Actual'!AB$10:AB$49),0)+IF($B$8="Actuals + Projected",SUMIF('WW Spending Total'!$B$10:$B$49,'Summary TC'!$B246,'WW Spending Total'!AB$10:AB$49),0)</f>
        <v>0</v>
      </c>
      <c r="AD246" s="639">
        <f>IF($B$8="Actuals only",SUMIF('WW Spending Actual'!$B$10:$B$49,'Summary TC'!$B246,'WW Spending Actual'!AC$10:AC$49),0)+IF($B$8="Actuals + Projected",SUMIF('WW Spending Total'!$B$10:$B$49,'Summary TC'!$B246,'WW Spending Total'!AC$10:AC$49),0)</f>
        <v>0</v>
      </c>
      <c r="AE246" s="639">
        <f>IF($B$8="Actuals only",SUMIF('WW Spending Actual'!$B$10:$B$49,'Summary TC'!$B246,'WW Spending Actual'!AD$10:AD$49),0)+IF($B$8="Actuals + Projected",SUMIF('WW Spending Total'!$B$10:$B$49,'Summary TC'!$B246,'WW Spending Total'!AD$10:AD$49),0)</f>
        <v>0</v>
      </c>
      <c r="AF246" s="639">
        <f>IF($B$8="Actuals only",SUMIF('WW Spending Actual'!$B$10:$B$49,'Summary TC'!$B246,'WW Spending Actual'!AE$10:AE$49),0)+IF($B$8="Actuals + Projected",SUMIF('WW Spending Total'!$B$10:$B$49,'Summary TC'!$B246,'WW Spending Total'!AE$10:AE$49),0)</f>
        <v>0</v>
      </c>
      <c r="AG246" s="639">
        <f>IF($B$8="Actuals only",SUMIF('WW Spending Actual'!$B$10:$B$49,'Summary TC'!$B246,'WW Spending Actual'!AF$10:AF$49),0)+IF($B$8="Actuals + Projected",SUMIF('WW Spending Total'!$B$10:$B$49,'Summary TC'!$B246,'WW Spending Total'!AF$10:AF$49),0)</f>
        <v>0</v>
      </c>
      <c r="AH246" s="640">
        <f>IF($B$8="Actuals only",SUMIF('WW Spending Actual'!$B$10:$B$49,'Summary TC'!$B246,'WW Spending Actual'!AG$10:AG$49),0)+IF($B$8="Actuals + Projected",SUMIF('WW Spending Total'!$B$10:$B$49,'Summary TC'!$B246,'WW Spending Total'!AG$10:AG$49),0)</f>
        <v>0</v>
      </c>
      <c r="AI246" s="791"/>
    </row>
    <row r="247" spans="2:35" ht="13" hidden="1" x14ac:dyDescent="0.3">
      <c r="B247" s="530"/>
      <c r="C247" s="626"/>
      <c r="D247" s="504"/>
      <c r="E247" s="792"/>
      <c r="F247" s="685"/>
      <c r="G247" s="685"/>
      <c r="H247" s="685"/>
      <c r="I247" s="685"/>
      <c r="J247" s="685"/>
      <c r="K247" s="685"/>
      <c r="L247" s="685"/>
      <c r="M247" s="685"/>
      <c r="N247" s="685"/>
      <c r="O247" s="685"/>
      <c r="P247" s="685"/>
      <c r="Q247" s="685"/>
      <c r="R247" s="685"/>
      <c r="S247" s="685"/>
      <c r="T247" s="685"/>
      <c r="U247" s="685"/>
      <c r="V247" s="685"/>
      <c r="W247" s="685"/>
      <c r="X247" s="685"/>
      <c r="Y247" s="685"/>
      <c r="Z247" s="685"/>
      <c r="AA247" s="685"/>
      <c r="AB247" s="685"/>
      <c r="AC247" s="685"/>
      <c r="AD247" s="685"/>
      <c r="AE247" s="685"/>
      <c r="AF247" s="685"/>
      <c r="AG247" s="685"/>
      <c r="AH247" s="791"/>
      <c r="AI247" s="791"/>
    </row>
    <row r="248" spans="2:35" ht="13" hidden="1" x14ac:dyDescent="0.3">
      <c r="B248" s="552" t="s">
        <v>81</v>
      </c>
      <c r="C248" s="626"/>
      <c r="D248" s="637"/>
      <c r="E248" s="793"/>
      <c r="F248" s="773"/>
      <c r="G248" s="773"/>
      <c r="H248" s="773"/>
      <c r="I248" s="773"/>
      <c r="J248" s="773"/>
      <c r="K248" s="773"/>
      <c r="L248" s="773"/>
      <c r="M248" s="773"/>
      <c r="N248" s="773"/>
      <c r="O248" s="773"/>
      <c r="P248" s="773"/>
      <c r="Q248" s="773"/>
      <c r="R248" s="773"/>
      <c r="S248" s="773"/>
      <c r="T248" s="773"/>
      <c r="U248" s="773"/>
      <c r="V248" s="773"/>
      <c r="W248" s="773"/>
      <c r="X248" s="773"/>
      <c r="Y248" s="773"/>
      <c r="Z248" s="773"/>
      <c r="AA248" s="773"/>
      <c r="AB248" s="773"/>
      <c r="AC248" s="773"/>
      <c r="AD248" s="773"/>
      <c r="AE248" s="773"/>
      <c r="AF248" s="773"/>
      <c r="AG248" s="773"/>
      <c r="AH248" s="794"/>
      <c r="AI248" s="640"/>
    </row>
    <row r="249" spans="2:35" ht="13" hidden="1" x14ac:dyDescent="0.3">
      <c r="B249" s="589" t="str">
        <f>IFERROR(VLOOKUP(C249,'MEG Def'!$A$57:$B$59,2),"")</f>
        <v/>
      </c>
      <c r="C249" s="626"/>
      <c r="D249" s="637"/>
      <c r="E249" s="638">
        <f>IF($B$8="Actuals only",SUMIF('WW Spending Actual'!$B$10:$B$49,'Summary TC'!$B249,'WW Spending Actual'!D$10:D$49),0)+IF($B$8="Actuals + Projected",SUMIF('WW Spending Total'!$B$10:$B$49,'Summary TC'!$B249,'WW Spending Total'!D$10:D$49),0)</f>
        <v>0</v>
      </c>
      <c r="F249" s="639">
        <f>IF($B$8="Actuals only",SUMIF('WW Spending Actual'!$B$10:$B$49,'Summary TC'!$B249,'WW Spending Actual'!E$10:E$49),0)+IF($B$8="Actuals + Projected",SUMIF('WW Spending Total'!$B$10:$B$49,'Summary TC'!$B249,'WW Spending Total'!E$10:E$49),0)</f>
        <v>0</v>
      </c>
      <c r="G249" s="639">
        <f>IF($B$8="Actuals only",SUMIF('WW Spending Actual'!$B$10:$B$49,'Summary TC'!$B249,'WW Spending Actual'!F$10:F$49),0)+IF($B$8="Actuals + Projected",SUMIF('WW Spending Total'!$B$10:$B$49,'Summary TC'!$B249,'WW Spending Total'!F$10:F$49),0)</f>
        <v>0</v>
      </c>
      <c r="H249" s="639">
        <f>IF($B$8="Actuals only",SUMIF('WW Spending Actual'!$B$10:$B$49,'Summary TC'!$B249,'WW Spending Actual'!G$10:G$49),0)+IF($B$8="Actuals + Projected",SUMIF('WW Spending Total'!$B$10:$B$49,'Summary TC'!$B249,'WW Spending Total'!G$10:G$49),0)</f>
        <v>0</v>
      </c>
      <c r="I249" s="639">
        <f>IF($B$8="Actuals only",SUMIF('WW Spending Actual'!$B$10:$B$49,'Summary TC'!$B249,'WW Spending Actual'!H$10:H$49),0)+IF($B$8="Actuals + Projected",SUMIF('WW Spending Total'!$B$10:$B$49,'Summary TC'!$B249,'WW Spending Total'!H$10:H$49),0)</f>
        <v>0</v>
      </c>
      <c r="J249" s="639">
        <f>IF($B$8="Actuals only",SUMIF('WW Spending Actual'!$B$10:$B$49,'Summary TC'!$B249,'WW Spending Actual'!I$10:I$49),0)+IF($B$8="Actuals + Projected",SUMIF('WW Spending Total'!$B$10:$B$49,'Summary TC'!$B249,'WW Spending Total'!I$10:I$49),0)</f>
        <v>0</v>
      </c>
      <c r="K249" s="639">
        <f>IF($B$8="Actuals only",SUMIF('WW Spending Actual'!$B$10:$B$49,'Summary TC'!$B249,'WW Spending Actual'!J$10:J$49),0)+IF($B$8="Actuals + Projected",SUMIF('WW Spending Total'!$B$10:$B$49,'Summary TC'!$B249,'WW Spending Total'!J$10:J$49),0)</f>
        <v>0</v>
      </c>
      <c r="L249" s="639">
        <f>IF($B$8="Actuals only",SUMIF('WW Spending Actual'!$B$10:$B$49,'Summary TC'!$B249,'WW Spending Actual'!K$10:K$49),0)+IF($B$8="Actuals + Projected",SUMIF('WW Spending Total'!$B$10:$B$49,'Summary TC'!$B249,'WW Spending Total'!K$10:K$49),0)</f>
        <v>0</v>
      </c>
      <c r="M249" s="639">
        <f>IF($B$8="Actuals only",SUMIF('WW Spending Actual'!$B$10:$B$49,'Summary TC'!$B249,'WW Spending Actual'!L$10:L$49),0)+IF($B$8="Actuals + Projected",SUMIF('WW Spending Total'!$B$10:$B$49,'Summary TC'!$B249,'WW Spending Total'!L$10:L$49),0)</f>
        <v>0</v>
      </c>
      <c r="N249" s="639">
        <f>IF($B$8="Actuals only",SUMIF('WW Spending Actual'!$B$10:$B$49,'Summary TC'!$B249,'WW Spending Actual'!M$10:M$49),0)+IF($B$8="Actuals + Projected",SUMIF('WW Spending Total'!$B$10:$B$49,'Summary TC'!$B249,'WW Spending Total'!M$10:M$49),0)</f>
        <v>0</v>
      </c>
      <c r="O249" s="639">
        <f>IF($B$8="Actuals only",SUMIF('WW Spending Actual'!$B$10:$B$49,'Summary TC'!$B249,'WW Spending Actual'!N$10:N$49),0)+IF($B$8="Actuals + Projected",SUMIF('WW Spending Total'!$B$10:$B$49,'Summary TC'!$B249,'WW Spending Total'!N$10:N$49),0)</f>
        <v>0</v>
      </c>
      <c r="P249" s="639">
        <f>IF($B$8="Actuals only",SUMIF('WW Spending Actual'!$B$10:$B$49,'Summary TC'!$B249,'WW Spending Actual'!O$10:O$49),0)+IF($B$8="Actuals + Projected",SUMIF('WW Spending Total'!$B$10:$B$49,'Summary TC'!$B249,'WW Spending Total'!O$10:O$49),0)</f>
        <v>0</v>
      </c>
      <c r="Q249" s="639">
        <f>IF($B$8="Actuals only",SUMIF('WW Spending Actual'!$B$10:$B$49,'Summary TC'!$B249,'WW Spending Actual'!P$10:P$49),0)+IF($B$8="Actuals + Projected",SUMIF('WW Spending Total'!$B$10:$B$49,'Summary TC'!$B249,'WW Spending Total'!P$10:P$49),0)</f>
        <v>0</v>
      </c>
      <c r="R249" s="639">
        <f>IF($B$8="Actuals only",SUMIF('WW Spending Actual'!$B$10:$B$49,'Summary TC'!$B249,'WW Spending Actual'!Q$10:Q$49),0)+IF($B$8="Actuals + Projected",SUMIF('WW Spending Total'!$B$10:$B$49,'Summary TC'!$B249,'WW Spending Total'!Q$10:Q$49),0)</f>
        <v>0</v>
      </c>
      <c r="S249" s="639">
        <f>IF($B$8="Actuals only",SUMIF('WW Spending Actual'!$B$10:$B$49,'Summary TC'!$B249,'WW Spending Actual'!R$10:R$49),0)+IF($B$8="Actuals + Projected",SUMIF('WW Spending Total'!$B$10:$B$49,'Summary TC'!$B249,'WW Spending Total'!R$10:R$49),0)</f>
        <v>0</v>
      </c>
      <c r="T249" s="639">
        <f>IF($B$8="Actuals only",SUMIF('WW Spending Actual'!$B$10:$B$49,'Summary TC'!$B249,'WW Spending Actual'!S$10:S$49),0)+IF($B$8="Actuals + Projected",SUMIF('WW Spending Total'!$B$10:$B$49,'Summary TC'!$B249,'WW Spending Total'!S$10:S$49),0)</f>
        <v>0</v>
      </c>
      <c r="U249" s="639">
        <f>IF($B$8="Actuals only",SUMIF('WW Spending Actual'!$B$10:$B$49,'Summary TC'!$B249,'WW Spending Actual'!T$10:T$49),0)+IF($B$8="Actuals + Projected",SUMIF('WW Spending Total'!$B$10:$B$49,'Summary TC'!$B249,'WW Spending Total'!T$10:T$49),0)</f>
        <v>0</v>
      </c>
      <c r="V249" s="639">
        <f>IF($B$8="Actuals only",SUMIF('WW Spending Actual'!$B$10:$B$49,'Summary TC'!$B249,'WW Spending Actual'!U$10:U$49),0)+IF($B$8="Actuals + Projected",SUMIF('WW Spending Total'!$B$10:$B$49,'Summary TC'!$B249,'WW Spending Total'!U$10:U$49),0)</f>
        <v>0</v>
      </c>
      <c r="W249" s="639">
        <f>IF($B$8="Actuals only",SUMIF('WW Spending Actual'!$B$10:$B$49,'Summary TC'!$B249,'WW Spending Actual'!V$10:V$49),0)+IF($B$8="Actuals + Projected",SUMIF('WW Spending Total'!$B$10:$B$49,'Summary TC'!$B249,'WW Spending Total'!V$10:V$49),0)</f>
        <v>0</v>
      </c>
      <c r="X249" s="639">
        <f>IF($B$8="Actuals only",SUMIF('WW Spending Actual'!$B$10:$B$49,'Summary TC'!$B249,'WW Spending Actual'!W$10:W$49),0)+IF($B$8="Actuals + Projected",SUMIF('WW Spending Total'!$B$10:$B$49,'Summary TC'!$B249,'WW Spending Total'!W$10:W$49),0)</f>
        <v>0</v>
      </c>
      <c r="Y249" s="639">
        <f>IF($B$8="Actuals only",SUMIF('WW Spending Actual'!$B$10:$B$49,'Summary TC'!$B249,'WW Spending Actual'!X$10:X$49),0)+IF($B$8="Actuals + Projected",SUMIF('WW Spending Total'!$B$10:$B$49,'Summary TC'!$B249,'WW Spending Total'!X$10:X$49),0)</f>
        <v>0</v>
      </c>
      <c r="Z249" s="639">
        <f>IF($B$8="Actuals only",SUMIF('WW Spending Actual'!$B$10:$B$49,'Summary TC'!$B249,'WW Spending Actual'!Y$10:Y$49),0)+IF($B$8="Actuals + Projected",SUMIF('WW Spending Total'!$B$10:$B$49,'Summary TC'!$B249,'WW Spending Total'!Y$10:Y$49),0)</f>
        <v>0</v>
      </c>
      <c r="AA249" s="639">
        <f>IF($B$8="Actuals only",SUMIF('WW Spending Actual'!$B$10:$B$49,'Summary TC'!$B249,'WW Spending Actual'!Z$10:Z$49),0)+IF($B$8="Actuals + Projected",SUMIF('WW Spending Total'!$B$10:$B$49,'Summary TC'!$B249,'WW Spending Total'!Z$10:Z$49),0)</f>
        <v>0</v>
      </c>
      <c r="AB249" s="639">
        <f>IF($B$8="Actuals only",SUMIF('WW Spending Actual'!$B$10:$B$49,'Summary TC'!$B249,'WW Spending Actual'!AA$10:AA$49),0)+IF($B$8="Actuals + Projected",SUMIF('WW Spending Total'!$B$10:$B$49,'Summary TC'!$B249,'WW Spending Total'!AA$10:AA$49),0)</f>
        <v>0</v>
      </c>
      <c r="AC249" s="639">
        <f>IF($B$8="Actuals only",SUMIF('WW Spending Actual'!$B$10:$B$49,'Summary TC'!$B249,'WW Spending Actual'!AB$10:AB$49),0)+IF($B$8="Actuals + Projected",SUMIF('WW Spending Total'!$B$10:$B$49,'Summary TC'!$B249,'WW Spending Total'!AB$10:AB$49),0)</f>
        <v>0</v>
      </c>
      <c r="AD249" s="639">
        <f>IF($B$8="Actuals only",SUMIF('WW Spending Actual'!$B$10:$B$49,'Summary TC'!$B249,'WW Spending Actual'!AC$10:AC$49),0)+IF($B$8="Actuals + Projected",SUMIF('WW Spending Total'!$B$10:$B$49,'Summary TC'!$B249,'WW Spending Total'!AC$10:AC$49),0)</f>
        <v>0</v>
      </c>
      <c r="AE249" s="639">
        <f>IF($B$8="Actuals only",SUMIF('WW Spending Actual'!$B$10:$B$49,'Summary TC'!$B249,'WW Spending Actual'!AD$10:AD$49),0)+IF($B$8="Actuals + Projected",SUMIF('WW Spending Total'!$B$10:$B$49,'Summary TC'!$B249,'WW Spending Total'!AD$10:AD$49),0)</f>
        <v>0</v>
      </c>
      <c r="AF249" s="639">
        <f>IF($B$8="Actuals only",SUMIF('WW Spending Actual'!$B$10:$B$49,'Summary TC'!$B249,'WW Spending Actual'!AE$10:AE$49),0)+IF($B$8="Actuals + Projected",SUMIF('WW Spending Total'!$B$10:$B$49,'Summary TC'!$B249,'WW Spending Total'!AE$10:AE$49),0)</f>
        <v>0</v>
      </c>
      <c r="AG249" s="639">
        <f>IF($B$8="Actuals only",SUMIF('WW Spending Actual'!$B$10:$B$49,'Summary TC'!$B249,'WW Spending Actual'!AF$10:AF$49),0)+IF($B$8="Actuals + Projected",SUMIF('WW Spending Total'!$B$10:$B$49,'Summary TC'!$B249,'WW Spending Total'!AF$10:AF$49),0)</f>
        <v>0</v>
      </c>
      <c r="AH249" s="640">
        <f>IF($B$8="Actuals only",SUMIF('WW Spending Actual'!$B$10:$B$49,'Summary TC'!$B249,'WW Spending Actual'!AG$10:AG$49),0)+IF($B$8="Actuals + Projected",SUMIF('WW Spending Total'!$B$10:$B$49,'Summary TC'!$B249,'WW Spending Total'!AG$10:AG$49),0)</f>
        <v>0</v>
      </c>
      <c r="AI249" s="640"/>
    </row>
    <row r="250" spans="2:35" ht="13" hidden="1" x14ac:dyDescent="0.3">
      <c r="B250" s="589" t="str">
        <f>IFERROR(VLOOKUP(C250,'MEG Def'!$A$57:$B$59,2),"")</f>
        <v/>
      </c>
      <c r="C250" s="626"/>
      <c r="D250" s="637"/>
      <c r="E250" s="638">
        <f>IF($B$8="Actuals only",SUMIF('WW Spending Actual'!$B$10:$B$49,'Summary TC'!$B250,'WW Spending Actual'!D$10:D$49),0)+IF($B$8="Actuals + Projected",SUMIF('WW Spending Total'!$B$10:$B$49,'Summary TC'!$B250,'WW Spending Total'!D$10:D$49),0)</f>
        <v>0</v>
      </c>
      <c r="F250" s="639">
        <f>IF($B$8="Actuals only",SUMIF('WW Spending Actual'!$B$10:$B$49,'Summary TC'!$B250,'WW Spending Actual'!E$10:E$49),0)+IF($B$8="Actuals + Projected",SUMIF('WW Spending Total'!$B$10:$B$49,'Summary TC'!$B250,'WW Spending Total'!E$10:E$49),0)</f>
        <v>0</v>
      </c>
      <c r="G250" s="639">
        <f>IF($B$8="Actuals only",SUMIF('WW Spending Actual'!$B$10:$B$49,'Summary TC'!$B250,'WW Spending Actual'!F$10:F$49),0)+IF($B$8="Actuals + Projected",SUMIF('WW Spending Total'!$B$10:$B$49,'Summary TC'!$B250,'WW Spending Total'!F$10:F$49),0)</f>
        <v>0</v>
      </c>
      <c r="H250" s="639">
        <f>IF($B$8="Actuals only",SUMIF('WW Spending Actual'!$B$10:$B$49,'Summary TC'!$B250,'WW Spending Actual'!G$10:G$49),0)+IF($B$8="Actuals + Projected",SUMIF('WW Spending Total'!$B$10:$B$49,'Summary TC'!$B250,'WW Spending Total'!G$10:G$49),0)</f>
        <v>0</v>
      </c>
      <c r="I250" s="639">
        <f>IF($B$8="Actuals only",SUMIF('WW Spending Actual'!$B$10:$B$49,'Summary TC'!$B250,'WW Spending Actual'!H$10:H$49),0)+IF($B$8="Actuals + Projected",SUMIF('WW Spending Total'!$B$10:$B$49,'Summary TC'!$B250,'WW Spending Total'!H$10:H$49),0)</f>
        <v>0</v>
      </c>
      <c r="J250" s="639">
        <f>IF($B$8="Actuals only",SUMIF('WW Spending Actual'!$B$10:$B$49,'Summary TC'!$B250,'WW Spending Actual'!I$10:I$49),0)+IF($B$8="Actuals + Projected",SUMIF('WW Spending Total'!$B$10:$B$49,'Summary TC'!$B250,'WW Spending Total'!I$10:I$49),0)</f>
        <v>0</v>
      </c>
      <c r="K250" s="639">
        <f>IF($B$8="Actuals only",SUMIF('WW Spending Actual'!$B$10:$B$49,'Summary TC'!$B250,'WW Spending Actual'!J$10:J$49),0)+IF($B$8="Actuals + Projected",SUMIF('WW Spending Total'!$B$10:$B$49,'Summary TC'!$B250,'WW Spending Total'!J$10:J$49),0)</f>
        <v>0</v>
      </c>
      <c r="L250" s="639">
        <f>IF($B$8="Actuals only",SUMIF('WW Spending Actual'!$B$10:$B$49,'Summary TC'!$B250,'WW Spending Actual'!K$10:K$49),0)+IF($B$8="Actuals + Projected",SUMIF('WW Spending Total'!$B$10:$B$49,'Summary TC'!$B250,'WW Spending Total'!K$10:K$49),0)</f>
        <v>0</v>
      </c>
      <c r="M250" s="639">
        <f>IF($B$8="Actuals only",SUMIF('WW Spending Actual'!$B$10:$B$49,'Summary TC'!$B250,'WW Spending Actual'!L$10:L$49),0)+IF($B$8="Actuals + Projected",SUMIF('WW Spending Total'!$B$10:$B$49,'Summary TC'!$B250,'WW Spending Total'!L$10:L$49),0)</f>
        <v>0</v>
      </c>
      <c r="N250" s="639">
        <f>IF($B$8="Actuals only",SUMIF('WW Spending Actual'!$B$10:$B$49,'Summary TC'!$B250,'WW Spending Actual'!M$10:M$49),0)+IF($B$8="Actuals + Projected",SUMIF('WW Spending Total'!$B$10:$B$49,'Summary TC'!$B250,'WW Spending Total'!M$10:M$49),0)</f>
        <v>0</v>
      </c>
      <c r="O250" s="639">
        <f>IF($B$8="Actuals only",SUMIF('WW Spending Actual'!$B$10:$B$49,'Summary TC'!$B250,'WW Spending Actual'!N$10:N$49),0)+IF($B$8="Actuals + Projected",SUMIF('WW Spending Total'!$B$10:$B$49,'Summary TC'!$B250,'WW Spending Total'!N$10:N$49),0)</f>
        <v>0</v>
      </c>
      <c r="P250" s="639">
        <f>IF($B$8="Actuals only",SUMIF('WW Spending Actual'!$B$10:$B$49,'Summary TC'!$B250,'WW Spending Actual'!O$10:O$49),0)+IF($B$8="Actuals + Projected",SUMIF('WW Spending Total'!$B$10:$B$49,'Summary TC'!$B250,'WW Spending Total'!O$10:O$49),0)</f>
        <v>0</v>
      </c>
      <c r="Q250" s="639">
        <f>IF($B$8="Actuals only",SUMIF('WW Spending Actual'!$B$10:$B$49,'Summary TC'!$B250,'WW Spending Actual'!P$10:P$49),0)+IF($B$8="Actuals + Projected",SUMIF('WW Spending Total'!$B$10:$B$49,'Summary TC'!$B250,'WW Spending Total'!P$10:P$49),0)</f>
        <v>0</v>
      </c>
      <c r="R250" s="639">
        <f>IF($B$8="Actuals only",SUMIF('WW Spending Actual'!$B$10:$B$49,'Summary TC'!$B250,'WW Spending Actual'!Q$10:Q$49),0)+IF($B$8="Actuals + Projected",SUMIF('WW Spending Total'!$B$10:$B$49,'Summary TC'!$B250,'WW Spending Total'!Q$10:Q$49),0)</f>
        <v>0</v>
      </c>
      <c r="S250" s="639">
        <f>IF($B$8="Actuals only",SUMIF('WW Spending Actual'!$B$10:$B$49,'Summary TC'!$B250,'WW Spending Actual'!R$10:R$49),0)+IF($B$8="Actuals + Projected",SUMIF('WW Spending Total'!$B$10:$B$49,'Summary TC'!$B250,'WW Spending Total'!R$10:R$49),0)</f>
        <v>0</v>
      </c>
      <c r="T250" s="639">
        <f>IF($B$8="Actuals only",SUMIF('WW Spending Actual'!$B$10:$B$49,'Summary TC'!$B250,'WW Spending Actual'!S$10:S$49),0)+IF($B$8="Actuals + Projected",SUMIF('WW Spending Total'!$B$10:$B$49,'Summary TC'!$B250,'WW Spending Total'!S$10:S$49),0)</f>
        <v>0</v>
      </c>
      <c r="U250" s="639">
        <f>IF($B$8="Actuals only",SUMIF('WW Spending Actual'!$B$10:$B$49,'Summary TC'!$B250,'WW Spending Actual'!T$10:T$49),0)+IF($B$8="Actuals + Projected",SUMIF('WW Spending Total'!$B$10:$B$49,'Summary TC'!$B250,'WW Spending Total'!T$10:T$49),0)</f>
        <v>0</v>
      </c>
      <c r="V250" s="639">
        <f>IF($B$8="Actuals only",SUMIF('WW Spending Actual'!$B$10:$B$49,'Summary TC'!$B250,'WW Spending Actual'!U$10:U$49),0)+IF($B$8="Actuals + Projected",SUMIF('WW Spending Total'!$B$10:$B$49,'Summary TC'!$B250,'WW Spending Total'!U$10:U$49),0)</f>
        <v>0</v>
      </c>
      <c r="W250" s="639">
        <f>IF($B$8="Actuals only",SUMIF('WW Spending Actual'!$B$10:$B$49,'Summary TC'!$B250,'WW Spending Actual'!V$10:V$49),0)+IF($B$8="Actuals + Projected",SUMIF('WW Spending Total'!$B$10:$B$49,'Summary TC'!$B250,'WW Spending Total'!V$10:V$49),0)</f>
        <v>0</v>
      </c>
      <c r="X250" s="639">
        <f>IF($B$8="Actuals only",SUMIF('WW Spending Actual'!$B$10:$B$49,'Summary TC'!$B250,'WW Spending Actual'!W$10:W$49),0)+IF($B$8="Actuals + Projected",SUMIF('WW Spending Total'!$B$10:$B$49,'Summary TC'!$B250,'WW Spending Total'!W$10:W$49),0)</f>
        <v>0</v>
      </c>
      <c r="Y250" s="639">
        <f>IF($B$8="Actuals only",SUMIF('WW Spending Actual'!$B$10:$B$49,'Summary TC'!$B250,'WW Spending Actual'!X$10:X$49),0)+IF($B$8="Actuals + Projected",SUMIF('WW Spending Total'!$B$10:$B$49,'Summary TC'!$B250,'WW Spending Total'!X$10:X$49),0)</f>
        <v>0</v>
      </c>
      <c r="Z250" s="639">
        <f>IF($B$8="Actuals only",SUMIF('WW Spending Actual'!$B$10:$B$49,'Summary TC'!$B250,'WW Spending Actual'!Y$10:Y$49),0)+IF($B$8="Actuals + Projected",SUMIF('WW Spending Total'!$B$10:$B$49,'Summary TC'!$B250,'WW Spending Total'!Y$10:Y$49),0)</f>
        <v>0</v>
      </c>
      <c r="AA250" s="639">
        <f>IF($B$8="Actuals only",SUMIF('WW Spending Actual'!$B$10:$B$49,'Summary TC'!$B250,'WW Spending Actual'!Z$10:Z$49),0)+IF($B$8="Actuals + Projected",SUMIF('WW Spending Total'!$B$10:$B$49,'Summary TC'!$B250,'WW Spending Total'!Z$10:Z$49),0)</f>
        <v>0</v>
      </c>
      <c r="AB250" s="639">
        <f>IF($B$8="Actuals only",SUMIF('WW Spending Actual'!$B$10:$B$49,'Summary TC'!$B250,'WW Spending Actual'!AA$10:AA$49),0)+IF($B$8="Actuals + Projected",SUMIF('WW Spending Total'!$B$10:$B$49,'Summary TC'!$B250,'WW Spending Total'!AA$10:AA$49),0)</f>
        <v>0</v>
      </c>
      <c r="AC250" s="639">
        <f>IF($B$8="Actuals only",SUMIF('WW Spending Actual'!$B$10:$B$49,'Summary TC'!$B250,'WW Spending Actual'!AB$10:AB$49),0)+IF($B$8="Actuals + Projected",SUMIF('WW Spending Total'!$B$10:$B$49,'Summary TC'!$B250,'WW Spending Total'!AB$10:AB$49),0)</f>
        <v>0</v>
      </c>
      <c r="AD250" s="639">
        <f>IF($B$8="Actuals only",SUMIF('WW Spending Actual'!$B$10:$B$49,'Summary TC'!$B250,'WW Spending Actual'!AC$10:AC$49),0)+IF($B$8="Actuals + Projected",SUMIF('WW Spending Total'!$B$10:$B$49,'Summary TC'!$B250,'WW Spending Total'!AC$10:AC$49),0)</f>
        <v>0</v>
      </c>
      <c r="AE250" s="639">
        <f>IF($B$8="Actuals only",SUMIF('WW Spending Actual'!$B$10:$B$49,'Summary TC'!$B250,'WW Spending Actual'!AD$10:AD$49),0)+IF($B$8="Actuals + Projected",SUMIF('WW Spending Total'!$B$10:$B$49,'Summary TC'!$B250,'WW Spending Total'!AD$10:AD$49),0)</f>
        <v>0</v>
      </c>
      <c r="AF250" s="639">
        <f>IF($B$8="Actuals only",SUMIF('WW Spending Actual'!$B$10:$B$49,'Summary TC'!$B250,'WW Spending Actual'!AE$10:AE$49),0)+IF($B$8="Actuals + Projected",SUMIF('WW Spending Total'!$B$10:$B$49,'Summary TC'!$B250,'WW Spending Total'!AE$10:AE$49),0)</f>
        <v>0</v>
      </c>
      <c r="AG250" s="639">
        <f>IF($B$8="Actuals only",SUMIF('WW Spending Actual'!$B$10:$B$49,'Summary TC'!$B250,'WW Spending Actual'!AF$10:AF$49),0)+IF($B$8="Actuals + Projected",SUMIF('WW Spending Total'!$B$10:$B$49,'Summary TC'!$B250,'WW Spending Total'!AF$10:AF$49),0)</f>
        <v>0</v>
      </c>
      <c r="AH250" s="640">
        <f>IF($B$8="Actuals only",SUMIF('WW Spending Actual'!$B$10:$B$49,'Summary TC'!$B250,'WW Spending Actual'!AG$10:AG$49),0)+IF($B$8="Actuals + Projected",SUMIF('WW Spending Total'!$B$10:$B$49,'Summary TC'!$B250,'WW Spending Total'!AG$10:AG$49),0)</f>
        <v>0</v>
      </c>
      <c r="AI250" s="640"/>
    </row>
    <row r="251" spans="2:35" ht="13" hidden="1" x14ac:dyDescent="0.3">
      <c r="B251" s="589" t="str">
        <f>IFERROR(VLOOKUP(C251,'MEG Def'!$A$57:$B$59,2),"")</f>
        <v/>
      </c>
      <c r="C251" s="626"/>
      <c r="D251" s="637"/>
      <c r="E251" s="638">
        <f>IF($B$8="Actuals only",SUMIF('WW Spending Actual'!$B$10:$B$49,'Summary TC'!$B251,'WW Spending Actual'!D$10:D$49),0)+IF($B$8="Actuals + Projected",SUMIF('WW Spending Total'!$B$10:$B$49,'Summary TC'!$B251,'WW Spending Total'!D$10:D$49),0)</f>
        <v>0</v>
      </c>
      <c r="F251" s="639">
        <f>IF($B$8="Actuals only",SUMIF('WW Spending Actual'!$B$10:$B$49,'Summary TC'!$B251,'WW Spending Actual'!E$10:E$49),0)+IF($B$8="Actuals + Projected",SUMIF('WW Spending Total'!$B$10:$B$49,'Summary TC'!$B251,'WW Spending Total'!E$10:E$49),0)</f>
        <v>0</v>
      </c>
      <c r="G251" s="639">
        <f>IF($B$8="Actuals only",SUMIF('WW Spending Actual'!$B$10:$B$49,'Summary TC'!$B251,'WW Spending Actual'!F$10:F$49),0)+IF($B$8="Actuals + Projected",SUMIF('WW Spending Total'!$B$10:$B$49,'Summary TC'!$B251,'WW Spending Total'!F$10:F$49),0)</f>
        <v>0</v>
      </c>
      <c r="H251" s="639">
        <f>IF($B$8="Actuals only",SUMIF('WW Spending Actual'!$B$10:$B$49,'Summary TC'!$B251,'WW Spending Actual'!G$10:G$49),0)+IF($B$8="Actuals + Projected",SUMIF('WW Spending Total'!$B$10:$B$49,'Summary TC'!$B251,'WW Spending Total'!G$10:G$49),0)</f>
        <v>0</v>
      </c>
      <c r="I251" s="639">
        <f>IF($B$8="Actuals only",SUMIF('WW Spending Actual'!$B$10:$B$49,'Summary TC'!$B251,'WW Spending Actual'!H$10:H$49),0)+IF($B$8="Actuals + Projected",SUMIF('WW Spending Total'!$B$10:$B$49,'Summary TC'!$B251,'WW Spending Total'!H$10:H$49),0)</f>
        <v>0</v>
      </c>
      <c r="J251" s="639">
        <f>IF($B$8="Actuals only",SUMIF('WW Spending Actual'!$B$10:$B$49,'Summary TC'!$B251,'WW Spending Actual'!I$10:I$49),0)+IF($B$8="Actuals + Projected",SUMIF('WW Spending Total'!$B$10:$B$49,'Summary TC'!$B251,'WW Spending Total'!I$10:I$49),0)</f>
        <v>0</v>
      </c>
      <c r="K251" s="639">
        <f>IF($B$8="Actuals only",SUMIF('WW Spending Actual'!$B$10:$B$49,'Summary TC'!$B251,'WW Spending Actual'!J$10:J$49),0)+IF($B$8="Actuals + Projected",SUMIF('WW Spending Total'!$B$10:$B$49,'Summary TC'!$B251,'WW Spending Total'!J$10:J$49),0)</f>
        <v>0</v>
      </c>
      <c r="L251" s="639">
        <f>IF($B$8="Actuals only",SUMIF('WW Spending Actual'!$B$10:$B$49,'Summary TC'!$B251,'WW Spending Actual'!K$10:K$49),0)+IF($B$8="Actuals + Projected",SUMIF('WW Spending Total'!$B$10:$B$49,'Summary TC'!$B251,'WW Spending Total'!K$10:K$49),0)</f>
        <v>0</v>
      </c>
      <c r="M251" s="639">
        <f>IF($B$8="Actuals only",SUMIF('WW Spending Actual'!$B$10:$B$49,'Summary TC'!$B251,'WW Spending Actual'!L$10:L$49),0)+IF($B$8="Actuals + Projected",SUMIF('WW Spending Total'!$B$10:$B$49,'Summary TC'!$B251,'WW Spending Total'!L$10:L$49),0)</f>
        <v>0</v>
      </c>
      <c r="N251" s="639">
        <f>IF($B$8="Actuals only",SUMIF('WW Spending Actual'!$B$10:$B$49,'Summary TC'!$B251,'WW Spending Actual'!M$10:M$49),0)+IF($B$8="Actuals + Projected",SUMIF('WW Spending Total'!$B$10:$B$49,'Summary TC'!$B251,'WW Spending Total'!M$10:M$49),0)</f>
        <v>0</v>
      </c>
      <c r="O251" s="639">
        <f>IF($B$8="Actuals only",SUMIF('WW Spending Actual'!$B$10:$B$49,'Summary TC'!$B251,'WW Spending Actual'!N$10:N$49),0)+IF($B$8="Actuals + Projected",SUMIF('WW Spending Total'!$B$10:$B$49,'Summary TC'!$B251,'WW Spending Total'!N$10:N$49),0)</f>
        <v>0</v>
      </c>
      <c r="P251" s="639">
        <f>IF($B$8="Actuals only",SUMIF('WW Spending Actual'!$B$10:$B$49,'Summary TC'!$B251,'WW Spending Actual'!O$10:O$49),0)+IF($B$8="Actuals + Projected",SUMIF('WW Spending Total'!$B$10:$B$49,'Summary TC'!$B251,'WW Spending Total'!O$10:O$49),0)</f>
        <v>0</v>
      </c>
      <c r="Q251" s="639">
        <f>IF($B$8="Actuals only",SUMIF('WW Spending Actual'!$B$10:$B$49,'Summary TC'!$B251,'WW Spending Actual'!P$10:P$49),0)+IF($B$8="Actuals + Projected",SUMIF('WW Spending Total'!$B$10:$B$49,'Summary TC'!$B251,'WW Spending Total'!P$10:P$49),0)</f>
        <v>0</v>
      </c>
      <c r="R251" s="639">
        <f>IF($B$8="Actuals only",SUMIF('WW Spending Actual'!$B$10:$B$49,'Summary TC'!$B251,'WW Spending Actual'!Q$10:Q$49),0)+IF($B$8="Actuals + Projected",SUMIF('WW Spending Total'!$B$10:$B$49,'Summary TC'!$B251,'WW Spending Total'!Q$10:Q$49),0)</f>
        <v>0</v>
      </c>
      <c r="S251" s="639">
        <f>IF($B$8="Actuals only",SUMIF('WW Spending Actual'!$B$10:$B$49,'Summary TC'!$B251,'WW Spending Actual'!R$10:R$49),0)+IF($B$8="Actuals + Projected",SUMIF('WW Spending Total'!$B$10:$B$49,'Summary TC'!$B251,'WW Spending Total'!R$10:R$49),0)</f>
        <v>0</v>
      </c>
      <c r="T251" s="639">
        <f>IF($B$8="Actuals only",SUMIF('WW Spending Actual'!$B$10:$B$49,'Summary TC'!$B251,'WW Spending Actual'!S$10:S$49),0)+IF($B$8="Actuals + Projected",SUMIF('WW Spending Total'!$B$10:$B$49,'Summary TC'!$B251,'WW Spending Total'!S$10:S$49),0)</f>
        <v>0</v>
      </c>
      <c r="U251" s="639">
        <f>IF($B$8="Actuals only",SUMIF('WW Spending Actual'!$B$10:$B$49,'Summary TC'!$B251,'WW Spending Actual'!T$10:T$49),0)+IF($B$8="Actuals + Projected",SUMIF('WW Spending Total'!$B$10:$B$49,'Summary TC'!$B251,'WW Spending Total'!T$10:T$49),0)</f>
        <v>0</v>
      </c>
      <c r="V251" s="639">
        <f>IF($B$8="Actuals only",SUMIF('WW Spending Actual'!$B$10:$B$49,'Summary TC'!$B251,'WW Spending Actual'!U$10:U$49),0)+IF($B$8="Actuals + Projected",SUMIF('WW Spending Total'!$B$10:$B$49,'Summary TC'!$B251,'WW Spending Total'!U$10:U$49),0)</f>
        <v>0</v>
      </c>
      <c r="W251" s="639">
        <f>IF($B$8="Actuals only",SUMIF('WW Spending Actual'!$B$10:$B$49,'Summary TC'!$B251,'WW Spending Actual'!V$10:V$49),0)+IF($B$8="Actuals + Projected",SUMIF('WW Spending Total'!$B$10:$B$49,'Summary TC'!$B251,'WW Spending Total'!V$10:V$49),0)</f>
        <v>0</v>
      </c>
      <c r="X251" s="639">
        <f>IF($B$8="Actuals only",SUMIF('WW Spending Actual'!$B$10:$B$49,'Summary TC'!$B251,'WW Spending Actual'!W$10:W$49),0)+IF($B$8="Actuals + Projected",SUMIF('WW Spending Total'!$B$10:$B$49,'Summary TC'!$B251,'WW Spending Total'!W$10:W$49),0)</f>
        <v>0</v>
      </c>
      <c r="Y251" s="639">
        <f>IF($B$8="Actuals only",SUMIF('WW Spending Actual'!$B$10:$B$49,'Summary TC'!$B251,'WW Spending Actual'!X$10:X$49),0)+IF($B$8="Actuals + Projected",SUMIF('WW Spending Total'!$B$10:$B$49,'Summary TC'!$B251,'WW Spending Total'!X$10:X$49),0)</f>
        <v>0</v>
      </c>
      <c r="Z251" s="639">
        <f>IF($B$8="Actuals only",SUMIF('WW Spending Actual'!$B$10:$B$49,'Summary TC'!$B251,'WW Spending Actual'!Y$10:Y$49),0)+IF($B$8="Actuals + Projected",SUMIF('WW Spending Total'!$B$10:$B$49,'Summary TC'!$B251,'WW Spending Total'!Y$10:Y$49),0)</f>
        <v>0</v>
      </c>
      <c r="AA251" s="639">
        <f>IF($B$8="Actuals only",SUMIF('WW Spending Actual'!$B$10:$B$49,'Summary TC'!$B251,'WW Spending Actual'!Z$10:Z$49),0)+IF($B$8="Actuals + Projected",SUMIF('WW Spending Total'!$B$10:$B$49,'Summary TC'!$B251,'WW Spending Total'!Z$10:Z$49),0)</f>
        <v>0</v>
      </c>
      <c r="AB251" s="639">
        <f>IF($B$8="Actuals only",SUMIF('WW Spending Actual'!$B$10:$B$49,'Summary TC'!$B251,'WW Spending Actual'!AA$10:AA$49),0)+IF($B$8="Actuals + Projected",SUMIF('WW Spending Total'!$B$10:$B$49,'Summary TC'!$B251,'WW Spending Total'!AA$10:AA$49),0)</f>
        <v>0</v>
      </c>
      <c r="AC251" s="639">
        <f>IF($B$8="Actuals only",SUMIF('WW Spending Actual'!$B$10:$B$49,'Summary TC'!$B251,'WW Spending Actual'!AB$10:AB$49),0)+IF($B$8="Actuals + Projected",SUMIF('WW Spending Total'!$B$10:$B$49,'Summary TC'!$B251,'WW Spending Total'!AB$10:AB$49),0)</f>
        <v>0</v>
      </c>
      <c r="AD251" s="639">
        <f>IF($B$8="Actuals only",SUMIF('WW Spending Actual'!$B$10:$B$49,'Summary TC'!$B251,'WW Spending Actual'!AC$10:AC$49),0)+IF($B$8="Actuals + Projected",SUMIF('WW Spending Total'!$B$10:$B$49,'Summary TC'!$B251,'WW Spending Total'!AC$10:AC$49),0)</f>
        <v>0</v>
      </c>
      <c r="AE251" s="639">
        <f>IF($B$8="Actuals only",SUMIF('WW Spending Actual'!$B$10:$B$49,'Summary TC'!$B251,'WW Spending Actual'!AD$10:AD$49),0)+IF($B$8="Actuals + Projected",SUMIF('WW Spending Total'!$B$10:$B$49,'Summary TC'!$B251,'WW Spending Total'!AD$10:AD$49),0)</f>
        <v>0</v>
      </c>
      <c r="AF251" s="639">
        <f>IF($B$8="Actuals only",SUMIF('WW Spending Actual'!$B$10:$B$49,'Summary TC'!$B251,'WW Spending Actual'!AE$10:AE$49),0)+IF($B$8="Actuals + Projected",SUMIF('WW Spending Total'!$B$10:$B$49,'Summary TC'!$B251,'WW Spending Total'!AE$10:AE$49),0)</f>
        <v>0</v>
      </c>
      <c r="AG251" s="639">
        <f>IF($B$8="Actuals only",SUMIF('WW Spending Actual'!$B$10:$B$49,'Summary TC'!$B251,'WW Spending Actual'!AF$10:AF$49),0)+IF($B$8="Actuals + Projected",SUMIF('WW Spending Total'!$B$10:$B$49,'Summary TC'!$B251,'WW Spending Total'!AF$10:AF$49),0)</f>
        <v>0</v>
      </c>
      <c r="AH251" s="640">
        <f>IF($B$8="Actuals only",SUMIF('WW Spending Actual'!$B$10:$B$49,'Summary TC'!$B251,'WW Spending Actual'!AG$10:AG$49),0)+IF($B$8="Actuals + Projected",SUMIF('WW Spending Total'!$B$10:$B$49,'Summary TC'!$B251,'WW Spending Total'!AG$10:AG$49),0)</f>
        <v>0</v>
      </c>
      <c r="AI251" s="640"/>
    </row>
    <row r="252" spans="2:35" ht="13.5" hidden="1" thickBot="1" x14ac:dyDescent="0.35">
      <c r="B252" s="589"/>
      <c r="C252" s="626"/>
      <c r="D252" s="637"/>
      <c r="E252" s="795"/>
      <c r="F252" s="796"/>
      <c r="G252" s="796"/>
      <c r="H252" s="796"/>
      <c r="I252" s="796"/>
      <c r="J252" s="796"/>
      <c r="K252" s="796"/>
      <c r="L252" s="796"/>
      <c r="M252" s="796"/>
      <c r="N252" s="796"/>
      <c r="O252" s="796"/>
      <c r="P252" s="796"/>
      <c r="Q252" s="796"/>
      <c r="R252" s="796"/>
      <c r="S252" s="796"/>
      <c r="T252" s="796"/>
      <c r="U252" s="796"/>
      <c r="V252" s="796"/>
      <c r="W252" s="796"/>
      <c r="X252" s="796"/>
      <c r="Y252" s="796"/>
      <c r="Z252" s="796"/>
      <c r="AA252" s="796"/>
      <c r="AB252" s="796"/>
      <c r="AC252" s="796"/>
      <c r="AD252" s="796"/>
      <c r="AE252" s="796"/>
      <c r="AF252" s="796"/>
      <c r="AG252" s="796"/>
      <c r="AH252" s="797"/>
      <c r="AI252" s="640"/>
    </row>
    <row r="253" spans="2:35" ht="13.5" hidden="1" thickBot="1" x14ac:dyDescent="0.35">
      <c r="B253" s="667" t="s">
        <v>4</v>
      </c>
      <c r="C253" s="668"/>
      <c r="D253" s="771"/>
      <c r="E253" s="772">
        <f>IF(AND(E$12&gt;='Summary TC'!$C$4, E$12&lt;='Summary TC'!$C$5), SUM(E244:E252),0)</f>
        <v>0</v>
      </c>
      <c r="F253" s="669">
        <f>IF(AND(F$12&gt;='Summary TC'!$C$4, F$12&lt;='Summary TC'!$C$5), SUM(F244:F252),0)</f>
        <v>0</v>
      </c>
      <c r="G253" s="669">
        <f>IF(AND(G$12&gt;='Summary TC'!$C$4, G$12&lt;='Summary TC'!$C$5), SUM(G244:G252),0)</f>
        <v>0</v>
      </c>
      <c r="H253" s="669">
        <f>IF(AND(H$12&gt;='Summary TC'!$C$4, H$12&lt;='Summary TC'!$C$5), SUM(H244:H252),0)</f>
        <v>0</v>
      </c>
      <c r="I253" s="669">
        <f>IF(AND(I$12&gt;='Summary TC'!$C$4, I$12&lt;='Summary TC'!$C$5), SUM(I244:I252),0)</f>
        <v>0</v>
      </c>
      <c r="J253" s="669">
        <f>IF(AND(J$12&gt;='Summary TC'!$C$4, J$12&lt;='Summary TC'!$C$5), SUM(J244:J252),0)</f>
        <v>0</v>
      </c>
      <c r="K253" s="669">
        <f>IF(AND(K$12&gt;='Summary TC'!$C$4, K$12&lt;='Summary TC'!$C$5), SUM(K244:K252),0)</f>
        <v>0</v>
      </c>
      <c r="L253" s="669">
        <f>IF(AND(L$12&gt;='Summary TC'!$C$4, L$12&lt;='Summary TC'!$C$5), SUM(L244:L252),0)</f>
        <v>0</v>
      </c>
      <c r="M253" s="669">
        <f>IF(AND(M$12&gt;='Summary TC'!$C$4, M$12&lt;='Summary TC'!$C$5), SUM(M244:M252),0)</f>
        <v>0</v>
      </c>
      <c r="N253" s="669">
        <f>IF(AND(N$12&gt;='Summary TC'!$C$4, N$12&lt;='Summary TC'!$C$5), SUM(N244:N252),0)</f>
        <v>0</v>
      </c>
      <c r="O253" s="669">
        <f>IF(AND(O$12&gt;='Summary TC'!$C$4, O$12&lt;='Summary TC'!$C$5), SUM(O244:O252),0)</f>
        <v>0</v>
      </c>
      <c r="P253" s="669">
        <f>IF(AND(P$12&gt;='Summary TC'!$C$4, P$12&lt;='Summary TC'!$C$5), SUM(P244:P252),0)</f>
        <v>0</v>
      </c>
      <c r="Q253" s="669">
        <f>IF(AND(Q$12&gt;='Summary TC'!$C$4, Q$12&lt;='Summary TC'!$C$5), SUM(Q244:Q252),0)</f>
        <v>0</v>
      </c>
      <c r="R253" s="669">
        <f>IF(AND(R$12&gt;='Summary TC'!$C$4, R$12&lt;='Summary TC'!$C$5), SUM(R244:R252),0)</f>
        <v>0</v>
      </c>
      <c r="S253" s="669">
        <f>IF(AND(S$12&gt;='Summary TC'!$C$4, S$12&lt;='Summary TC'!$C$5), SUM(S244:S252),0)</f>
        <v>0</v>
      </c>
      <c r="T253" s="669">
        <f>IF(AND(T$12&gt;='Summary TC'!$C$4, T$12&lt;='Summary TC'!$C$5), SUM(T244:T252),0)</f>
        <v>0</v>
      </c>
      <c r="U253" s="669">
        <f>IF(AND(U$12&gt;='Summary TC'!$C$4, U$12&lt;='Summary TC'!$C$5), SUM(U244:U252),0)</f>
        <v>0</v>
      </c>
      <c r="V253" s="669">
        <f>IF(AND(V$12&gt;='Summary TC'!$C$4, V$12&lt;='Summary TC'!$C$5), SUM(V244:V252),0)</f>
        <v>0</v>
      </c>
      <c r="W253" s="669">
        <f>IF(AND(W$12&gt;='Summary TC'!$C$4, W$12&lt;='Summary TC'!$C$5), SUM(W244:W252),0)</f>
        <v>0</v>
      </c>
      <c r="X253" s="669">
        <f>IF(AND(X$12&gt;='Summary TC'!$C$4, X$12&lt;='Summary TC'!$C$5), SUM(X244:X252),0)</f>
        <v>0</v>
      </c>
      <c r="Y253" s="669">
        <f>IF(AND(Y$12&gt;='Summary TC'!$C$4, Y$12&lt;='Summary TC'!$C$5), SUM(Y244:Y252),0)</f>
        <v>0</v>
      </c>
      <c r="Z253" s="669">
        <f>IF(AND(Z$12&gt;='Summary TC'!$C$4, Z$12&lt;='Summary TC'!$C$5), SUM(Z244:Z252),0)</f>
        <v>0</v>
      </c>
      <c r="AA253" s="669">
        <f>IF(AND(AA$12&gt;='Summary TC'!$C$4, AA$12&lt;='Summary TC'!$C$5), SUM(AA244:AA252),0)</f>
        <v>0</v>
      </c>
      <c r="AB253" s="669">
        <f>IF(AND(AB$12&gt;='Summary TC'!$C$4, AB$12&lt;='Summary TC'!$C$5), SUM(AB244:AB252),0)</f>
        <v>0</v>
      </c>
      <c r="AC253" s="669">
        <f>IF(AND(AC$12&gt;='Summary TC'!$C$4, AC$12&lt;='Summary TC'!$C$5), SUM(AC244:AC252),0)</f>
        <v>0</v>
      </c>
      <c r="AD253" s="669">
        <f>IF(AND(AD$12&gt;='Summary TC'!$C$4, AD$12&lt;='Summary TC'!$C$5), SUM(AD244:AD252),0)</f>
        <v>0</v>
      </c>
      <c r="AE253" s="669">
        <f>IF(AND(AE$12&gt;='Summary TC'!$C$4, AE$12&lt;='Summary TC'!$C$5), SUM(AE244:AE252),0)</f>
        <v>0</v>
      </c>
      <c r="AF253" s="669">
        <f>IF(AND(AF$12&gt;='Summary TC'!$C$4, AF$12&lt;='Summary TC'!$C$5), SUM(AF244:AF252),0)</f>
        <v>0</v>
      </c>
      <c r="AG253" s="669">
        <f>IF(AND(AG$12&gt;='Summary TC'!$C$4, AG$12&lt;='Summary TC'!$C$5), SUM(AG244:AG252),0)</f>
        <v>0</v>
      </c>
      <c r="AH253" s="669">
        <f>IF(AND(AH$12&gt;='Summary TC'!$C$4, AH$12&lt;='Summary TC'!$C$5), SUM(AH244:AH252),0)</f>
        <v>0</v>
      </c>
      <c r="AI253" s="670">
        <f>SUM(E253:AH253)</f>
        <v>0</v>
      </c>
    </row>
    <row r="254" spans="2:35" ht="13.5" hidden="1" thickBot="1" x14ac:dyDescent="0.35">
      <c r="B254" s="488"/>
      <c r="D254" s="488"/>
      <c r="E254" s="798"/>
      <c r="F254" s="798"/>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9"/>
    </row>
    <row r="255" spans="2:35" s="618" customFormat="1" ht="13.5" hidden="1" thickBot="1" x14ac:dyDescent="0.35">
      <c r="B255" s="800" t="s">
        <v>83</v>
      </c>
      <c r="C255" s="696"/>
      <c r="D255" s="801"/>
      <c r="E255" s="787">
        <f t="shared" ref="E255:AC255" si="87">E238-E253</f>
        <v>0</v>
      </c>
      <c r="F255" s="678">
        <f t="shared" si="87"/>
        <v>0</v>
      </c>
      <c r="G255" s="678">
        <f t="shared" si="87"/>
        <v>0</v>
      </c>
      <c r="H255" s="678">
        <f t="shared" si="87"/>
        <v>0</v>
      </c>
      <c r="I255" s="678">
        <f t="shared" si="87"/>
        <v>0</v>
      </c>
      <c r="J255" s="678">
        <f t="shared" si="87"/>
        <v>0</v>
      </c>
      <c r="K255" s="678">
        <f t="shared" si="87"/>
        <v>0</v>
      </c>
      <c r="L255" s="678">
        <f t="shared" si="87"/>
        <v>0</v>
      </c>
      <c r="M255" s="678">
        <f t="shared" si="87"/>
        <v>0</v>
      </c>
      <c r="N255" s="678">
        <f t="shared" si="87"/>
        <v>0</v>
      </c>
      <c r="O255" s="678">
        <f t="shared" si="87"/>
        <v>0</v>
      </c>
      <c r="P255" s="678">
        <f t="shared" si="87"/>
        <v>0</v>
      </c>
      <c r="Q255" s="678">
        <f t="shared" si="87"/>
        <v>0</v>
      </c>
      <c r="R255" s="678">
        <f t="shared" si="87"/>
        <v>0</v>
      </c>
      <c r="S255" s="678">
        <f t="shared" si="87"/>
        <v>0</v>
      </c>
      <c r="T255" s="678">
        <f t="shared" si="87"/>
        <v>0</v>
      </c>
      <c r="U255" s="678">
        <f t="shared" si="87"/>
        <v>0</v>
      </c>
      <c r="V255" s="678">
        <f t="shared" si="87"/>
        <v>0</v>
      </c>
      <c r="W255" s="678">
        <f t="shared" si="87"/>
        <v>0</v>
      </c>
      <c r="X255" s="678">
        <f t="shared" si="87"/>
        <v>0</v>
      </c>
      <c r="Y255" s="678">
        <f t="shared" si="87"/>
        <v>0</v>
      </c>
      <c r="Z255" s="678">
        <f t="shared" si="87"/>
        <v>0</v>
      </c>
      <c r="AA255" s="678">
        <f t="shared" si="87"/>
        <v>0</v>
      </c>
      <c r="AB255" s="678">
        <f t="shared" si="87"/>
        <v>0</v>
      </c>
      <c r="AC255" s="678">
        <f t="shared" si="87"/>
        <v>0</v>
      </c>
      <c r="AD255" s="678">
        <f t="shared" ref="AD255:AH255" si="88">AD238-AD253</f>
        <v>0</v>
      </c>
      <c r="AE255" s="678">
        <f t="shared" si="88"/>
        <v>0</v>
      </c>
      <c r="AF255" s="678">
        <f t="shared" si="88"/>
        <v>0</v>
      </c>
      <c r="AG255" s="678">
        <f t="shared" si="88"/>
        <v>0</v>
      </c>
      <c r="AH255" s="678">
        <f t="shared" si="88"/>
        <v>0</v>
      </c>
      <c r="AI255" s="670" t="str">
        <f>IF('MEG Def'!$J$52="Yes",SUM(E255:AH255),"Excluded")</f>
        <v>Excluded</v>
      </c>
    </row>
    <row r="256" spans="2:35" ht="13" hidden="1" x14ac:dyDescent="0.3">
      <c r="B256" s="488"/>
      <c r="D256" s="488"/>
      <c r="E256" s="777"/>
      <c r="F256" s="777"/>
      <c r="G256" s="777"/>
      <c r="H256" s="777"/>
      <c r="I256" s="777"/>
      <c r="J256" s="777"/>
      <c r="K256" s="777"/>
      <c r="L256" s="777"/>
      <c r="M256" s="777"/>
      <c r="N256" s="777"/>
      <c r="O256" s="777"/>
      <c r="P256" s="777"/>
      <c r="Q256" s="777"/>
      <c r="R256" s="777"/>
      <c r="S256" s="777"/>
      <c r="T256" s="777"/>
      <c r="U256" s="777"/>
      <c r="V256" s="777"/>
      <c r="W256" s="777"/>
      <c r="X256" s="777"/>
      <c r="Y256" s="777"/>
      <c r="Z256" s="777"/>
      <c r="AA256" s="777"/>
      <c r="AB256" s="777"/>
      <c r="AC256" s="777"/>
      <c r="AD256" s="777"/>
      <c r="AE256" s="777"/>
      <c r="AF256" s="777"/>
      <c r="AG256" s="777"/>
      <c r="AH256" s="777"/>
      <c r="AI256" s="778"/>
    </row>
    <row r="257" spans="2:35" ht="13.5" hidden="1" thickBot="1" x14ac:dyDescent="0.35">
      <c r="B257" s="440" t="s">
        <v>146</v>
      </c>
      <c r="C257" s="620"/>
    </row>
    <row r="258" spans="2:35" ht="13" hidden="1" x14ac:dyDescent="0.3">
      <c r="B258" s="720"/>
      <c r="C258" s="721"/>
      <c r="D258" s="500"/>
      <c r="E258" s="529" t="s">
        <v>0</v>
      </c>
      <c r="F258" s="428"/>
      <c r="G258" s="503"/>
      <c r="H258" s="428"/>
      <c r="I258" s="428"/>
      <c r="J258" s="428"/>
      <c r="K258" s="428"/>
      <c r="L258" s="428"/>
      <c r="M258" s="428"/>
      <c r="N258" s="428"/>
      <c r="O258" s="428"/>
      <c r="P258" s="428"/>
      <c r="Q258" s="428"/>
      <c r="R258" s="428"/>
      <c r="S258" s="428"/>
      <c r="T258" s="428"/>
      <c r="U258" s="428"/>
      <c r="V258" s="428"/>
      <c r="W258" s="428"/>
      <c r="X258" s="428"/>
      <c r="Y258" s="428"/>
      <c r="Z258" s="428"/>
      <c r="AA258" s="428"/>
      <c r="AB258" s="428"/>
      <c r="AC258" s="428"/>
      <c r="AD258" s="428"/>
      <c r="AE258" s="428"/>
      <c r="AF258" s="428"/>
      <c r="AG258" s="428"/>
      <c r="AH258" s="428"/>
      <c r="AI258" s="576"/>
    </row>
    <row r="259" spans="2:35" ht="13.5" hidden="1" thickBot="1" x14ac:dyDescent="0.35">
      <c r="B259" s="517"/>
      <c r="C259" s="725"/>
      <c r="D259" s="802"/>
      <c r="E259" s="532">
        <f>'DY Def'!B$5</f>
        <v>1</v>
      </c>
      <c r="F259" s="506">
        <f>'DY Def'!C$5</f>
        <v>2</v>
      </c>
      <c r="G259" s="506">
        <f>'DY Def'!D$5</f>
        <v>3</v>
      </c>
      <c r="H259" s="506">
        <f>'DY Def'!E$5</f>
        <v>4</v>
      </c>
      <c r="I259" s="506">
        <f>'DY Def'!F$5</f>
        <v>5</v>
      </c>
      <c r="J259" s="506">
        <f>'DY Def'!G$5</f>
        <v>6</v>
      </c>
      <c r="K259" s="506">
        <f>'DY Def'!H$5</f>
        <v>7</v>
      </c>
      <c r="L259" s="506">
        <f>'DY Def'!I$5</f>
        <v>8</v>
      </c>
      <c r="M259" s="506">
        <f>'DY Def'!J$5</f>
        <v>9</v>
      </c>
      <c r="N259" s="506">
        <f>'DY Def'!K$5</f>
        <v>10</v>
      </c>
      <c r="O259" s="506">
        <f>'DY Def'!L$5</f>
        <v>11</v>
      </c>
      <c r="P259" s="506">
        <f>'DY Def'!M$5</f>
        <v>12</v>
      </c>
      <c r="Q259" s="506">
        <f>'DY Def'!N$5</f>
        <v>13</v>
      </c>
      <c r="R259" s="506">
        <f>'DY Def'!O$5</f>
        <v>14</v>
      </c>
      <c r="S259" s="506">
        <f>'DY Def'!P$5</f>
        <v>15</v>
      </c>
      <c r="T259" s="506">
        <f>'DY Def'!Q$5</f>
        <v>16</v>
      </c>
      <c r="U259" s="506">
        <f>'DY Def'!R$5</f>
        <v>17</v>
      </c>
      <c r="V259" s="506">
        <f>'DY Def'!S$5</f>
        <v>18</v>
      </c>
      <c r="W259" s="506">
        <f>'DY Def'!T$5</f>
        <v>19</v>
      </c>
      <c r="X259" s="506">
        <f>'DY Def'!U$5</f>
        <v>20</v>
      </c>
      <c r="Y259" s="506">
        <f>'DY Def'!V$5</f>
        <v>21</v>
      </c>
      <c r="Z259" s="506">
        <f>'DY Def'!W$5</f>
        <v>22</v>
      </c>
      <c r="AA259" s="506">
        <f>'DY Def'!X$5</f>
        <v>23</v>
      </c>
      <c r="AB259" s="506">
        <f>'DY Def'!Y$5</f>
        <v>24</v>
      </c>
      <c r="AC259" s="506">
        <f>'DY Def'!Z$5</f>
        <v>25</v>
      </c>
      <c r="AD259" s="506">
        <f>'DY Def'!AA$5</f>
        <v>26</v>
      </c>
      <c r="AE259" s="506">
        <f>'DY Def'!AB$5</f>
        <v>27</v>
      </c>
      <c r="AF259" s="506">
        <f>'DY Def'!AC$5</f>
        <v>28</v>
      </c>
      <c r="AG259" s="506">
        <f>'DY Def'!AD$5</f>
        <v>29</v>
      </c>
      <c r="AH259" s="506">
        <f>'DY Def'!AE$5</f>
        <v>30</v>
      </c>
      <c r="AI259" s="683"/>
    </row>
    <row r="260" spans="2:35" ht="13" hidden="1" x14ac:dyDescent="0.3">
      <c r="B260" s="517"/>
      <c r="C260" s="725"/>
      <c r="D260" s="683"/>
      <c r="AI260" s="683"/>
    </row>
    <row r="261" spans="2:35" s="618" customFormat="1" hidden="1" x14ac:dyDescent="0.25">
      <c r="B261" s="803" t="s">
        <v>33</v>
      </c>
      <c r="C261" s="688"/>
      <c r="D261" s="804"/>
      <c r="E261" s="727"/>
      <c r="F261" s="727"/>
      <c r="G261" s="727"/>
      <c r="H261" s="727"/>
      <c r="I261" s="727"/>
      <c r="J261" s="727"/>
      <c r="K261" s="727"/>
      <c r="L261" s="727"/>
      <c r="M261" s="727"/>
      <c r="N261" s="727"/>
      <c r="O261" s="727"/>
      <c r="P261" s="727"/>
      <c r="Q261" s="727"/>
      <c r="R261" s="727"/>
      <c r="S261" s="727"/>
      <c r="T261" s="727"/>
      <c r="U261" s="727"/>
      <c r="V261" s="727"/>
      <c r="W261" s="727"/>
      <c r="X261" s="727"/>
      <c r="Y261" s="727"/>
      <c r="Z261" s="727"/>
      <c r="AA261" s="727"/>
      <c r="AB261" s="727"/>
      <c r="AC261" s="727"/>
      <c r="AD261" s="727"/>
      <c r="AE261" s="727"/>
      <c r="AF261" s="727"/>
      <c r="AG261" s="727"/>
      <c r="AH261" s="727"/>
      <c r="AI261" s="805"/>
    </row>
    <row r="262" spans="2:35" s="618" customFormat="1" hidden="1" x14ac:dyDescent="0.25">
      <c r="B262" s="803" t="s">
        <v>34</v>
      </c>
      <c r="C262" s="688"/>
      <c r="D262" s="804"/>
      <c r="E262" s="639">
        <f>IF(AND(E$12&gt;='Summary TC'!$C$4, E$12&lt;='Summary TC'!$C$5), D262+E238,0)</f>
        <v>0</v>
      </c>
      <c r="F262" s="639">
        <f>IF(AND(F$12&gt;='Summary TC'!$C$4, F$12&lt;='Summary TC'!$C$5), E262+F238,0)</f>
        <v>0</v>
      </c>
      <c r="G262" s="639">
        <f>IF(AND(G$12&gt;='Summary TC'!$C$4, G$12&lt;='Summary TC'!$C$5), F262+G238,0)</f>
        <v>0</v>
      </c>
      <c r="H262" s="639">
        <f>IF(AND(H$12&gt;='Summary TC'!$C$4, H$12&lt;='Summary TC'!$C$5), G262+H238,0)</f>
        <v>0</v>
      </c>
      <c r="I262" s="639">
        <f>IF(AND(I$12&gt;='Summary TC'!$C$4, I$12&lt;='Summary TC'!$C$5), H262+I238,0)</f>
        <v>0</v>
      </c>
      <c r="J262" s="639">
        <f>IF(AND(J$12&gt;='Summary TC'!$C$4, J$12&lt;='Summary TC'!$C$5), I262+J238,0)</f>
        <v>0</v>
      </c>
      <c r="K262" s="639">
        <f>IF(AND(K$12&gt;='Summary TC'!$C$4, K$12&lt;='Summary TC'!$C$5), J262+K238,0)</f>
        <v>0</v>
      </c>
      <c r="L262" s="639">
        <f>IF(AND(L$12&gt;='Summary TC'!$C$4, L$12&lt;='Summary TC'!$C$5), K262+L238,0)</f>
        <v>0</v>
      </c>
      <c r="M262" s="639">
        <f>IF(AND(M$12&gt;='Summary TC'!$C$4, M$12&lt;='Summary TC'!$C$5), L262+M238,0)</f>
        <v>0</v>
      </c>
      <c r="N262" s="639">
        <f>IF(AND(N$12&gt;='Summary TC'!$C$4, N$12&lt;='Summary TC'!$C$5), M262+N238,0)</f>
        <v>0</v>
      </c>
      <c r="O262" s="639">
        <f>IF(AND(O$12&gt;='Summary TC'!$C$4, O$12&lt;='Summary TC'!$C$5), N262+O238,0)</f>
        <v>0</v>
      </c>
      <c r="P262" s="639">
        <f>IF(AND(P$12&gt;='Summary TC'!$C$4, P$12&lt;='Summary TC'!$C$5), O262+P238,0)</f>
        <v>0</v>
      </c>
      <c r="Q262" s="639">
        <f>IF(AND(Q$12&gt;='Summary TC'!$C$4, Q$12&lt;='Summary TC'!$C$5), P262+Q238,0)</f>
        <v>0</v>
      </c>
      <c r="R262" s="639">
        <f>IF(AND(R$12&gt;='Summary TC'!$C$4, R$12&lt;='Summary TC'!$C$5), Q262+R238,0)</f>
        <v>0</v>
      </c>
      <c r="S262" s="639">
        <f>IF(AND(S$12&gt;='Summary TC'!$C$4, S$12&lt;='Summary TC'!$C$5), R262+S238,0)</f>
        <v>0</v>
      </c>
      <c r="T262" s="639">
        <f>IF(AND(T$12&gt;='Summary TC'!$C$4, T$12&lt;='Summary TC'!$C$5), S262+T238,0)</f>
        <v>0</v>
      </c>
      <c r="U262" s="639">
        <f>IF(AND(U$12&gt;='Summary TC'!$C$4, U$12&lt;='Summary TC'!$C$5), T262+U238,0)</f>
        <v>0</v>
      </c>
      <c r="V262" s="639">
        <f>IF(AND(V$12&gt;='Summary TC'!$C$4, V$12&lt;='Summary TC'!$C$5), U262+V238,0)</f>
        <v>0</v>
      </c>
      <c r="W262" s="639">
        <f>IF(AND(W$12&gt;='Summary TC'!$C$4, W$12&lt;='Summary TC'!$C$5), V262+W238,0)</f>
        <v>0</v>
      </c>
      <c r="X262" s="639">
        <f>IF(AND(X$12&gt;='Summary TC'!$C$4, X$12&lt;='Summary TC'!$C$5), W262+X238,0)</f>
        <v>0</v>
      </c>
      <c r="Y262" s="639">
        <f>IF(AND(Y$12&gt;='Summary TC'!$C$4, Y$12&lt;='Summary TC'!$C$5), X262+Y238,0)</f>
        <v>0</v>
      </c>
      <c r="Z262" s="639">
        <f>IF(AND(Z$12&gt;='Summary TC'!$C$4, Z$12&lt;='Summary TC'!$C$5), Y262+Z238,0)</f>
        <v>0</v>
      </c>
      <c r="AA262" s="639">
        <f>IF(AND(AA$12&gt;='Summary TC'!$C$4, AA$12&lt;='Summary TC'!$C$5), Z262+AA238,0)</f>
        <v>0</v>
      </c>
      <c r="AB262" s="639">
        <f>IF(AND(AB$12&gt;='Summary TC'!$C$4, AB$12&lt;='Summary TC'!$C$5), AA262+AB238,0)</f>
        <v>0</v>
      </c>
      <c r="AC262" s="639">
        <f>IF(AND(AC$12&gt;='Summary TC'!$C$4, AC$12&lt;='Summary TC'!$C$5), AB262+AC238,0)</f>
        <v>0</v>
      </c>
      <c r="AD262" s="639">
        <f>IF(AND(AD$12&gt;='Summary TC'!$C$4, AD$12&lt;='Summary TC'!$C$5), AC262+AD238,0)</f>
        <v>0</v>
      </c>
      <c r="AE262" s="639">
        <f>IF(AND(AE$12&gt;='Summary TC'!$C$4, AE$12&lt;='Summary TC'!$C$5), AD262+AE238,0)</f>
        <v>0</v>
      </c>
      <c r="AF262" s="639">
        <f>IF(AND(AF$12&gt;='Summary TC'!$C$4, AF$12&lt;='Summary TC'!$C$5), AE262+AF238,0)</f>
        <v>0</v>
      </c>
      <c r="AG262" s="639">
        <f>IF(AND(AG$12&gt;='Summary TC'!$C$4, AG$12&lt;='Summary TC'!$C$5), AF262+AG238,0)</f>
        <v>0</v>
      </c>
      <c r="AH262" s="639">
        <f>IF(AND(AH$12&gt;='Summary TC'!$C$4, AH$12&lt;='Summary TC'!$C$5), AG262+AH238,0)</f>
        <v>0</v>
      </c>
      <c r="AI262" s="805"/>
    </row>
    <row r="263" spans="2:35" s="618" customFormat="1" hidden="1" x14ac:dyDescent="0.25">
      <c r="B263" s="803" t="s">
        <v>35</v>
      </c>
      <c r="C263" s="688"/>
      <c r="D263" s="804"/>
      <c r="E263" s="639">
        <f t="shared" ref="E263:AC263" si="89">E262*E261</f>
        <v>0</v>
      </c>
      <c r="F263" s="639">
        <f t="shared" si="89"/>
        <v>0</v>
      </c>
      <c r="G263" s="639">
        <f t="shared" si="89"/>
        <v>0</v>
      </c>
      <c r="H263" s="639">
        <f t="shared" si="89"/>
        <v>0</v>
      </c>
      <c r="I263" s="639">
        <f t="shared" si="89"/>
        <v>0</v>
      </c>
      <c r="J263" s="639">
        <f t="shared" si="89"/>
        <v>0</v>
      </c>
      <c r="K263" s="639">
        <f t="shared" si="89"/>
        <v>0</v>
      </c>
      <c r="L263" s="639">
        <f t="shared" si="89"/>
        <v>0</v>
      </c>
      <c r="M263" s="639">
        <f t="shared" si="89"/>
        <v>0</v>
      </c>
      <c r="N263" s="639">
        <f t="shared" si="89"/>
        <v>0</v>
      </c>
      <c r="O263" s="639">
        <f t="shared" si="89"/>
        <v>0</v>
      </c>
      <c r="P263" s="639">
        <f t="shared" si="89"/>
        <v>0</v>
      </c>
      <c r="Q263" s="639">
        <f t="shared" si="89"/>
        <v>0</v>
      </c>
      <c r="R263" s="639">
        <f t="shared" si="89"/>
        <v>0</v>
      </c>
      <c r="S263" s="639">
        <f t="shared" si="89"/>
        <v>0</v>
      </c>
      <c r="T263" s="639">
        <f t="shared" si="89"/>
        <v>0</v>
      </c>
      <c r="U263" s="639">
        <f t="shared" si="89"/>
        <v>0</v>
      </c>
      <c r="V263" s="639">
        <f t="shared" si="89"/>
        <v>0</v>
      </c>
      <c r="W263" s="639">
        <f t="shared" si="89"/>
        <v>0</v>
      </c>
      <c r="X263" s="639">
        <f t="shared" si="89"/>
        <v>0</v>
      </c>
      <c r="Y263" s="639">
        <f t="shared" si="89"/>
        <v>0</v>
      </c>
      <c r="Z263" s="639">
        <f t="shared" si="89"/>
        <v>0</v>
      </c>
      <c r="AA263" s="639">
        <f t="shared" si="89"/>
        <v>0</v>
      </c>
      <c r="AB263" s="639">
        <f t="shared" si="89"/>
        <v>0</v>
      </c>
      <c r="AC263" s="639">
        <f t="shared" si="89"/>
        <v>0</v>
      </c>
      <c r="AD263" s="639">
        <f t="shared" ref="AD263:AH263" si="90">AD262*AD261</f>
        <v>0</v>
      </c>
      <c r="AE263" s="639">
        <f t="shared" si="90"/>
        <v>0</v>
      </c>
      <c r="AF263" s="639">
        <f t="shared" si="90"/>
        <v>0</v>
      </c>
      <c r="AG263" s="639">
        <f t="shared" si="90"/>
        <v>0</v>
      </c>
      <c r="AH263" s="639">
        <f t="shared" si="90"/>
        <v>0</v>
      </c>
      <c r="AI263" s="805"/>
    </row>
    <row r="264" spans="2:35" s="618" customFormat="1" hidden="1" x14ac:dyDescent="0.25">
      <c r="B264" s="803"/>
      <c r="C264" s="688"/>
      <c r="D264" s="804"/>
      <c r="E264" s="729"/>
      <c r="F264" s="729"/>
      <c r="G264" s="729"/>
      <c r="H264" s="729"/>
      <c r="I264" s="729"/>
      <c r="J264" s="729"/>
      <c r="K264" s="729"/>
      <c r="L264" s="729"/>
      <c r="M264" s="729"/>
      <c r="N264" s="729"/>
      <c r="O264" s="729"/>
      <c r="P264" s="729"/>
      <c r="Q264" s="729"/>
      <c r="R264" s="729"/>
      <c r="S264" s="729"/>
      <c r="T264" s="729"/>
      <c r="U264" s="729"/>
      <c r="V264" s="729"/>
      <c r="W264" s="729"/>
      <c r="X264" s="729"/>
      <c r="Y264" s="729"/>
      <c r="Z264" s="729"/>
      <c r="AA264" s="729"/>
      <c r="AB264" s="729"/>
      <c r="AC264" s="729"/>
      <c r="AD264" s="729"/>
      <c r="AE264" s="729"/>
      <c r="AF264" s="729"/>
      <c r="AG264" s="729"/>
      <c r="AH264" s="729"/>
      <c r="AI264" s="805"/>
    </row>
    <row r="265" spans="2:35" s="618" customFormat="1" hidden="1" x14ac:dyDescent="0.25">
      <c r="B265" s="803" t="s">
        <v>36</v>
      </c>
      <c r="C265" s="688"/>
      <c r="D265" s="804"/>
      <c r="E265" s="639">
        <f>IF(AND(E$12&gt;='Summary TC'!$C$4, E$12&lt;='Summary TC'!$C$5), D265-E255,0)</f>
        <v>0</v>
      </c>
      <c r="F265" s="639">
        <f>IF(AND(F$12&gt;='Summary TC'!$C$4, F$12&lt;='Summary TC'!$C$5), E265-F255,0)</f>
        <v>0</v>
      </c>
      <c r="G265" s="639">
        <f>IF(AND(G$12&gt;='Summary TC'!$C$4, G$12&lt;='Summary TC'!$C$5), F265-G255,0)</f>
        <v>0</v>
      </c>
      <c r="H265" s="639">
        <f>IF(AND(H$12&gt;='Summary TC'!$C$4, H$12&lt;='Summary TC'!$C$5), G265-H255,0)</f>
        <v>0</v>
      </c>
      <c r="I265" s="639">
        <f>IF(AND(I$12&gt;='Summary TC'!$C$4, I$12&lt;='Summary TC'!$C$5), H265-I255,0)</f>
        <v>0</v>
      </c>
      <c r="J265" s="639">
        <f>IF(AND(J$12&gt;='Summary TC'!$C$4, J$12&lt;='Summary TC'!$C$5), I265-J255,0)</f>
        <v>0</v>
      </c>
      <c r="K265" s="639">
        <f>IF(AND(K$12&gt;='Summary TC'!$C$4, K$12&lt;='Summary TC'!$C$5), J265-K255,0)</f>
        <v>0</v>
      </c>
      <c r="L265" s="639">
        <f>IF(AND(L$12&gt;='Summary TC'!$C$4, L$12&lt;='Summary TC'!$C$5), K265-L255,0)</f>
        <v>0</v>
      </c>
      <c r="M265" s="639">
        <f>IF(AND(M$12&gt;='Summary TC'!$C$4, M$12&lt;='Summary TC'!$C$5), L265-M255,0)</f>
        <v>0</v>
      </c>
      <c r="N265" s="639">
        <f>IF(AND(N$12&gt;='Summary TC'!$C$4, N$12&lt;='Summary TC'!$C$5), M265-N255,0)</f>
        <v>0</v>
      </c>
      <c r="O265" s="639">
        <f>IF(AND(O$12&gt;='Summary TC'!$C$4, O$12&lt;='Summary TC'!$C$5), N265-O255,0)</f>
        <v>0</v>
      </c>
      <c r="P265" s="639">
        <f>IF(AND(P$12&gt;='Summary TC'!$C$4, P$12&lt;='Summary TC'!$C$5), O265-P255,0)</f>
        <v>0</v>
      </c>
      <c r="Q265" s="639">
        <f>IF(AND(Q$12&gt;='Summary TC'!$C$4, Q$12&lt;='Summary TC'!$C$5), P265-Q255,0)</f>
        <v>0</v>
      </c>
      <c r="R265" s="639">
        <f>IF(AND(R$12&gt;='Summary TC'!$C$4, R$12&lt;='Summary TC'!$C$5), Q265-R255,0)</f>
        <v>0</v>
      </c>
      <c r="S265" s="639">
        <f>IF(AND(S$12&gt;='Summary TC'!$C$4, S$12&lt;='Summary TC'!$C$5), R265-S255,0)</f>
        <v>0</v>
      </c>
      <c r="T265" s="639">
        <f>IF(AND(T$12&gt;='Summary TC'!$C$4, T$12&lt;='Summary TC'!$C$5), S265-T255,0)</f>
        <v>0</v>
      </c>
      <c r="U265" s="639">
        <f>IF(AND(U$12&gt;='Summary TC'!$C$4, U$12&lt;='Summary TC'!$C$5), T265-U255,0)</f>
        <v>0</v>
      </c>
      <c r="V265" s="639">
        <f>IF(AND(V$12&gt;='Summary TC'!$C$4, V$12&lt;='Summary TC'!$C$5), U265-V255,0)</f>
        <v>0</v>
      </c>
      <c r="W265" s="639">
        <f>IF(AND(W$12&gt;='Summary TC'!$C$4, W$12&lt;='Summary TC'!$C$5), V265-W255,0)</f>
        <v>0</v>
      </c>
      <c r="X265" s="639">
        <f>IF(AND(X$12&gt;='Summary TC'!$C$4, X$12&lt;='Summary TC'!$C$5), W265-X255,0)</f>
        <v>0</v>
      </c>
      <c r="Y265" s="639">
        <f>IF(AND(Y$12&gt;='Summary TC'!$C$4, Y$12&lt;='Summary TC'!$C$5), X265-Y255,0)</f>
        <v>0</v>
      </c>
      <c r="Z265" s="639">
        <f>IF(AND(Z$12&gt;='Summary TC'!$C$4, Z$12&lt;='Summary TC'!$C$5), Y265-Z255,0)</f>
        <v>0</v>
      </c>
      <c r="AA265" s="639">
        <f>IF(AND(AA$12&gt;='Summary TC'!$C$4, AA$12&lt;='Summary TC'!$C$5), Z265-AA255,0)</f>
        <v>0</v>
      </c>
      <c r="AB265" s="639">
        <f>IF(AND(AB$12&gt;='Summary TC'!$C$4, AB$12&lt;='Summary TC'!$C$5), AA265-AB255,0)</f>
        <v>0</v>
      </c>
      <c r="AC265" s="639">
        <f>IF(AND(AC$12&gt;='Summary TC'!$C$4, AC$12&lt;='Summary TC'!$C$5), AB265-AC255,0)</f>
        <v>0</v>
      </c>
      <c r="AD265" s="639">
        <f>IF(AND(AD$12&gt;='Summary TC'!$C$4, AD$12&lt;='Summary TC'!$C$5), AC265-AD255,0)</f>
        <v>0</v>
      </c>
      <c r="AE265" s="639">
        <f>IF(AND(AE$12&gt;='Summary TC'!$C$4, AE$12&lt;='Summary TC'!$C$5), AD265-AE255,0)</f>
        <v>0</v>
      </c>
      <c r="AF265" s="639">
        <f>IF(AND(AF$12&gt;='Summary TC'!$C$4, AF$12&lt;='Summary TC'!$C$5), AE265-AF255,0)</f>
        <v>0</v>
      </c>
      <c r="AG265" s="639">
        <f>IF(AND(AG$12&gt;='Summary TC'!$C$4, AG$12&lt;='Summary TC'!$C$5), AF265-AG255,0)</f>
        <v>0</v>
      </c>
      <c r="AH265" s="639">
        <f>IF(AND(AH$12&gt;='Summary TC'!$C$4, AH$12&lt;='Summary TC'!$C$5), AG265-AH255,0)</f>
        <v>0</v>
      </c>
      <c r="AI265" s="805"/>
    </row>
    <row r="266" spans="2:35" ht="13" hidden="1" thickBot="1" x14ac:dyDescent="0.3">
      <c r="B266" s="730" t="s">
        <v>37</v>
      </c>
      <c r="C266" s="731"/>
      <c r="D266" s="724"/>
      <c r="E266" s="456" t="str">
        <f>IF(E265&gt;E263,"CAP Needed"," ")</f>
        <v xml:space="preserve"> </v>
      </c>
      <c r="F266" s="456" t="str">
        <f>IF(F265&gt;F263,"CAP Needed"," ")</f>
        <v xml:space="preserve"> </v>
      </c>
      <c r="G266" s="456" t="str">
        <f>IF(G265&gt;G263,"CAP Needed"," ")</f>
        <v xml:space="preserve"> </v>
      </c>
      <c r="H266" s="456" t="str">
        <f>IF(H265&gt;H263,"CAP Needed"," ")</f>
        <v xml:space="preserve"> </v>
      </c>
      <c r="I266" s="456" t="str">
        <f>IF(I265&gt;I263,"CAP Needed"," ")</f>
        <v xml:space="preserve"> </v>
      </c>
      <c r="J266" s="456" t="str">
        <f t="shared" ref="J266:AC266" si="91">IF(J265&gt;J263,"CAP Needed"," ")</f>
        <v xml:space="preserve"> </v>
      </c>
      <c r="K266" s="456" t="str">
        <f t="shared" si="91"/>
        <v xml:space="preserve"> </v>
      </c>
      <c r="L266" s="456" t="str">
        <f t="shared" si="91"/>
        <v xml:space="preserve"> </v>
      </c>
      <c r="M266" s="456" t="str">
        <f t="shared" si="91"/>
        <v xml:space="preserve"> </v>
      </c>
      <c r="N266" s="456" t="str">
        <f t="shared" si="91"/>
        <v xml:space="preserve"> </v>
      </c>
      <c r="O266" s="456" t="str">
        <f t="shared" si="91"/>
        <v xml:space="preserve"> </v>
      </c>
      <c r="P266" s="456" t="str">
        <f t="shared" si="91"/>
        <v xml:space="preserve"> </v>
      </c>
      <c r="Q266" s="456" t="str">
        <f t="shared" si="91"/>
        <v xml:space="preserve"> </v>
      </c>
      <c r="R266" s="456" t="str">
        <f t="shared" si="91"/>
        <v xml:space="preserve"> </v>
      </c>
      <c r="S266" s="456" t="str">
        <f t="shared" si="91"/>
        <v xml:space="preserve"> </v>
      </c>
      <c r="T266" s="456" t="str">
        <f t="shared" si="91"/>
        <v xml:space="preserve"> </v>
      </c>
      <c r="U266" s="456" t="str">
        <f t="shared" si="91"/>
        <v xml:space="preserve"> </v>
      </c>
      <c r="V266" s="456" t="str">
        <f t="shared" si="91"/>
        <v xml:space="preserve"> </v>
      </c>
      <c r="W266" s="456" t="str">
        <f t="shared" si="91"/>
        <v xml:space="preserve"> </v>
      </c>
      <c r="X266" s="456" t="str">
        <f t="shared" si="91"/>
        <v xml:space="preserve"> </v>
      </c>
      <c r="Y266" s="456" t="str">
        <f t="shared" si="91"/>
        <v xml:space="preserve"> </v>
      </c>
      <c r="Z266" s="456" t="str">
        <f t="shared" si="91"/>
        <v xml:space="preserve"> </v>
      </c>
      <c r="AA266" s="456" t="str">
        <f t="shared" si="91"/>
        <v xml:space="preserve"> </v>
      </c>
      <c r="AB266" s="456" t="str">
        <f t="shared" si="91"/>
        <v xml:space="preserve"> </v>
      </c>
      <c r="AC266" s="456" t="str">
        <f t="shared" si="91"/>
        <v xml:space="preserve"> </v>
      </c>
      <c r="AD266" s="456" t="str">
        <f t="shared" ref="AD266:AH266" si="92">IF(AD265&gt;AD263,"CAP Needed"," ")</f>
        <v xml:space="preserve"> </v>
      </c>
      <c r="AE266" s="456" t="str">
        <f t="shared" si="92"/>
        <v xml:space="preserve"> </v>
      </c>
      <c r="AF266" s="456" t="str">
        <f t="shared" si="92"/>
        <v xml:space="preserve"> </v>
      </c>
      <c r="AG266" s="456" t="str">
        <f t="shared" si="92"/>
        <v xml:space="preserve"> </v>
      </c>
      <c r="AH266" s="456" t="str">
        <f t="shared" si="92"/>
        <v xml:space="preserve"> </v>
      </c>
      <c r="AI266" s="724"/>
    </row>
    <row r="267" spans="2:35" ht="13" hidden="1" x14ac:dyDescent="0.3">
      <c r="B267" s="488"/>
      <c r="D267" s="488"/>
      <c r="E267" s="777"/>
      <c r="F267" s="777"/>
      <c r="G267" s="777"/>
      <c r="H267" s="777"/>
      <c r="I267" s="777"/>
      <c r="J267" s="777"/>
      <c r="K267" s="777"/>
      <c r="L267" s="777"/>
      <c r="M267" s="777"/>
      <c r="N267" s="777"/>
      <c r="O267" s="777"/>
      <c r="P267" s="777"/>
      <c r="Q267" s="777"/>
      <c r="R267" s="777"/>
      <c r="S267" s="777"/>
      <c r="T267" s="777"/>
      <c r="U267" s="777"/>
      <c r="V267" s="777"/>
      <c r="W267" s="777"/>
      <c r="X267" s="777"/>
      <c r="Y267" s="777"/>
      <c r="Z267" s="777"/>
      <c r="AA267" s="777"/>
      <c r="AB267" s="777"/>
      <c r="AC267" s="777"/>
      <c r="AD267" s="777"/>
      <c r="AE267" s="777"/>
      <c r="AF267" s="777"/>
      <c r="AG267" s="777"/>
      <c r="AH267" s="777"/>
      <c r="AI267" s="778"/>
    </row>
  </sheetData>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9" sqref="C9"/>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180</v>
      </c>
      <c r="E1" s="5">
        <v>18</v>
      </c>
    </row>
    <row r="2" spans="1:5" ht="13" x14ac:dyDescent="0.3">
      <c r="A2" s="18" t="s">
        <v>38</v>
      </c>
      <c r="B2" s="5"/>
      <c r="C2" s="28" t="s">
        <v>161</v>
      </c>
      <c r="D2" s="2" t="s">
        <v>181</v>
      </c>
      <c r="E2" s="5">
        <v>23</v>
      </c>
    </row>
    <row r="3" spans="1:5" x14ac:dyDescent="0.25">
      <c r="A3" s="18" t="s">
        <v>39</v>
      </c>
      <c r="B3" s="5"/>
      <c r="C3" s="129" t="s">
        <v>189</v>
      </c>
    </row>
    <row r="4" spans="1:5" x14ac:dyDescent="0.25">
      <c r="A4" s="18"/>
      <c r="B4" s="5"/>
      <c r="C4" s="129" t="s">
        <v>222</v>
      </c>
    </row>
    <row r="5" spans="1:5" ht="13" x14ac:dyDescent="0.3">
      <c r="A5" s="2" t="s">
        <v>14</v>
      </c>
      <c r="B5" s="5"/>
      <c r="C5" s="129" t="s">
        <v>223</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179</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178</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6a8BtbfXMt/++v0x6YVbLo/bImavD6kJRb18xk/Q3l1EKV64zZ5K4MyXywcHrmivtLTNnjcLHNBo71uS3ekWFQ==" saltValue="r1u+fA5h0HfZ5rfKuwIwOA=="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14265593.34</v>
      </c>
      <c r="AB162" s="108">
        <f t="shared" si="66"/>
        <v>0</v>
      </c>
      <c r="AC162" s="108">
        <f t="shared" si="66"/>
        <v>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0</v>
      </c>
      <c r="AC163" s="80">
        <f>SUMIF('WOW PMPM &amp; Agg'!$B$42:$B$50,SummaryTC_AP!$B162,'WOW PMPM &amp; Agg'!AB$42:AB$50)</f>
        <v>0</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398703</v>
      </c>
      <c r="AB164" s="385">
        <f>SUMIF('MemMon Total'!$B$24:$B$27,SummaryTC_AP!$B162,'MemMon Total'!AA$24:AA$27)</f>
        <v>0</v>
      </c>
      <c r="AC164" s="385">
        <f>SUMIF('MemMon Total'!$B$24:$B$27,SummaryTC_AP!$B162,'MemMon Total'!AB$24:AB$27)</f>
        <v>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14265593.34</v>
      </c>
      <c r="AB182" s="200">
        <f>IF(AND(AB$12&gt;=Dropdowns!$E$1, AB$12&lt;=Dropdowns!$E$2), SUMIF($D161:$D181,"Total",AB161:AB181),0)</f>
        <v>0</v>
      </c>
      <c r="AC182" s="200">
        <f>IF(AND(AC$12&gt;=Dropdowns!$E$1, AC$12&lt;=Dropdowns!$E$2), SUMIF($D161:$D181,"Total",AC161:AC181),0)</f>
        <v>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64955883.329999998</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8229086</v>
      </c>
      <c r="Z188" s="128">
        <f>SUMIF('WW Spending Total'!$B$10:$B$49,SummaryTC_AP!$B188,'WW Spending Total'!Y$10:Y$49)</f>
        <v>6458762</v>
      </c>
      <c r="AA188" s="128">
        <f>SUMIF('WW Spending Total'!$B$10:$B$49,SummaryTC_AP!$B188,'WW Spending Total'!Z$10:Z$49)</f>
        <v>4159588</v>
      </c>
      <c r="AB188" s="128">
        <f>SUMIF('WW Spending Total'!$B$10:$B$49,SummaryTC_AP!$B188,'WW Spending Total'!AA$10:AA$49)</f>
        <v>0</v>
      </c>
      <c r="AC188" s="128">
        <f>SUMIF('WW Spending Total'!$B$10:$B$49,SummaryTC_AP!$B188,'WW Spending Total'!AB$10:AB$49)</f>
        <v>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8229086</v>
      </c>
      <c r="Z197" s="111">
        <f>IF(AND(Z$12&gt;=Dropdowns!$E$1, Z$12&lt;=Dropdowns!$E$2), SUM(Z188:Z196),0)</f>
        <v>6458762</v>
      </c>
      <c r="AA197" s="111">
        <f>IF(AND(AA$12&gt;=Dropdowns!$E$1, AA$12&lt;=Dropdowns!$E$2), SUM(AA188:AA196),0)</f>
        <v>4159588</v>
      </c>
      <c r="AB197" s="111">
        <f>IF(AND(AB$12&gt;=Dropdowns!$E$1, AB$12&lt;=Dropdowns!$E$2), SUM(AB188:AB196),0)</f>
        <v>0</v>
      </c>
      <c r="AC197" s="111">
        <f>IF(AND(AC$12&gt;=Dropdowns!$E$1, AC$12&lt;=Dropdowns!$E$2), SUM(AC188:AC196),0)</f>
        <v>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47830318</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3531199.2800000012</v>
      </c>
      <c r="Z199" s="120">
        <f t="shared" si="72"/>
        <v>4612169.8699999992</v>
      </c>
      <c r="AA199" s="120">
        <f t="shared" si="72"/>
        <v>10106005.34</v>
      </c>
      <c r="AB199" s="120">
        <f t="shared" si="72"/>
        <v>0</v>
      </c>
      <c r="AC199" s="120">
        <f t="shared" si="72"/>
        <v>0</v>
      </c>
      <c r="AD199" s="120">
        <f t="shared" ref="AD199:AH199" si="73">AD182-AD197</f>
        <v>0</v>
      </c>
      <c r="AE199" s="120">
        <f t="shared" si="73"/>
        <v>0</v>
      </c>
      <c r="AF199" s="120">
        <f t="shared" si="73"/>
        <v>0</v>
      </c>
      <c r="AG199" s="120">
        <f t="shared" si="73"/>
        <v>0</v>
      </c>
      <c r="AH199" s="120">
        <f t="shared" si="73"/>
        <v>0</v>
      </c>
      <c r="AI199" s="112">
        <f>IF('MEG Def'!$J$42="Yes",SUM(E199:AH199),"Excluded")</f>
        <v>17125565.329999998</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64955883.329999998</v>
      </c>
      <c r="AB206" s="108">
        <f>IF(AND(AB$12&gt;=Dropdowns!$E$1, AB$12&lt;=Dropdowns!$E$2), AA206+AB182,0)</f>
        <v>0</v>
      </c>
      <c r="AC206" s="108">
        <f>IF(AND(AC$12&gt;=Dropdowns!$E$1, AC$12&lt;=Dropdowns!$E$2), AB206+AC182,0)</f>
        <v>0</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-2407390.120000001</v>
      </c>
      <c r="Z209" s="108">
        <f>IF(AND(Z$12&gt;=Dropdowns!$E$1, Z$12&lt;=Dropdowns!$E$2), Y209-Z199,0)</f>
        <v>-7019559.9900000002</v>
      </c>
      <c r="AA209" s="108">
        <f>IF(AND(AA$12&gt;=Dropdowns!$E$1, AA$12&lt;=Dropdowns!$E$2), Z209-AA199,0)</f>
        <v>-17125565.329999998</v>
      </c>
      <c r="AB209" s="108">
        <f>IF(AND(AB$12&gt;=Dropdowns!$E$1, AB$12&lt;=Dropdowns!$E$2), AA209-AB199,0)</f>
        <v>0</v>
      </c>
      <c r="AC209" s="108">
        <f>IF(AND(AC$12&gt;=Dropdowns!$E$1, AC$12&lt;=Dropdowns!$E$2), AB209-AC199,0)</f>
        <v>0</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topLeftCell="I1" workbookViewId="0">
      <selection activeCell="X1" sqref="X1:X1048576"/>
    </sheetView>
  </sheetViews>
  <sheetFormatPr defaultColWidth="8.7265625" defaultRowHeight="12.5" x14ac:dyDescent="0.25"/>
  <cols>
    <col min="1" max="1" width="31" customWidth="1"/>
    <col min="2" max="2" width="12.1796875" customWidth="1"/>
    <col min="3" max="24" width="11.453125" customWidth="1"/>
    <col min="25"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20</v>
      </c>
      <c r="X6" s="324">
        <v>44197</v>
      </c>
      <c r="Y6" s="324"/>
      <c r="Z6" s="324"/>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c r="Z7" s="285"/>
      <c r="AA7" s="285"/>
      <c r="AB7" s="285"/>
      <c r="AC7" s="285"/>
      <c r="AD7" s="285"/>
      <c r="AE7" s="326"/>
    </row>
    <row r="8" spans="1:88" x14ac:dyDescent="0.25">
      <c r="A8" s="4"/>
    </row>
  </sheetData>
  <sheetProtection algorithmName="SHA-512" hashValue="QvQKWyNSCyggiS/QlCJmVFtVSDkTWUl0N8lWSBcSzlrB28xWI+PHfiDIN1X0+8No/ef9pOqnYAKSdeyqVn/8eQ==" saltValue="vdW0DCEZyGVUxaOhSMGVg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30" activePane="bottomLeft" state="frozen"/>
      <selection pane="bottomLeft" activeCell="H7" sqref="H7"/>
    </sheetView>
  </sheetViews>
  <sheetFormatPr defaultColWidth="8.7265625" defaultRowHeight="12.5" x14ac:dyDescent="0.25"/>
  <cols>
    <col min="1" max="1" width="11.453125" style="415" customWidth="1"/>
    <col min="2" max="2" width="34.1796875" style="416" customWidth="1"/>
    <col min="3" max="3" width="43.26953125" style="417" customWidth="1"/>
    <col min="4" max="4" width="26.1796875" style="417" hidden="1" customWidth="1"/>
    <col min="5" max="5" width="5.7265625" style="413" hidden="1" customWidth="1"/>
    <col min="6" max="6" width="6.81640625" style="413" hidden="1" customWidth="1"/>
    <col min="7" max="7" width="14.453125" style="413" hidden="1" customWidth="1"/>
    <col min="8" max="8" width="22.54296875" style="413" customWidth="1"/>
    <col min="9" max="9" width="20.1796875" style="413" customWidth="1"/>
    <col min="10" max="10" width="22.1796875" style="413" customWidth="1"/>
    <col min="11" max="11" width="8.81640625" style="413" customWidth="1"/>
    <col min="12" max="12" width="14.1796875" style="413" customWidth="1"/>
    <col min="13" max="13" width="8.453125" style="413" customWidth="1"/>
    <col min="14" max="14" width="11.1796875" style="413" customWidth="1"/>
    <col min="15" max="16384" width="8.7265625" style="413"/>
  </cols>
  <sheetData>
    <row r="1" spans="1:14" ht="15.5" x14ac:dyDescent="0.25">
      <c r="A1" s="411"/>
      <c r="B1" s="411"/>
      <c r="C1" s="412"/>
      <c r="D1" s="412"/>
      <c r="H1" s="47" t="s">
        <v>65</v>
      </c>
      <c r="I1" s="414"/>
      <c r="J1" s="414"/>
      <c r="K1" s="414"/>
      <c r="L1" s="414"/>
      <c r="M1" s="414"/>
      <c r="N1" s="414"/>
    </row>
    <row r="2" spans="1:14" ht="12.65" customHeight="1" x14ac:dyDescent="0.25">
      <c r="H2" s="418"/>
      <c r="I2" s="418"/>
      <c r="J2" s="418"/>
      <c r="K2" s="418"/>
      <c r="L2" s="418"/>
      <c r="M2" s="418"/>
      <c r="N2" s="418"/>
    </row>
    <row r="3" spans="1:14" ht="14" x14ac:dyDescent="0.3">
      <c r="B3" s="419" t="s">
        <v>96</v>
      </c>
      <c r="H3" s="418"/>
      <c r="I3" s="418"/>
      <c r="J3" s="418"/>
      <c r="K3" s="418"/>
      <c r="L3" s="418"/>
      <c r="M3" s="418"/>
      <c r="N3" s="418"/>
    </row>
    <row r="4" spans="1:14" ht="13" thickBot="1" x14ac:dyDescent="0.3"/>
    <row r="5" spans="1:14" ht="36.65" customHeight="1" thickBot="1" x14ac:dyDescent="0.3">
      <c r="A5" s="420"/>
      <c r="B5" s="421" t="s">
        <v>97</v>
      </c>
      <c r="C5" s="422" t="s">
        <v>98</v>
      </c>
      <c r="D5" s="422"/>
      <c r="E5" s="421" t="s">
        <v>74</v>
      </c>
      <c r="F5" s="421" t="s">
        <v>72</v>
      </c>
      <c r="G5" s="422" t="s">
        <v>75</v>
      </c>
      <c r="H5" s="422" t="s">
        <v>8</v>
      </c>
      <c r="I5" s="422" t="s">
        <v>69</v>
      </c>
      <c r="J5" s="422" t="s">
        <v>70</v>
      </c>
      <c r="K5" s="421" t="s">
        <v>26</v>
      </c>
      <c r="L5" s="421" t="s">
        <v>6</v>
      </c>
      <c r="M5" s="421" t="s">
        <v>27</v>
      </c>
      <c r="N5" s="423" t="s">
        <v>7</v>
      </c>
    </row>
    <row r="6" spans="1:14" ht="43.5" customHeight="1" x14ac:dyDescent="0.3">
      <c r="A6" s="424"/>
      <c r="B6" s="425" t="s">
        <v>84</v>
      </c>
      <c r="C6" s="426"/>
      <c r="D6" s="426"/>
      <c r="E6" s="427"/>
      <c r="F6" s="427"/>
      <c r="G6" s="427"/>
      <c r="H6" s="428"/>
      <c r="I6" s="428"/>
      <c r="J6" s="428"/>
      <c r="K6" s="428"/>
      <c r="L6" s="428"/>
      <c r="M6" s="428"/>
      <c r="N6" s="429"/>
    </row>
    <row r="7" spans="1:14" ht="13" x14ac:dyDescent="0.3">
      <c r="A7" s="430"/>
      <c r="B7" s="431"/>
      <c r="D7" s="432"/>
      <c r="E7" s="433"/>
      <c r="F7" s="433"/>
      <c r="G7" s="433"/>
      <c r="H7" s="434"/>
      <c r="I7" s="435"/>
      <c r="J7" s="436" t="s">
        <v>136</v>
      </c>
      <c r="K7" s="437"/>
      <c r="L7" s="438" t="str">
        <f>IF(K7&lt;&gt;"",(LOOKUP(K7,'DY Def'!$A$5:$AE$5,'DY Def'!$A$6:$AE$6)),"")</f>
        <v/>
      </c>
      <c r="M7" s="437"/>
      <c r="N7" s="439" t="str">
        <f>IF(M7&lt;&gt;"",(LOOKUP(M7,'DY Def'!$A$5:$AE$5,'DY Def'!$A$7:$AE$7)),"")</f>
        <v/>
      </c>
    </row>
    <row r="8" spans="1:14" ht="13" x14ac:dyDescent="0.3">
      <c r="A8" s="430"/>
      <c r="B8" s="431"/>
      <c r="D8" s="432"/>
      <c r="E8" s="433"/>
      <c r="F8" s="433"/>
      <c r="G8" s="433"/>
      <c r="H8" s="434"/>
      <c r="I8" s="435"/>
      <c r="J8" s="436" t="s">
        <v>136</v>
      </c>
      <c r="K8" s="437"/>
      <c r="L8" s="438" t="str">
        <f>IF(K8&lt;&gt;"",(LOOKUP(K8,'DY Def'!$A$5:$AE$5,'DY Def'!$A$6:$AE$6)),"")</f>
        <v/>
      </c>
      <c r="M8" s="437"/>
      <c r="N8" s="439" t="str">
        <f>IF(M8&lt;&gt;"",(LOOKUP(M8,'DY Def'!$A$5:$AE$5,'DY Def'!$A$7:$AE$7)),"")</f>
        <v/>
      </c>
    </row>
    <row r="9" spans="1:14" ht="13" x14ac:dyDescent="0.3">
      <c r="A9" s="430"/>
      <c r="B9" s="431"/>
      <c r="E9" s="433"/>
      <c r="F9" s="433"/>
      <c r="G9" s="433"/>
      <c r="H9" s="434"/>
      <c r="I9" s="435"/>
      <c r="J9" s="436" t="s">
        <v>136</v>
      </c>
      <c r="K9" s="437"/>
      <c r="L9" s="438" t="str">
        <f>IF(K9&lt;&gt;"",(LOOKUP(K9,'DY Def'!$A$5:$AE$5,'DY Def'!$A$6:$AE$6)),"")</f>
        <v/>
      </c>
      <c r="M9" s="437"/>
      <c r="N9" s="439" t="str">
        <f>IF(M9&lt;&gt;"",(LOOKUP(M9,'DY Def'!$A$5:$AE$5,'DY Def'!$A$7:$AE$7)),"")</f>
        <v/>
      </c>
    </row>
    <row r="10" spans="1:14" ht="13" x14ac:dyDescent="0.3">
      <c r="A10" s="430"/>
      <c r="B10" s="431"/>
      <c r="E10" s="433"/>
      <c r="F10" s="433"/>
      <c r="G10" s="433"/>
      <c r="H10" s="434"/>
      <c r="I10" s="435"/>
      <c r="J10" s="436" t="s">
        <v>136</v>
      </c>
      <c r="K10" s="437"/>
      <c r="L10" s="438" t="str">
        <f>IF(K10&lt;&gt;"",(LOOKUP(K10,'DY Def'!$A$5:$AE$5,'DY Def'!$A$6:$AE$6)),"")</f>
        <v/>
      </c>
      <c r="M10" s="437"/>
      <c r="N10" s="439" t="str">
        <f>IF(M10&lt;&gt;"",(LOOKUP(M10,'DY Def'!$A$5:$AE$5,'DY Def'!$A$7:$AE$7)),"")</f>
        <v/>
      </c>
    </row>
    <row r="11" spans="1:14" ht="13" x14ac:dyDescent="0.3">
      <c r="A11" s="430"/>
      <c r="B11" s="431"/>
      <c r="E11" s="433"/>
      <c r="F11" s="433"/>
      <c r="G11" s="433"/>
      <c r="H11" s="434"/>
      <c r="I11" s="435"/>
      <c r="J11" s="436" t="s">
        <v>136</v>
      </c>
      <c r="K11" s="437"/>
      <c r="L11" s="438" t="str">
        <f>IF(K11&lt;&gt;"",(LOOKUP(K11,'DY Def'!$A$5:$AE$5,'DY Def'!$A$6:$AE$6)),"")</f>
        <v/>
      </c>
      <c r="M11" s="437"/>
      <c r="N11" s="439" t="str">
        <f>IF(M11&lt;&gt;"",(LOOKUP(M11,'DY Def'!$A$5:$AE$5,'DY Def'!$A$7:$AE$7)),"")</f>
        <v/>
      </c>
    </row>
    <row r="12" spans="1:14" ht="12.65" customHeight="1" x14ac:dyDescent="0.3">
      <c r="A12" s="430"/>
      <c r="E12" s="436"/>
      <c r="F12" s="436"/>
      <c r="G12" s="436"/>
      <c r="I12" s="435"/>
      <c r="K12" s="437"/>
      <c r="L12" s="438"/>
      <c r="M12" s="437"/>
      <c r="N12" s="439"/>
    </row>
    <row r="13" spans="1:14" ht="12.65" customHeight="1" x14ac:dyDescent="0.3">
      <c r="A13" s="430"/>
      <c r="B13" s="440" t="s">
        <v>46</v>
      </c>
      <c r="E13" s="436"/>
      <c r="F13" s="436"/>
      <c r="G13" s="436"/>
      <c r="I13" s="435"/>
      <c r="K13" s="437"/>
      <c r="L13" s="438"/>
      <c r="M13" s="437"/>
      <c r="N13" s="439"/>
    </row>
    <row r="14" spans="1:14" ht="12.65" customHeight="1" x14ac:dyDescent="0.3">
      <c r="A14" s="430"/>
      <c r="B14" s="431"/>
      <c r="D14" s="432"/>
      <c r="E14" s="433"/>
      <c r="F14" s="433"/>
      <c r="G14" s="433"/>
      <c r="H14" s="436" t="s">
        <v>136</v>
      </c>
      <c r="I14" s="435"/>
      <c r="J14" s="436" t="s">
        <v>136</v>
      </c>
      <c r="K14" s="437"/>
      <c r="L14" s="438" t="str">
        <f>IF(K14&lt;&gt;"",(LOOKUP(K14,'DY Def'!$A$5:$AE$5,'DY Def'!$A$6:$AE$6)),"")</f>
        <v/>
      </c>
      <c r="M14" s="437"/>
      <c r="N14" s="439" t="str">
        <f>IF(M14&lt;&gt;"",(LOOKUP(M14,'DY Def'!$A$5:$AE$5,'DY Def'!$A$7:$AE$7)),"")</f>
        <v/>
      </c>
    </row>
    <row r="15" spans="1:14" ht="12.65" customHeight="1" x14ac:dyDescent="0.3">
      <c r="A15" s="430"/>
      <c r="B15" s="431"/>
      <c r="E15" s="433"/>
      <c r="F15" s="433"/>
      <c r="G15" s="433"/>
      <c r="H15" s="436" t="s">
        <v>136</v>
      </c>
      <c r="I15" s="435"/>
      <c r="J15" s="436" t="s">
        <v>136</v>
      </c>
      <c r="K15" s="437"/>
      <c r="L15" s="438" t="str">
        <f>IF(K15&lt;&gt;"",(LOOKUP(K15,'DY Def'!$A$5:$AE$5,'DY Def'!$A$6:$AE$6)),"")</f>
        <v/>
      </c>
      <c r="M15" s="437"/>
      <c r="N15" s="439" t="str">
        <f>IF(M15&lt;&gt;"",(LOOKUP(M15,'DY Def'!$A$5:$AE$5,'DY Def'!$A$7:$AE$7)),"")</f>
        <v/>
      </c>
    </row>
    <row r="16" spans="1:14" ht="12.65" customHeight="1" x14ac:dyDescent="0.3">
      <c r="A16" s="430"/>
      <c r="B16" s="431"/>
      <c r="E16" s="433"/>
      <c r="F16" s="433"/>
      <c r="G16" s="433"/>
      <c r="H16" s="436" t="s">
        <v>136</v>
      </c>
      <c r="I16" s="435"/>
      <c r="J16" s="436" t="s">
        <v>136</v>
      </c>
      <c r="K16" s="437"/>
      <c r="L16" s="438" t="str">
        <f>IF(K16&lt;&gt;"",(LOOKUP(K16,'DY Def'!$A$5:$AE$5,'DY Def'!$A$6:$AE$6)),"")</f>
        <v/>
      </c>
      <c r="M16" s="437"/>
      <c r="N16" s="439" t="str">
        <f>IF(M16&lt;&gt;"",(LOOKUP(M16,'DY Def'!$A$5:$AE$5,'DY Def'!$A$7:$AE$7)),"")</f>
        <v/>
      </c>
    </row>
    <row r="17" spans="1:14" ht="12.65" customHeight="1" x14ac:dyDescent="0.3">
      <c r="A17" s="430"/>
      <c r="B17" s="431"/>
      <c r="E17" s="433"/>
      <c r="F17" s="433"/>
      <c r="G17" s="433"/>
      <c r="H17" s="436" t="s">
        <v>136</v>
      </c>
      <c r="I17" s="435"/>
      <c r="J17" s="436" t="s">
        <v>136</v>
      </c>
      <c r="K17" s="437"/>
      <c r="L17" s="438" t="str">
        <f>IF(K17&lt;&gt;"",(LOOKUP(K17,'DY Def'!$A$5:$AE$5,'DY Def'!$A$6:$AE$6)),"")</f>
        <v/>
      </c>
      <c r="M17" s="437"/>
      <c r="N17" s="439" t="str">
        <f>IF(M17&lt;&gt;"",(LOOKUP(M17,'DY Def'!$A$5:$AE$5,'DY Def'!$A$7:$AE$7)),"")</f>
        <v/>
      </c>
    </row>
    <row r="18" spans="1:14" ht="12.65" customHeight="1" x14ac:dyDescent="0.3">
      <c r="A18" s="430"/>
      <c r="B18" s="431"/>
      <c r="E18" s="433"/>
      <c r="F18" s="433"/>
      <c r="G18" s="433"/>
      <c r="H18" s="436" t="s">
        <v>136</v>
      </c>
      <c r="I18" s="435"/>
      <c r="J18" s="436" t="s">
        <v>136</v>
      </c>
      <c r="K18" s="437"/>
      <c r="L18" s="438" t="str">
        <f>IF(K18&lt;&gt;"",(LOOKUP(K18,'DY Def'!$A$5:$AE$5,'DY Def'!$A$6:$AE$6)),"")</f>
        <v/>
      </c>
      <c r="M18" s="437"/>
      <c r="N18" s="439" t="str">
        <f>IF(M18&lt;&gt;"",(LOOKUP(M18,'DY Def'!$A$5:$AE$5,'DY Def'!$A$7:$AE$7)),"")</f>
        <v/>
      </c>
    </row>
    <row r="19" spans="1:14" ht="12.65" customHeight="1" x14ac:dyDescent="0.3">
      <c r="A19" s="441"/>
      <c r="E19" s="436"/>
      <c r="F19" s="436"/>
      <c r="G19" s="436"/>
      <c r="I19" s="435"/>
      <c r="K19" s="437"/>
      <c r="L19" s="438"/>
      <c r="M19" s="437"/>
      <c r="N19" s="439"/>
    </row>
    <row r="20" spans="1:14" ht="12.65" customHeight="1" x14ac:dyDescent="0.3">
      <c r="A20" s="430"/>
      <c r="B20" s="440" t="s">
        <v>85</v>
      </c>
      <c r="E20" s="436"/>
      <c r="F20" s="436"/>
      <c r="G20" s="436"/>
      <c r="I20" s="435"/>
      <c r="K20" s="437"/>
      <c r="M20" s="437"/>
      <c r="N20" s="439"/>
    </row>
    <row r="21" spans="1:14" ht="12.65" customHeight="1" x14ac:dyDescent="0.3">
      <c r="A21" s="430"/>
      <c r="B21" s="431"/>
      <c r="D21" s="432"/>
      <c r="E21" s="433"/>
      <c r="F21" s="433"/>
      <c r="G21" s="433"/>
      <c r="H21" s="436" t="s">
        <v>136</v>
      </c>
      <c r="I21" s="435"/>
      <c r="J21" s="436" t="s">
        <v>136</v>
      </c>
      <c r="K21" s="437"/>
      <c r="L21" s="438" t="str">
        <f>IF(K21&lt;&gt;"",(LOOKUP(K21,'DY Def'!$A$5:$AE$5,'DY Def'!$A$6:$AE$6)),"")</f>
        <v/>
      </c>
      <c r="M21" s="437"/>
      <c r="N21" s="439" t="str">
        <f>IF(M21&lt;&gt;"",(LOOKUP(M21,'DY Def'!$A$5:$AE$5,'DY Def'!$A$7:$AE$7)),"")</f>
        <v/>
      </c>
    </row>
    <row r="22" spans="1:14" ht="12.65" customHeight="1" x14ac:dyDescent="0.3">
      <c r="A22" s="430"/>
      <c r="B22" s="431"/>
      <c r="D22" s="432"/>
      <c r="E22" s="433"/>
      <c r="F22" s="433"/>
      <c r="G22" s="433"/>
      <c r="H22" s="436" t="s">
        <v>136</v>
      </c>
      <c r="I22" s="435"/>
      <c r="J22" s="436" t="s">
        <v>136</v>
      </c>
      <c r="K22" s="437"/>
      <c r="L22" s="438" t="str">
        <f>IF(K22&lt;&gt;"",(LOOKUP(K22,'DY Def'!$A$5:$AE$5,'DY Def'!$A$6:$AE$6)),"")</f>
        <v/>
      </c>
      <c r="M22" s="437"/>
      <c r="N22" s="439" t="str">
        <f>IF(M22&lt;&gt;"",(LOOKUP(M22,'DY Def'!$A$5:$AE$5,'DY Def'!$A$7:$AE$7)),"")</f>
        <v/>
      </c>
    </row>
    <row r="23" spans="1:14" ht="12.65" customHeight="1" x14ac:dyDescent="0.3">
      <c r="A23" s="430"/>
      <c r="B23" s="431"/>
      <c r="E23" s="433"/>
      <c r="F23" s="433"/>
      <c r="G23" s="433"/>
      <c r="H23" s="436" t="s">
        <v>136</v>
      </c>
      <c r="I23" s="435"/>
      <c r="J23" s="436" t="s">
        <v>136</v>
      </c>
      <c r="K23" s="437"/>
      <c r="L23" s="438" t="str">
        <f>IF(K23&lt;&gt;"",(LOOKUP(K23,'DY Def'!$A$5:$AE$5,'DY Def'!$A$6:$AE$6)),"")</f>
        <v/>
      </c>
      <c r="M23" s="437"/>
      <c r="N23" s="439" t="str">
        <f>IF(M23&lt;&gt;"",(LOOKUP(M23,'DY Def'!$A$5:$AE$5,'DY Def'!$A$7:$AE$7)),"")</f>
        <v/>
      </c>
    </row>
    <row r="24" spans="1:14" ht="12.65" customHeight="1" x14ac:dyDescent="0.3">
      <c r="A24" s="430"/>
      <c r="B24" s="431"/>
      <c r="E24" s="433"/>
      <c r="F24" s="433"/>
      <c r="G24" s="433"/>
      <c r="H24" s="436" t="s">
        <v>136</v>
      </c>
      <c r="I24" s="435"/>
      <c r="J24" s="436" t="s">
        <v>136</v>
      </c>
      <c r="K24" s="437"/>
      <c r="L24" s="438" t="str">
        <f>IF(K24&lt;&gt;"",(LOOKUP(K24,'DY Def'!$A$5:$AE$5,'DY Def'!$A$6:$AE$6)),"")</f>
        <v/>
      </c>
      <c r="M24" s="437"/>
      <c r="N24" s="439" t="str">
        <f>IF(M24&lt;&gt;"",(LOOKUP(M24,'DY Def'!$A$5:$AE$5,'DY Def'!$A$7:$AE$7)),"")</f>
        <v/>
      </c>
    </row>
    <row r="25" spans="1:14" ht="12.65" customHeight="1" x14ac:dyDescent="0.3">
      <c r="A25" s="430"/>
      <c r="B25" s="431"/>
      <c r="E25" s="433"/>
      <c r="F25" s="433"/>
      <c r="G25" s="433"/>
      <c r="H25" s="436" t="s">
        <v>136</v>
      </c>
      <c r="I25" s="435"/>
      <c r="J25" s="436" t="s">
        <v>136</v>
      </c>
      <c r="K25" s="437"/>
      <c r="L25" s="438" t="str">
        <f>IF(K25&lt;&gt;"",(LOOKUP(K25,'DY Def'!$A$5:$AE$5,'DY Def'!$A$6:$AE$6)),"")</f>
        <v/>
      </c>
      <c r="M25" s="437"/>
      <c r="N25" s="439" t="str">
        <f>IF(M25&lt;&gt;"",(LOOKUP(M25,'DY Def'!$A$5:$AE$5,'DY Def'!$A$7:$AE$7)),"")</f>
        <v/>
      </c>
    </row>
    <row r="26" spans="1:14" ht="12.65" customHeight="1" x14ac:dyDescent="0.3">
      <c r="A26" s="430"/>
      <c r="E26" s="436"/>
      <c r="F26" s="436"/>
      <c r="G26" s="436"/>
      <c r="I26" s="435"/>
      <c r="K26" s="437"/>
      <c r="L26" s="438"/>
      <c r="M26" s="437"/>
      <c r="N26" s="439"/>
    </row>
    <row r="27" spans="1:14" ht="12.65" customHeight="1" x14ac:dyDescent="0.3">
      <c r="A27" s="430"/>
      <c r="B27" s="440" t="s">
        <v>45</v>
      </c>
      <c r="E27" s="436"/>
      <c r="F27" s="436"/>
      <c r="G27" s="436"/>
      <c r="I27" s="435"/>
      <c r="K27" s="437"/>
      <c r="L27" s="438"/>
      <c r="M27" s="437"/>
      <c r="N27" s="439"/>
    </row>
    <row r="28" spans="1:14" ht="13" x14ac:dyDescent="0.3">
      <c r="A28" s="430"/>
      <c r="B28" s="442"/>
      <c r="D28" s="432"/>
      <c r="E28" s="436"/>
      <c r="F28" s="436"/>
      <c r="G28" s="436"/>
      <c r="H28" s="436" t="s">
        <v>136</v>
      </c>
      <c r="I28" s="435"/>
      <c r="J28" s="436" t="s">
        <v>136</v>
      </c>
      <c r="K28" s="437"/>
      <c r="L28" s="438" t="str">
        <f>IF(K28&lt;&gt;"",(LOOKUP(K28,'DY Def'!$A$5:$AE$5,'DY Def'!$A$6:$AE$6)),"")</f>
        <v/>
      </c>
      <c r="M28" s="437"/>
      <c r="N28" s="439" t="str">
        <f>IF(M28&lt;&gt;"",(LOOKUP(M28,'DY Def'!$A$5:$AE$5,'DY Def'!$A$7:$AE$7)),"")</f>
        <v/>
      </c>
    </row>
    <row r="29" spans="1:14" ht="12.65" customHeight="1" x14ac:dyDescent="0.3">
      <c r="A29" s="430"/>
      <c r="B29" s="442"/>
      <c r="D29" s="432"/>
      <c r="E29" s="436"/>
      <c r="F29" s="436"/>
      <c r="G29" s="436"/>
      <c r="H29" s="436" t="s">
        <v>136</v>
      </c>
      <c r="I29" s="435"/>
      <c r="J29" s="436" t="s">
        <v>136</v>
      </c>
      <c r="K29" s="437"/>
      <c r="L29" s="438" t="str">
        <f>IF(K29&lt;&gt;"",(LOOKUP(K29,'DY Def'!$A$5:$AE$5,'DY Def'!$A$6:$AE$6)),"")</f>
        <v/>
      </c>
      <c r="M29" s="437"/>
      <c r="N29" s="439" t="str">
        <f>IF(M29&lt;&gt;"",(LOOKUP(M29,'DY Def'!$A$5:$AE$5,'DY Def'!$A$7:$AE$7)),"")</f>
        <v/>
      </c>
    </row>
    <row r="30" spans="1:14" ht="12.65" customHeight="1" x14ac:dyDescent="0.3">
      <c r="A30" s="430"/>
      <c r="B30" s="442"/>
      <c r="E30" s="436"/>
      <c r="F30" s="436"/>
      <c r="G30" s="436"/>
      <c r="H30" s="436" t="s">
        <v>136</v>
      </c>
      <c r="I30" s="435"/>
      <c r="J30" s="436" t="s">
        <v>136</v>
      </c>
      <c r="K30" s="437"/>
      <c r="L30" s="438" t="str">
        <f>IF(K30&lt;&gt;"",(LOOKUP(K30,'DY Def'!$A$5:$AE$5,'DY Def'!$A$6:$AE$6)),"")</f>
        <v/>
      </c>
      <c r="M30" s="437"/>
      <c r="N30" s="439" t="str">
        <f>IF(M30&lt;&gt;"",(LOOKUP(M30,'DY Def'!$A$5:$AE$5,'DY Def'!$A$7:$AE$7)),"")</f>
        <v/>
      </c>
    </row>
    <row r="31" spans="1:14" ht="12.65" customHeight="1" x14ac:dyDescent="0.3">
      <c r="A31" s="430"/>
      <c r="B31" s="442"/>
      <c r="E31" s="436"/>
      <c r="F31" s="436"/>
      <c r="G31" s="436"/>
      <c r="H31" s="436" t="s">
        <v>136</v>
      </c>
      <c r="I31" s="435"/>
      <c r="J31" s="436" t="s">
        <v>136</v>
      </c>
      <c r="K31" s="437"/>
      <c r="L31" s="438" t="str">
        <f>IF(K31&lt;&gt;"",(LOOKUP(K31,'DY Def'!$A$5:$AE$5,'DY Def'!$A$6:$AE$6)),"")</f>
        <v/>
      </c>
      <c r="M31" s="437"/>
      <c r="N31" s="439" t="str">
        <f>IF(M31&lt;&gt;"",(LOOKUP(M31,'DY Def'!$A$5:$AE$5,'DY Def'!$A$7:$AE$7)),"")</f>
        <v/>
      </c>
    </row>
    <row r="32" spans="1:14" ht="12.65" customHeight="1" x14ac:dyDescent="0.3">
      <c r="A32" s="430"/>
      <c r="B32" s="442"/>
      <c r="E32" s="436"/>
      <c r="F32" s="436"/>
      <c r="G32" s="436"/>
      <c r="H32" s="436" t="s">
        <v>136</v>
      </c>
      <c r="I32" s="435"/>
      <c r="J32" s="436" t="s">
        <v>136</v>
      </c>
      <c r="K32" s="437"/>
      <c r="L32" s="438" t="str">
        <f>IF(K32&lt;&gt;"",(LOOKUP(K32,'DY Def'!$A$5:$AE$5,'DY Def'!$A$6:$AE$6)),"")</f>
        <v/>
      </c>
      <c r="M32" s="437"/>
      <c r="N32" s="439" t="str">
        <f>IF(M32&lt;&gt;"",(LOOKUP(M32,'DY Def'!$A$5:$AE$5,'DY Def'!$A$7:$AE$7)),"")</f>
        <v/>
      </c>
    </row>
    <row r="33" spans="1:14" ht="12.65" customHeight="1" x14ac:dyDescent="0.3">
      <c r="A33" s="430"/>
      <c r="E33" s="436"/>
      <c r="F33" s="436"/>
      <c r="G33" s="436"/>
      <c r="I33" s="435"/>
      <c r="K33" s="437"/>
      <c r="L33" s="438"/>
      <c r="M33" s="437"/>
      <c r="N33" s="439"/>
    </row>
    <row r="34" spans="1:14" ht="12.65" customHeight="1" x14ac:dyDescent="0.3">
      <c r="A34" s="430"/>
      <c r="B34" s="440" t="s">
        <v>44</v>
      </c>
      <c r="E34" s="436"/>
      <c r="F34" s="436"/>
      <c r="G34" s="436"/>
      <c r="I34" s="435"/>
      <c r="K34" s="437"/>
      <c r="L34" s="438"/>
      <c r="M34" s="437"/>
      <c r="N34" s="439"/>
    </row>
    <row r="35" spans="1:14" ht="13" x14ac:dyDescent="0.3">
      <c r="A35" s="430"/>
      <c r="B35" s="442"/>
      <c r="E35" s="436"/>
      <c r="F35" s="436"/>
      <c r="G35" s="436"/>
      <c r="H35" s="436" t="s">
        <v>136</v>
      </c>
      <c r="I35" s="435"/>
      <c r="J35" s="436" t="s">
        <v>136</v>
      </c>
      <c r="K35" s="437"/>
      <c r="L35" s="438" t="str">
        <f>IF(K35&lt;&gt;"",(LOOKUP(K35,'DY Def'!$A$5:$AE$5,'DY Def'!$A$6:$AE$6)),"")</f>
        <v/>
      </c>
      <c r="M35" s="437"/>
      <c r="N35" s="439" t="str">
        <f>IF(M35&lt;&gt;"",(LOOKUP(M35,'DY Def'!$A$5:$AE$5,'DY Def'!$A$7:$AE$7)),"")</f>
        <v/>
      </c>
    </row>
    <row r="36" spans="1:14" ht="13" x14ac:dyDescent="0.3">
      <c r="A36" s="430"/>
      <c r="B36" s="442"/>
      <c r="E36" s="436"/>
      <c r="F36" s="436"/>
      <c r="G36" s="436"/>
      <c r="H36" s="436" t="s">
        <v>136</v>
      </c>
      <c r="I36" s="435"/>
      <c r="J36" s="436" t="s">
        <v>136</v>
      </c>
      <c r="K36" s="437"/>
      <c r="L36" s="438" t="str">
        <f>IF(K36&lt;&gt;"",(LOOKUP(K36,'DY Def'!$A$5:$AE$5,'DY Def'!$A$6:$AE$6)),"")</f>
        <v/>
      </c>
      <c r="M36" s="437"/>
      <c r="N36" s="439" t="str">
        <f>IF(M36&lt;&gt;"",(LOOKUP(M36,'DY Def'!$A$5:$AE$5,'DY Def'!$A$7:$AE$7)),"")</f>
        <v/>
      </c>
    </row>
    <row r="37" spans="1:14" ht="13" x14ac:dyDescent="0.3">
      <c r="A37" s="430"/>
      <c r="B37" s="442"/>
      <c r="E37" s="436"/>
      <c r="F37" s="436"/>
      <c r="G37" s="436"/>
      <c r="H37" s="436" t="s">
        <v>136</v>
      </c>
      <c r="I37" s="435"/>
      <c r="J37" s="436" t="s">
        <v>136</v>
      </c>
      <c r="K37" s="437"/>
      <c r="L37" s="438" t="str">
        <f>IF(K37&lt;&gt;"",(LOOKUP(K37,'DY Def'!$A$5:$AE$5,'DY Def'!$A$6:$AE$6)),"")</f>
        <v/>
      </c>
      <c r="M37" s="437"/>
      <c r="N37" s="439" t="str">
        <f>IF(M37&lt;&gt;"",(LOOKUP(M37,'DY Def'!$A$5:$AE$5,'DY Def'!$A$7:$AE$7)),"")</f>
        <v/>
      </c>
    </row>
    <row r="38" spans="1:14" ht="13" x14ac:dyDescent="0.3">
      <c r="A38" s="430"/>
      <c r="B38" s="442"/>
      <c r="E38" s="436"/>
      <c r="F38" s="436"/>
      <c r="G38" s="436"/>
      <c r="H38" s="436" t="s">
        <v>136</v>
      </c>
      <c r="I38" s="435"/>
      <c r="J38" s="436" t="s">
        <v>136</v>
      </c>
      <c r="K38" s="437"/>
      <c r="L38" s="438" t="str">
        <f>IF(K38&lt;&gt;"",(LOOKUP(K38,'DY Def'!$A$5:$AE$5,'DY Def'!$A$6:$AE$6)),"")</f>
        <v/>
      </c>
      <c r="M38" s="437"/>
      <c r="N38" s="439" t="str">
        <f>IF(M38&lt;&gt;"",(LOOKUP(M38,'DY Def'!$A$5:$AE$5,'DY Def'!$A$7:$AE$7)),"")</f>
        <v/>
      </c>
    </row>
    <row r="39" spans="1:14" ht="13" x14ac:dyDescent="0.3">
      <c r="A39" s="430"/>
      <c r="B39" s="442"/>
      <c r="E39" s="436"/>
      <c r="F39" s="436"/>
      <c r="G39" s="436"/>
      <c r="H39" s="436" t="s">
        <v>136</v>
      </c>
      <c r="I39" s="435"/>
      <c r="J39" s="436" t="s">
        <v>136</v>
      </c>
      <c r="K39" s="437"/>
      <c r="L39" s="438" t="str">
        <f>IF(K39&lt;&gt;"",(LOOKUP(K39,'DY Def'!$A$5:$AE$5,'DY Def'!$A$6:$AE$6)),"")</f>
        <v/>
      </c>
      <c r="M39" s="437"/>
      <c r="N39" s="439" t="str">
        <f>IF(M39&lt;&gt;"",(LOOKUP(M39,'DY Def'!$A$5:$AE$5,'DY Def'!$A$7:$AE$7)),"")</f>
        <v/>
      </c>
    </row>
    <row r="40" spans="1:14" ht="13" x14ac:dyDescent="0.3">
      <c r="A40" s="430"/>
      <c r="E40" s="436"/>
      <c r="F40" s="436"/>
      <c r="G40" s="436"/>
      <c r="I40" s="435"/>
      <c r="K40" s="437"/>
      <c r="L40" s="438"/>
      <c r="M40" s="437"/>
      <c r="N40" s="439"/>
    </row>
    <row r="41" spans="1:14" ht="13" x14ac:dyDescent="0.3">
      <c r="A41" s="441"/>
      <c r="B41" s="440" t="s">
        <v>43</v>
      </c>
      <c r="E41" s="436"/>
      <c r="F41" s="436"/>
      <c r="G41" s="436"/>
      <c r="I41" s="435"/>
      <c r="J41" s="443" t="s">
        <v>92</v>
      </c>
      <c r="K41" s="437"/>
      <c r="L41" s="438"/>
      <c r="M41" s="437"/>
      <c r="N41" s="439"/>
    </row>
    <row r="42" spans="1:14" ht="62.5" x14ac:dyDescent="0.25">
      <c r="A42" s="444">
        <v>1</v>
      </c>
      <c r="B42" s="433" t="s">
        <v>190</v>
      </c>
      <c r="C42" s="445" t="s">
        <v>191</v>
      </c>
      <c r="D42" s="446"/>
      <c r="E42" s="433" t="s">
        <v>38</v>
      </c>
      <c r="F42" s="433" t="s">
        <v>38</v>
      </c>
      <c r="G42" s="433" t="s">
        <v>40</v>
      </c>
      <c r="H42" s="436" t="s">
        <v>136</v>
      </c>
      <c r="I42" s="435" t="s">
        <v>39</v>
      </c>
      <c r="J42" s="435" t="s">
        <v>38</v>
      </c>
      <c r="K42" s="447">
        <v>1</v>
      </c>
      <c r="L42" s="448">
        <f>IF(K42&lt;&gt;"",(LOOKUP(K42,'DY Def'!$A$5:$AE$5,'DY Def'!$A$6:$AE$6)),"")</f>
        <v>36161</v>
      </c>
      <c r="M42" s="447">
        <v>23</v>
      </c>
      <c r="N42" s="449">
        <f>IF(M42&lt;&gt;"",(LOOKUP(M42,'DY Def'!$A$5:$AE$5,'DY Def'!$A$7:$AE$7)),"")</f>
        <v>44561</v>
      </c>
    </row>
    <row r="43" spans="1:14" ht="13" x14ac:dyDescent="0.3">
      <c r="A43" s="430"/>
      <c r="B43" s="431"/>
      <c r="E43" s="433"/>
      <c r="F43" s="433"/>
      <c r="G43" s="433"/>
      <c r="H43" s="436" t="s">
        <v>136</v>
      </c>
      <c r="I43" s="435"/>
      <c r="K43" s="437"/>
      <c r="L43" s="438" t="str">
        <f>IF(K43&lt;&gt;"",(LOOKUP(K43,'DY Def'!$A$5:$AE$5,'DY Def'!$A$6:$AE$6)),"")</f>
        <v/>
      </c>
      <c r="M43" s="437"/>
      <c r="N43" s="439" t="str">
        <f>IF(M43&lt;&gt;"",(LOOKUP(M43,'DY Def'!$A$5:$AE$5,'DY Def'!$A$7:$AE$7)),"")</f>
        <v/>
      </c>
    </row>
    <row r="44" spans="1:14" ht="13" x14ac:dyDescent="0.3">
      <c r="A44" s="430"/>
      <c r="B44" s="431"/>
      <c r="E44" s="433"/>
      <c r="F44" s="433"/>
      <c r="G44" s="433"/>
      <c r="H44" s="436" t="s">
        <v>136</v>
      </c>
      <c r="I44" s="435"/>
      <c r="K44" s="437"/>
      <c r="L44" s="438" t="str">
        <f>IF(K44&lt;&gt;"",(LOOKUP(K44,'DY Def'!$A$5:$AE$5,'DY Def'!$A$6:$AE$6)),"")</f>
        <v/>
      </c>
      <c r="M44" s="437"/>
      <c r="N44" s="439" t="str">
        <f>IF(M44&lt;&gt;"",(LOOKUP(M44,'DY Def'!$A$5:$AE$5,'DY Def'!$A$7:$AE$7)),"")</f>
        <v/>
      </c>
    </row>
    <row r="45" spans="1:14" ht="13" x14ac:dyDescent="0.3">
      <c r="A45" s="430"/>
      <c r="B45" s="450"/>
      <c r="C45" s="450"/>
      <c r="D45" s="450"/>
      <c r="E45" s="436"/>
      <c r="F45" s="436"/>
      <c r="G45" s="436"/>
      <c r="H45" s="436"/>
      <c r="I45" s="435"/>
      <c r="K45" s="437"/>
      <c r="L45" s="438"/>
      <c r="M45" s="437"/>
      <c r="N45" s="439"/>
    </row>
    <row r="46" spans="1:14" ht="13" x14ac:dyDescent="0.3">
      <c r="A46" s="441"/>
      <c r="B46" s="440" t="s">
        <v>42</v>
      </c>
      <c r="E46" s="436"/>
      <c r="F46" s="436"/>
      <c r="G46" s="436"/>
      <c r="I46" s="435"/>
      <c r="K46" s="437"/>
      <c r="L46" s="438"/>
      <c r="M46" s="437"/>
      <c r="N46" s="439"/>
    </row>
    <row r="47" spans="1:14" ht="13" x14ac:dyDescent="0.3">
      <c r="A47" s="430"/>
      <c r="B47" s="431"/>
      <c r="D47" s="432"/>
      <c r="E47" s="433"/>
      <c r="F47" s="433"/>
      <c r="G47" s="433"/>
      <c r="H47" s="436" t="s">
        <v>136</v>
      </c>
      <c r="I47" s="435"/>
      <c r="K47" s="437"/>
      <c r="L47" s="438" t="str">
        <f>IF(K47&lt;&gt;"",(LOOKUP(K47,'DY Def'!$A$5:$AE$5,'DY Def'!$A$6:$AE$6)),"")</f>
        <v/>
      </c>
      <c r="M47" s="437"/>
      <c r="N47" s="439" t="str">
        <f>IF(M47&lt;&gt;"",(LOOKUP(M47,'DY Def'!$A$5:$AE$5,'DY Def'!$A$7:$AE$7)),"")</f>
        <v/>
      </c>
    </row>
    <row r="48" spans="1:14" ht="13" x14ac:dyDescent="0.3">
      <c r="A48" s="430"/>
      <c r="B48" s="431"/>
      <c r="E48" s="433"/>
      <c r="F48" s="433"/>
      <c r="G48" s="433"/>
      <c r="H48" s="436" t="s">
        <v>136</v>
      </c>
      <c r="I48" s="435"/>
      <c r="K48" s="437"/>
      <c r="L48" s="438" t="str">
        <f>IF(K48&lt;&gt;"",(LOOKUP(K48,'DY Def'!$A$5:$AE$5,'DY Def'!$A$6:$AE$6)),"")</f>
        <v/>
      </c>
      <c r="M48" s="437"/>
      <c r="N48" s="439" t="str">
        <f>IF(M48&lt;&gt;"",(LOOKUP(M48,'DY Def'!$A$5:$AE$5,'DY Def'!$A$7:$AE$7)),"")</f>
        <v/>
      </c>
    </row>
    <row r="49" spans="1:14" ht="13" x14ac:dyDescent="0.3">
      <c r="A49" s="430"/>
      <c r="B49" s="431"/>
      <c r="E49" s="433"/>
      <c r="F49" s="433"/>
      <c r="G49" s="433"/>
      <c r="H49" s="436" t="s">
        <v>136</v>
      </c>
      <c r="I49" s="435"/>
      <c r="K49" s="437"/>
      <c r="L49" s="438" t="str">
        <f>IF(K49&lt;&gt;"",(LOOKUP(K49,'DY Def'!$A$5:$AE$5,'DY Def'!$A$6:$AE$6)),"")</f>
        <v/>
      </c>
      <c r="M49" s="437"/>
      <c r="N49" s="439" t="str">
        <f>IF(M49&lt;&gt;"",(LOOKUP(M49,'DY Def'!$A$5:$AE$5,'DY Def'!$A$7:$AE$7)),"")</f>
        <v/>
      </c>
    </row>
    <row r="50" spans="1:14" ht="13" x14ac:dyDescent="0.3">
      <c r="A50" s="430"/>
      <c r="E50" s="436"/>
      <c r="F50" s="436"/>
      <c r="G50" s="436"/>
      <c r="I50" s="435"/>
      <c r="K50" s="437"/>
      <c r="L50" s="438"/>
      <c r="M50" s="437"/>
      <c r="N50" s="439"/>
    </row>
    <row r="51" spans="1:14" ht="13" x14ac:dyDescent="0.3">
      <c r="A51" s="441"/>
      <c r="B51" s="440" t="s">
        <v>80</v>
      </c>
      <c r="E51" s="436"/>
      <c r="F51" s="436"/>
      <c r="G51" s="436"/>
      <c r="I51" s="435"/>
      <c r="J51" s="443" t="s">
        <v>93</v>
      </c>
      <c r="K51" s="437"/>
      <c r="L51" s="438"/>
      <c r="M51" s="437"/>
      <c r="N51" s="439"/>
    </row>
    <row r="52" spans="1:14" ht="13" x14ac:dyDescent="0.3">
      <c r="A52" s="430"/>
      <c r="B52" s="431"/>
      <c r="E52" s="433"/>
      <c r="F52" s="433"/>
      <c r="G52" s="433"/>
      <c r="H52" s="436" t="s">
        <v>136</v>
      </c>
      <c r="I52" s="435"/>
      <c r="K52" s="437"/>
      <c r="L52" s="438" t="str">
        <f>IF(K52&lt;&gt;"",(LOOKUP(K52,'DY Def'!$A$5:$AE$5,'DY Def'!$A$6:$AE$6)),"")</f>
        <v/>
      </c>
      <c r="M52" s="437"/>
      <c r="N52" s="439" t="str">
        <f>IF(M52&lt;&gt;"",(LOOKUP(M52,'DY Def'!$A$5:$AE$5,'DY Def'!$A$7:$AE$7)),"")</f>
        <v/>
      </c>
    </row>
    <row r="53" spans="1:14" ht="13" x14ac:dyDescent="0.3">
      <c r="A53" s="430"/>
      <c r="B53" s="431"/>
      <c r="E53" s="433"/>
      <c r="F53" s="433"/>
      <c r="G53" s="433"/>
      <c r="H53" s="436" t="s">
        <v>136</v>
      </c>
      <c r="I53" s="435"/>
      <c r="K53" s="437"/>
      <c r="L53" s="438" t="str">
        <f>IF(K53&lt;&gt;"",(LOOKUP(K53,'DY Def'!$A$5:$AE$5,'DY Def'!$A$6:$AE$6)),"")</f>
        <v/>
      </c>
      <c r="M53" s="437"/>
      <c r="N53" s="439" t="str">
        <f>IF(M53&lt;&gt;"",(LOOKUP(M53,'DY Def'!$A$5:$AE$5,'DY Def'!$A$7:$AE$7)),"")</f>
        <v/>
      </c>
    </row>
    <row r="54" spans="1:14" ht="13" x14ac:dyDescent="0.3">
      <c r="A54" s="430"/>
      <c r="B54" s="431"/>
      <c r="E54" s="433"/>
      <c r="F54" s="433"/>
      <c r="G54" s="433"/>
      <c r="H54" s="436" t="s">
        <v>136</v>
      </c>
      <c r="I54" s="435"/>
      <c r="K54" s="437"/>
      <c r="L54" s="438" t="str">
        <f>IF(K54&lt;&gt;"",(LOOKUP(K54,'DY Def'!$A$5:$AE$5,'DY Def'!$A$6:$AE$6)),"")</f>
        <v/>
      </c>
      <c r="M54" s="437"/>
      <c r="N54" s="439" t="str">
        <f>IF(M54&lt;&gt;"",(LOOKUP(M54,'DY Def'!$A$5:$AE$5,'DY Def'!$A$7:$AE$7)),"")</f>
        <v/>
      </c>
    </row>
    <row r="55" spans="1:14" ht="13" x14ac:dyDescent="0.3">
      <c r="A55" s="441"/>
      <c r="E55" s="436"/>
      <c r="F55" s="436"/>
      <c r="G55" s="436"/>
      <c r="I55" s="435"/>
      <c r="K55" s="437"/>
      <c r="L55" s="438"/>
      <c r="M55" s="437"/>
      <c r="N55" s="439"/>
    </row>
    <row r="56" spans="1:14" ht="13" x14ac:dyDescent="0.3">
      <c r="A56" s="430"/>
      <c r="B56" s="440" t="s">
        <v>81</v>
      </c>
      <c r="I56" s="435"/>
      <c r="K56" s="437"/>
      <c r="L56" s="438"/>
      <c r="M56" s="437"/>
      <c r="N56" s="439"/>
    </row>
    <row r="57" spans="1:14" ht="13" x14ac:dyDescent="0.3">
      <c r="A57" s="430"/>
      <c r="B57" s="431"/>
      <c r="D57" s="432"/>
      <c r="E57" s="433"/>
      <c r="F57" s="433"/>
      <c r="G57" s="433"/>
      <c r="H57" s="436" t="s">
        <v>136</v>
      </c>
      <c r="I57" s="435"/>
      <c r="K57" s="437"/>
      <c r="L57" s="438" t="str">
        <f>IF(K57&lt;&gt;"",(LOOKUP(K57,'DY Def'!$A$5:$AE$5,'DY Def'!$A$6:$AE$6)),"")</f>
        <v/>
      </c>
      <c r="M57" s="437"/>
      <c r="N57" s="439" t="str">
        <f>IF(M57&lt;&gt;"",(LOOKUP(M57,'DY Def'!$A$5:$AE$5,'DY Def'!$A$7:$AE$7)),"")</f>
        <v/>
      </c>
    </row>
    <row r="58" spans="1:14" ht="13" x14ac:dyDescent="0.3">
      <c r="A58" s="430"/>
      <c r="B58" s="431"/>
      <c r="E58" s="433"/>
      <c r="F58" s="433"/>
      <c r="G58" s="433"/>
      <c r="H58" s="436" t="s">
        <v>136</v>
      </c>
      <c r="I58" s="435"/>
      <c r="K58" s="437"/>
      <c r="L58" s="438" t="str">
        <f>IF(K58&lt;&gt;"",(LOOKUP(K58,'DY Def'!$A$5:$AE$5,'DY Def'!$A$6:$AE$6)),"")</f>
        <v/>
      </c>
      <c r="M58" s="437"/>
      <c r="N58" s="439" t="str">
        <f>IF(M58&lt;&gt;"",(LOOKUP(M58,'DY Def'!$A$5:$AE$5,'DY Def'!$A$7:$AE$7)),"")</f>
        <v/>
      </c>
    </row>
    <row r="59" spans="1:14" ht="13" x14ac:dyDescent="0.3">
      <c r="A59" s="430"/>
      <c r="B59" s="431"/>
      <c r="E59" s="433"/>
      <c r="F59" s="433"/>
      <c r="G59" s="433"/>
      <c r="H59" s="436" t="s">
        <v>136</v>
      </c>
      <c r="I59" s="435"/>
      <c r="K59" s="437"/>
      <c r="L59" s="438" t="str">
        <f>IF(K59&lt;&gt;"",(LOOKUP(K59,'DY Def'!$A$5:$AE$5,'DY Def'!$A$6:$AE$6)),"")</f>
        <v/>
      </c>
      <c r="M59" s="437"/>
      <c r="N59" s="439" t="str">
        <f>IF(M59&lt;&gt;"",(LOOKUP(M59,'DY Def'!$A$5:$AE$5,'DY Def'!$A$7:$AE$7)),"")</f>
        <v/>
      </c>
    </row>
    <row r="60" spans="1:14" ht="13" x14ac:dyDescent="0.3">
      <c r="A60" s="430"/>
      <c r="E60" s="436"/>
      <c r="F60" s="436"/>
      <c r="G60" s="436"/>
      <c r="I60" s="435"/>
      <c r="K60" s="437"/>
      <c r="L60" s="438"/>
      <c r="M60" s="437"/>
      <c r="N60" s="439" t="str">
        <f>IF(M60&lt;&gt;"",(LOOKUP(M60,'DY Def'!$A$5:$AE$5,'DY Def'!$A$7:$AE$7)),"")</f>
        <v/>
      </c>
    </row>
    <row r="61" spans="1:14" ht="13" x14ac:dyDescent="0.3">
      <c r="A61" s="441"/>
      <c r="B61" s="440" t="s">
        <v>76</v>
      </c>
      <c r="E61" s="436"/>
      <c r="F61" s="436"/>
      <c r="G61" s="436"/>
      <c r="I61" s="435"/>
      <c r="K61" s="437"/>
      <c r="L61" s="438"/>
      <c r="M61" s="437"/>
      <c r="N61" s="439" t="str">
        <f>IF(M61&lt;&gt;"",(LOOKUP(M61,'DY Def'!$A$5:$AE$5,'DY Def'!$A$7:$AE$7)),"")</f>
        <v/>
      </c>
    </row>
    <row r="62" spans="1:14" ht="13.5" thickBot="1" x14ac:dyDescent="0.35">
      <c r="A62" s="451"/>
      <c r="B62" s="452"/>
      <c r="C62" s="453"/>
      <c r="D62" s="453"/>
      <c r="E62" s="454"/>
      <c r="F62" s="454"/>
      <c r="G62" s="453"/>
      <c r="H62" s="454"/>
      <c r="I62" s="455"/>
      <c r="J62" s="456"/>
      <c r="K62" s="457"/>
      <c r="L62" s="458"/>
      <c r="M62" s="457"/>
      <c r="N62" s="459" t="str">
        <f>IF(M62&lt;&gt;"",(LOOKUP(M62,'DY Def'!$A$5:$AE$5,'DY Def'!$A$7:$AE$7)),"")</f>
        <v/>
      </c>
    </row>
    <row r="63" spans="1:14" ht="13" x14ac:dyDescent="0.3">
      <c r="E63" s="436"/>
      <c r="F63" s="436"/>
      <c r="I63" s="435"/>
      <c r="K63" s="437"/>
      <c r="L63" s="438"/>
      <c r="M63" s="437"/>
      <c r="N63" s="438" t="str">
        <f>IF(M63&lt;&gt;"",(LOOKUP(M63,'DY Def'!$A$5:$AE$5,'DY Def'!$A$7:$AE$7)),"")</f>
        <v/>
      </c>
    </row>
    <row r="64" spans="1:14" ht="13" x14ac:dyDescent="0.3">
      <c r="E64" s="436"/>
      <c r="F64" s="436"/>
      <c r="K64" s="437"/>
      <c r="L64" s="438"/>
      <c r="M64" s="437"/>
      <c r="N64" s="438" t="str">
        <f>IF(M64&lt;&gt;"",(LOOKUP(M64,'DY Def'!$A$5:$AE$5,'DY Def'!$A$7:$AE$7)),"")</f>
        <v/>
      </c>
    </row>
    <row r="65" spans="1:14" ht="13" x14ac:dyDescent="0.3">
      <c r="A65" s="413"/>
      <c r="B65" s="413"/>
      <c r="C65" s="413"/>
      <c r="D65" s="413"/>
      <c r="K65" s="437"/>
      <c r="L65" s="438"/>
      <c r="M65" s="437"/>
      <c r="N65" s="438" t="str">
        <f>IF(M65&lt;&gt;"",(LOOKUP(M65,'DY Def'!$A$5:$AE$5,'DY Def'!$A$7:$AE$7)),"")</f>
        <v/>
      </c>
    </row>
    <row r="66" spans="1:14" ht="13" x14ac:dyDescent="0.3">
      <c r="A66" s="413"/>
      <c r="B66" s="413"/>
      <c r="C66" s="413"/>
      <c r="D66" s="413"/>
      <c r="K66" s="437"/>
      <c r="L66" s="438"/>
      <c r="M66" s="437"/>
      <c r="N66" s="438" t="str">
        <f>IF(M66&lt;&gt;"",(LOOKUP(M66,'DY Def'!$A$5:$AE$5,'DY Def'!$A$7:$AE$7)),"")</f>
        <v/>
      </c>
    </row>
    <row r="67" spans="1:14" ht="13" x14ac:dyDescent="0.3">
      <c r="A67" s="413"/>
      <c r="B67" s="413"/>
      <c r="C67" s="413"/>
      <c r="D67" s="413"/>
      <c r="K67" s="437"/>
      <c r="L67" s="438"/>
      <c r="M67" s="437"/>
      <c r="N67" s="438" t="str">
        <f>IF(M67&lt;&gt;"",(LOOKUP(M67,'DY Def'!$A$5:$AE$5,'DY Def'!$A$7:$AE$7)),"")</f>
        <v/>
      </c>
    </row>
    <row r="68" spans="1:14" ht="13" x14ac:dyDescent="0.3">
      <c r="A68" s="413"/>
      <c r="B68" s="413"/>
      <c r="C68" s="413"/>
      <c r="D68" s="413"/>
      <c r="K68" s="437"/>
      <c r="L68" s="438"/>
      <c r="M68" s="437"/>
      <c r="N68" s="438" t="str">
        <f>IF(M68&lt;&gt;"",(LOOKUP(M68,'DY Def'!$A$5:$AE$5,'DY Def'!$A$7:$AE$7)),"")</f>
        <v/>
      </c>
    </row>
    <row r="69" spans="1:14" ht="13" x14ac:dyDescent="0.3">
      <c r="A69" s="413"/>
      <c r="B69" s="413"/>
      <c r="C69" s="413"/>
      <c r="D69" s="413"/>
      <c r="K69" s="437"/>
      <c r="L69" s="438"/>
      <c r="M69" s="437"/>
      <c r="N69" s="438" t="str">
        <f>IF(M69&lt;&gt;"",(LOOKUP(M69,'DY Def'!$A$5:$AE$5,'DY Def'!$A$7:$AE$7)),"")</f>
        <v/>
      </c>
    </row>
    <row r="70" spans="1:14" ht="13" x14ac:dyDescent="0.3">
      <c r="A70" s="413"/>
      <c r="B70" s="413"/>
      <c r="C70" s="413"/>
      <c r="D70" s="413"/>
      <c r="K70" s="437"/>
      <c r="L70" s="438"/>
      <c r="M70" s="437"/>
      <c r="N70" s="438" t="str">
        <f>IF(M70&lt;&gt;"",(LOOKUP(M70,'DY Def'!$A$5:$AE$5,'DY Def'!$A$7:$AE$7)),"")</f>
        <v/>
      </c>
    </row>
    <row r="71" spans="1:14" ht="13" x14ac:dyDescent="0.3">
      <c r="A71" s="413"/>
      <c r="B71" s="413"/>
      <c r="C71" s="413"/>
      <c r="D71" s="413"/>
      <c r="K71" s="437"/>
      <c r="L71" s="438"/>
      <c r="M71" s="437"/>
      <c r="N71" s="438" t="str">
        <f>IF(M71&lt;&gt;"",(LOOKUP(M71,'DY Def'!$A$5:$AE$5,'DY Def'!$A$7:$AE$7)),"")</f>
        <v/>
      </c>
    </row>
    <row r="72" spans="1:14" ht="13" x14ac:dyDescent="0.3">
      <c r="A72" s="413"/>
      <c r="B72" s="413"/>
      <c r="C72" s="413"/>
      <c r="D72" s="413"/>
      <c r="K72" s="437"/>
      <c r="L72" s="438"/>
      <c r="M72" s="437"/>
      <c r="N72" s="438" t="str">
        <f>IF(M72&lt;&gt;"",(LOOKUP(M72,'DY Def'!$A$5:$AE$5,'DY Def'!$A$7:$AE$7)),"")</f>
        <v/>
      </c>
    </row>
    <row r="73" spans="1:14" ht="13" x14ac:dyDescent="0.3">
      <c r="A73" s="413"/>
      <c r="B73" s="413"/>
      <c r="C73" s="413"/>
      <c r="D73" s="413"/>
      <c r="K73" s="437"/>
      <c r="L73" s="438"/>
      <c r="M73" s="437"/>
      <c r="N73" s="438" t="str">
        <f>IF(M73&lt;&gt;"",(LOOKUP(M73,'DY Def'!$A$5:$AE$5,'DY Def'!$A$7:$AE$7)),"")</f>
        <v/>
      </c>
    </row>
    <row r="74" spans="1:14" ht="13" x14ac:dyDescent="0.3">
      <c r="A74" s="413"/>
      <c r="B74" s="413"/>
      <c r="C74" s="413"/>
      <c r="D74" s="413"/>
      <c r="K74" s="437"/>
      <c r="L74" s="438"/>
      <c r="M74" s="437"/>
      <c r="N74" s="438" t="str">
        <f>IF(M74&lt;&gt;"",(LOOKUP(M74,'DY Def'!$A$5:$AE$5,'DY Def'!$A$7:$AE$7)),"")</f>
        <v/>
      </c>
    </row>
    <row r="75" spans="1:14" ht="13" x14ac:dyDescent="0.3">
      <c r="A75" s="413"/>
      <c r="B75" s="413"/>
      <c r="C75" s="413"/>
      <c r="D75" s="413"/>
      <c r="K75" s="437"/>
      <c r="L75" s="438"/>
      <c r="M75" s="437"/>
      <c r="N75" s="438" t="str">
        <f>IF(M75&lt;&gt;"",(LOOKUP(M75,'DY Def'!$A$5:$AE$5,'DY Def'!$A$7:$AE$7)),"")</f>
        <v/>
      </c>
    </row>
    <row r="76" spans="1:14" ht="13" x14ac:dyDescent="0.3">
      <c r="A76" s="413"/>
      <c r="B76" s="413"/>
      <c r="C76" s="413"/>
      <c r="D76" s="413"/>
      <c r="K76" s="437"/>
      <c r="L76" s="438"/>
      <c r="M76" s="437"/>
      <c r="N76" s="438" t="str">
        <f>IF(M76&lt;&gt;"",(LOOKUP(M76,'DY Def'!$A$5:$AE$5,'DY Def'!$A$7:$AE$7)),"")</f>
        <v/>
      </c>
    </row>
    <row r="77" spans="1:14" ht="13" x14ac:dyDescent="0.3">
      <c r="A77" s="413"/>
      <c r="B77" s="413"/>
      <c r="C77" s="413"/>
      <c r="D77" s="413"/>
      <c r="K77" s="437"/>
      <c r="L77" s="438"/>
      <c r="M77" s="437"/>
      <c r="N77" s="438" t="str">
        <f>IF(M77&lt;&gt;"",(LOOKUP(M77,'DY Def'!$A$5:$AE$5,'DY Def'!$A$7:$AE$7)),"")</f>
        <v/>
      </c>
    </row>
    <row r="78" spans="1:14" ht="13" x14ac:dyDescent="0.3">
      <c r="A78" s="413"/>
      <c r="B78" s="413"/>
      <c r="C78" s="413"/>
      <c r="D78" s="413"/>
      <c r="K78" s="437"/>
      <c r="L78" s="438"/>
      <c r="M78" s="437"/>
      <c r="N78" s="438" t="str">
        <f>IF(M78&lt;&gt;"",(LOOKUP(M78,'DY Def'!$A$5:$AE$5,'DY Def'!$A$7:$AE$7)),"")</f>
        <v/>
      </c>
    </row>
    <row r="79" spans="1:14" ht="13" x14ac:dyDescent="0.3">
      <c r="A79" s="413"/>
      <c r="B79" s="413"/>
      <c r="C79" s="413"/>
      <c r="D79" s="413"/>
      <c r="K79" s="437"/>
      <c r="L79" s="438"/>
      <c r="M79" s="437"/>
      <c r="N79" s="438" t="str">
        <f>IF(M79&lt;&gt;"",(LOOKUP(M79,'DY Def'!$A$5:$AE$5,'DY Def'!$A$7:$AE$7)),"")</f>
        <v/>
      </c>
    </row>
    <row r="80" spans="1:14" ht="13" x14ac:dyDescent="0.3">
      <c r="A80" s="413"/>
      <c r="B80" s="413"/>
      <c r="C80" s="413"/>
      <c r="D80" s="413"/>
      <c r="K80" s="437"/>
      <c r="L80" s="438"/>
      <c r="M80" s="437"/>
      <c r="N80" s="438" t="str">
        <f>IF(M80&lt;&gt;"",(LOOKUP(M80,'DY Def'!$A$5:$AE$5,'DY Def'!$A$7:$AE$7)),"")</f>
        <v/>
      </c>
    </row>
    <row r="81" spans="1:14" ht="13" x14ac:dyDescent="0.3">
      <c r="A81" s="413"/>
      <c r="B81" s="413"/>
      <c r="C81" s="413"/>
      <c r="D81" s="413"/>
      <c r="K81" s="437"/>
      <c r="L81" s="438"/>
      <c r="M81" s="437"/>
      <c r="N81" s="438" t="str">
        <f>IF(M81&lt;&gt;"",(LOOKUP(M81,'DY Def'!$A$5:$AE$5,'DY Def'!$A$7:$AE$7)),"")</f>
        <v/>
      </c>
    </row>
    <row r="82" spans="1:14" ht="13" x14ac:dyDescent="0.3">
      <c r="A82" s="413"/>
      <c r="B82" s="413"/>
      <c r="C82" s="413"/>
      <c r="D82" s="413"/>
      <c r="L82" s="438"/>
      <c r="M82" s="437"/>
      <c r="N82" s="438" t="str">
        <f>IF(M82&lt;&gt;"",(LOOKUP(M82,'DY Def'!$A$5:$AE$5,'DY Def'!$A$7:$AE$7)),"")</f>
        <v/>
      </c>
    </row>
    <row r="83" spans="1:14" ht="13" x14ac:dyDescent="0.3">
      <c r="A83" s="413"/>
      <c r="B83" s="413"/>
      <c r="C83" s="413"/>
      <c r="D83" s="413"/>
      <c r="L83" s="438"/>
      <c r="M83" s="437"/>
      <c r="N83" s="438" t="str">
        <f>IF(M83&lt;&gt;"",(LOOKUP(M83,'DY Def'!$A$5:$AE$5,'DY Def'!$A$7:$AE$7)),"")</f>
        <v/>
      </c>
    </row>
    <row r="84" spans="1:14" ht="13" x14ac:dyDescent="0.3">
      <c r="A84" s="413"/>
      <c r="B84" s="413"/>
      <c r="C84" s="413"/>
      <c r="D84" s="413"/>
      <c r="L84" s="438"/>
      <c r="M84" s="437"/>
      <c r="N84" s="438" t="str">
        <f>IF(M84&lt;&gt;"",(LOOKUP(M84,'DY Def'!$A$5:$AE$5,'DY Def'!$A$7:$AE$7)),"")</f>
        <v/>
      </c>
    </row>
    <row r="85" spans="1:14" ht="13" x14ac:dyDescent="0.3">
      <c r="A85" s="413"/>
      <c r="B85" s="413"/>
      <c r="C85" s="413"/>
      <c r="D85" s="413"/>
      <c r="L85" s="438"/>
      <c r="M85" s="437"/>
      <c r="N85" s="438" t="str">
        <f>IF(M85&lt;&gt;"",(LOOKUP(M85,'DY Def'!$A$5:$AE$5,'DY Def'!$A$7:$AE$7)),"")</f>
        <v/>
      </c>
    </row>
    <row r="86" spans="1:14" ht="13" x14ac:dyDescent="0.3">
      <c r="A86" s="413"/>
      <c r="B86" s="413"/>
      <c r="C86" s="413"/>
      <c r="D86" s="413"/>
      <c r="L86" s="438"/>
      <c r="M86" s="437"/>
      <c r="N86" s="438" t="str">
        <f>IF(M86&lt;&gt;"",(LOOKUP(M86,'DY Def'!$A$5:$AE$5,'DY Def'!$A$7:$AE$7)),"")</f>
        <v/>
      </c>
    </row>
    <row r="87" spans="1:14" ht="13" x14ac:dyDescent="0.3">
      <c r="A87" s="413"/>
      <c r="B87" s="413"/>
      <c r="C87" s="413"/>
      <c r="D87" s="413"/>
      <c r="L87" s="438"/>
      <c r="M87" s="437"/>
      <c r="N87" s="438" t="str">
        <f>IF(M87&lt;&gt;"",(LOOKUP(M87,'DY Def'!$A$5:$AE$5,'DY Def'!$A$7:$AE$7)),"")</f>
        <v/>
      </c>
    </row>
    <row r="88" spans="1:14" ht="13" x14ac:dyDescent="0.3">
      <c r="A88" s="413"/>
      <c r="B88" s="413"/>
      <c r="C88" s="413"/>
      <c r="D88" s="413"/>
      <c r="L88" s="438"/>
      <c r="M88" s="437"/>
      <c r="N88" s="438" t="str">
        <f>IF(M88&lt;&gt;"",(LOOKUP(M88,'DY Def'!$A$5:$AE$5,'DY Def'!$A$7:$AE$7)),"")</f>
        <v/>
      </c>
    </row>
    <row r="89" spans="1:14" ht="13" x14ac:dyDescent="0.3">
      <c r="A89" s="413"/>
      <c r="B89" s="413"/>
      <c r="C89" s="413"/>
      <c r="D89" s="413"/>
      <c r="L89" s="438"/>
      <c r="M89" s="437"/>
      <c r="N89" s="438" t="str">
        <f>IF(M89&lt;&gt;"",(LOOKUP(M89,'DY Def'!$A$5:$AE$5,'DY Def'!$A$7:$AE$7)),"")</f>
        <v/>
      </c>
    </row>
    <row r="90" spans="1:14" ht="13" x14ac:dyDescent="0.3">
      <c r="A90" s="413"/>
      <c r="B90" s="413"/>
      <c r="C90" s="413"/>
      <c r="D90" s="413"/>
      <c r="L90" s="438"/>
      <c r="M90" s="437"/>
      <c r="N90" s="438" t="str">
        <f>IF(M90&lt;&gt;"",(LOOKUP(M90,'DY Def'!$A$5:$AE$5,'DY Def'!$A$7:$AE$7)),"")</f>
        <v/>
      </c>
    </row>
    <row r="91" spans="1:14" ht="13" x14ac:dyDescent="0.3">
      <c r="A91" s="413"/>
      <c r="B91" s="413"/>
      <c r="C91" s="413"/>
      <c r="D91" s="413"/>
      <c r="L91" s="438"/>
      <c r="M91" s="437"/>
      <c r="N91" s="438" t="str">
        <f>IF(M91&lt;&gt;"",(LOOKUP(M91,'DY Def'!$A$5:$AE$5,'DY Def'!$A$7:$AE$7)),"")</f>
        <v/>
      </c>
    </row>
    <row r="92" spans="1:14" ht="13" x14ac:dyDescent="0.3">
      <c r="A92" s="413"/>
      <c r="B92" s="413"/>
      <c r="C92" s="413"/>
      <c r="D92" s="413"/>
      <c r="L92" s="438"/>
      <c r="M92" s="437"/>
      <c r="N92" s="438" t="str">
        <f>IF(M92&lt;&gt;"",(LOOKUP(M92,'DY Def'!$A$5:$AE$5,'DY Def'!$A$7:$AE$7)),"")</f>
        <v/>
      </c>
    </row>
    <row r="93" spans="1:14" ht="13" x14ac:dyDescent="0.3">
      <c r="A93" s="413"/>
      <c r="B93" s="413"/>
      <c r="C93" s="413"/>
      <c r="D93" s="413"/>
      <c r="L93" s="438"/>
      <c r="M93" s="437"/>
      <c r="N93" s="438" t="str">
        <f>IF(M93&lt;&gt;"",(LOOKUP(M93,'DY Def'!$A$5:$AE$5,'DY Def'!$A$7:$AE$7)),"")</f>
        <v/>
      </c>
    </row>
    <row r="94" spans="1:14" ht="13" x14ac:dyDescent="0.3">
      <c r="A94" s="413"/>
      <c r="B94" s="413"/>
      <c r="C94" s="413"/>
      <c r="D94" s="413"/>
      <c r="L94" s="438"/>
      <c r="M94" s="437"/>
      <c r="N94" s="438" t="str">
        <f>IF(M94&lt;&gt;"",(LOOKUP(M94,'DY Def'!$A$5:$AE$5,'DY Def'!$A$7:$AE$7)),"")</f>
        <v/>
      </c>
    </row>
    <row r="95" spans="1:14" ht="13" x14ac:dyDescent="0.3">
      <c r="A95" s="413"/>
      <c r="B95" s="413"/>
      <c r="C95" s="413"/>
      <c r="D95" s="413"/>
      <c r="L95" s="438"/>
      <c r="M95" s="437"/>
      <c r="N95" s="438" t="str">
        <f>IF(M95&lt;&gt;"",(LOOKUP(M95,'DY Def'!$A$5:$AE$5,'DY Def'!$A$7:$AE$7)),"")</f>
        <v/>
      </c>
    </row>
    <row r="96" spans="1:14" ht="13" x14ac:dyDescent="0.3">
      <c r="A96" s="413"/>
      <c r="B96" s="413"/>
      <c r="C96" s="413"/>
      <c r="D96" s="413"/>
      <c r="L96" s="438"/>
      <c r="M96" s="437"/>
      <c r="N96" s="438" t="str">
        <f>IF(M96&lt;&gt;"",(LOOKUP(M96,'DY Def'!$A$5:$AE$5,'DY Def'!$A$7:$AE$7)),"")</f>
        <v/>
      </c>
    </row>
    <row r="97" spans="1:14" ht="13" x14ac:dyDescent="0.3">
      <c r="A97" s="413"/>
      <c r="B97" s="413"/>
      <c r="C97" s="413"/>
      <c r="D97" s="413"/>
      <c r="L97" s="438"/>
      <c r="M97" s="437"/>
      <c r="N97" s="438" t="str">
        <f>IF(M97&lt;&gt;"",(LOOKUP(M97,'DY Def'!$A$5:$AE$5,'DY Def'!$A$7:$AE$7)),"")</f>
        <v/>
      </c>
    </row>
    <row r="98" spans="1:14" ht="13" x14ac:dyDescent="0.3">
      <c r="A98" s="413"/>
      <c r="B98" s="413"/>
      <c r="C98" s="413"/>
      <c r="D98" s="413"/>
      <c r="L98" s="438"/>
      <c r="M98" s="437"/>
    </row>
    <row r="99" spans="1:14" ht="13" x14ac:dyDescent="0.3">
      <c r="A99" s="413"/>
      <c r="B99" s="413"/>
      <c r="C99" s="413"/>
      <c r="D99" s="413"/>
      <c r="L99" s="438"/>
      <c r="M99" s="437"/>
    </row>
    <row r="100" spans="1:14" ht="13" x14ac:dyDescent="0.3">
      <c r="A100" s="413"/>
      <c r="B100" s="413"/>
      <c r="C100" s="413"/>
      <c r="D100" s="413"/>
      <c r="L100" s="438"/>
      <c r="M100" s="437"/>
    </row>
    <row r="101" spans="1:14" ht="13" x14ac:dyDescent="0.3">
      <c r="A101" s="413"/>
      <c r="B101" s="413"/>
      <c r="C101" s="413"/>
      <c r="D101" s="413"/>
      <c r="L101" s="438" t="str">
        <f>IF(K101&lt;&gt;"",(LOOKUP(K101,'DY Def'!$A$5:$AE$5,'DY Def'!$A$6:$AE$6)),"")</f>
        <v/>
      </c>
      <c r="M101" s="437"/>
    </row>
  </sheetData>
  <sheetProtection algorithmName="SHA-512" hashValue="UXz+DZkX6m2vtRrjv5gKkIcXgTHpnncs922oHSrG6Q4lRnZ06zZTtGPnuNy+9KFmg+8L8lfTfNNBbGVeBD8sDw==" saltValue="i8RE/cuEJ8tDCwUD0/pZ+g=="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42" sqref="U42"/>
    </sheetView>
  </sheetViews>
  <sheetFormatPr defaultRowHeight="12.5" x14ac:dyDescent="0.25"/>
  <cols>
    <col min="2" max="2" width="42.7265625" style="18" customWidth="1"/>
    <col min="3" max="3" width="4.54296875" style="5" customWidth="1"/>
    <col min="4" max="20" width="15.54296875" hidden="1" customWidth="1"/>
    <col min="21" max="26" width="15.54296875" customWidth="1"/>
    <col min="27"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42"/>
      <c r="AA38" s="38"/>
      <c r="AB38" s="38"/>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20">
        <f>'[1]DY Def'!X$5</f>
        <v>23</v>
      </c>
      <c r="AA39" s="116">
        <f>'[1]DY Def'!Y$5</f>
        <v>24</v>
      </c>
      <c r="AB39" s="116">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5"/>
      <c r="AA40" s="144"/>
      <c r="AB40" s="144"/>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149"/>
      <c r="AA41" s="148"/>
      <c r="AB41" s="148"/>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296">
        <v>35.78</v>
      </c>
      <c r="AA42" s="80"/>
      <c r="AB42" s="80"/>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296"/>
      <c r="AA43" s="80"/>
      <c r="AB43" s="80"/>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296"/>
      <c r="AA44" s="80"/>
      <c r="AB44" s="80"/>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149"/>
      <c r="AA45" s="148"/>
      <c r="AB45" s="148"/>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149"/>
      <c r="AA46" s="148"/>
      <c r="AB46" s="148"/>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296"/>
      <c r="AA47" s="80"/>
      <c r="AB47" s="80"/>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296"/>
      <c r="AA48" s="80"/>
      <c r="AB48" s="80"/>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296"/>
      <c r="AA49" s="80"/>
      <c r="AB49" s="80"/>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7"/>
      <c r="AA50" s="276"/>
      <c r="AB50" s="276"/>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CIyvxCdXV06jK0eO55Oh9DXi3K/+djiR3QRC5QtoaWlQVXxvbNAXYiNKtkoZpsYzL8tDFs7ZaLYFKTicop0TEQ==" saltValue="dHhcZWZVY8CkxeaK+bgCIA=="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AN15" sqref="AN15"/>
    </sheetView>
  </sheetViews>
  <sheetFormatPr defaultColWidth="8.7265625" defaultRowHeight="12.5" x14ac:dyDescent="0.25"/>
  <cols>
    <col min="2" max="2" width="43.453125" customWidth="1"/>
    <col min="3" max="19" width="15.1796875" hidden="1" customWidth="1"/>
    <col min="20" max="25" width="15.1796875" customWidth="1"/>
    <col min="26"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186</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187</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iitgBKZ5lL6dJfMrlnCQymN+wUdSJfD/qcmeOIzZotowWK8Wig0xAzeB/lC+LbgAd0brx7kmS8s/xw9Zza+mUA==" saltValue="VZF2keWdYEd6Ifdoql/V9Q=="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10"/>
  <sheetViews>
    <sheetView tabSelected="1" topLeftCell="A13" zoomScaleNormal="100" workbookViewId="0">
      <pane xSplit="1" topLeftCell="B1" activePane="topRight" state="frozen"/>
      <selection activeCell="A96" sqref="A96"/>
      <selection pane="topRight" activeCell="AP300" sqref="AP300"/>
    </sheetView>
  </sheetViews>
  <sheetFormatPr defaultColWidth="8.7265625" defaultRowHeight="12.5" x14ac:dyDescent="0.25"/>
  <cols>
    <col min="1" max="1" width="36.1796875" style="413" customWidth="1"/>
    <col min="2" max="34" width="13" style="413" customWidth="1"/>
    <col min="35" max="16384" width="8.7265625" style="413"/>
  </cols>
  <sheetData>
    <row r="1" spans="1:11" ht="27.65" customHeight="1" x14ac:dyDescent="0.25">
      <c r="A1" s="411"/>
      <c r="B1" s="411"/>
      <c r="C1" s="411"/>
      <c r="D1" s="411"/>
    </row>
    <row r="2" spans="1:11" x14ac:dyDescent="0.25">
      <c r="E2" s="475"/>
      <c r="F2" s="476"/>
      <c r="G2" s="477" t="s">
        <v>61</v>
      </c>
      <c r="H2" s="461">
        <v>44594</v>
      </c>
      <c r="I2" s="478"/>
      <c r="J2" s="477" t="s">
        <v>149</v>
      </c>
      <c r="K2" s="816">
        <v>23</v>
      </c>
    </row>
    <row r="3" spans="1:11" ht="21.5" x14ac:dyDescent="0.3">
      <c r="A3" s="440"/>
      <c r="E3" s="475"/>
      <c r="F3" s="479"/>
      <c r="G3" s="480" t="s">
        <v>62</v>
      </c>
      <c r="H3" s="461">
        <v>44561</v>
      </c>
      <c r="I3" s="478"/>
      <c r="J3" s="481" t="s">
        <v>150</v>
      </c>
      <c r="K3" s="817">
        <v>4</v>
      </c>
    </row>
    <row r="4" spans="1:11" ht="13" x14ac:dyDescent="0.3">
      <c r="A4" s="440"/>
      <c r="G4" s="475"/>
    </row>
    <row r="5" spans="1:11" s="416" customFormat="1" ht="15.5" x14ac:dyDescent="0.35">
      <c r="A5" s="482" t="s">
        <v>112</v>
      </c>
      <c r="B5" s="483"/>
      <c r="C5" s="483"/>
      <c r="D5" s="483"/>
      <c r="E5" s="483"/>
      <c r="F5" s="483"/>
    </row>
    <row r="6" spans="1:11" s="416" customFormat="1" ht="15.5" x14ac:dyDescent="0.35">
      <c r="A6" s="482" t="s">
        <v>113</v>
      </c>
      <c r="B6" s="483"/>
      <c r="C6" s="483"/>
      <c r="D6" s="483"/>
    </row>
    <row r="7" spans="1:11" s="416" customFormat="1" ht="14" x14ac:dyDescent="0.3">
      <c r="A7" s="482" t="s">
        <v>114</v>
      </c>
    </row>
    <row r="8" spans="1:11" s="416" customFormat="1" ht="14" x14ac:dyDescent="0.25">
      <c r="A8" s="484" t="s">
        <v>115</v>
      </c>
    </row>
    <row r="9" spans="1:11" s="416" customFormat="1" ht="14" x14ac:dyDescent="0.3">
      <c r="A9" s="482" t="s">
        <v>116</v>
      </c>
    </row>
    <row r="10" spans="1:11" s="416" customFormat="1" ht="14" x14ac:dyDescent="0.3">
      <c r="A10" s="482" t="s">
        <v>117</v>
      </c>
      <c r="B10" s="485"/>
    </row>
    <row r="11" spans="1:11" s="416" customFormat="1" ht="14" x14ac:dyDescent="0.3">
      <c r="A11" s="482" t="s">
        <v>118</v>
      </c>
      <c r="B11" s="485"/>
    </row>
    <row r="12" spans="1:11" s="416" customFormat="1" ht="14" x14ac:dyDescent="0.25">
      <c r="A12" s="484" t="s">
        <v>119</v>
      </c>
      <c r="B12" s="485"/>
    </row>
    <row r="13" spans="1:11" s="416" customFormat="1" ht="14" x14ac:dyDescent="0.25">
      <c r="A13" s="484" t="s">
        <v>120</v>
      </c>
      <c r="B13" s="485"/>
    </row>
    <row r="14" spans="1:11" ht="13" x14ac:dyDescent="0.3">
      <c r="A14" s="486"/>
      <c r="B14" s="487"/>
      <c r="C14" s="488"/>
      <c r="D14" s="488"/>
    </row>
    <row r="15" spans="1:11" ht="13" hidden="1" x14ac:dyDescent="0.3">
      <c r="A15" s="489"/>
    </row>
    <row r="16" spans="1:11" ht="14.5" hidden="1" customHeight="1" x14ac:dyDescent="0.35">
      <c r="A16" s="490"/>
      <c r="B16" s="490"/>
    </row>
    <row r="17" spans="1:2" ht="14.5" hidden="1" customHeight="1" x14ac:dyDescent="0.35">
      <c r="A17" s="490"/>
      <c r="B17" s="490"/>
    </row>
    <row r="18" spans="1:2" ht="14.5" hidden="1" customHeight="1" x14ac:dyDescent="0.35">
      <c r="A18" s="490"/>
      <c r="B18" s="490"/>
    </row>
    <row r="19" spans="1:2" ht="14.5" hidden="1" customHeight="1" x14ac:dyDescent="0.35">
      <c r="A19" s="490"/>
      <c r="B19" s="490"/>
    </row>
    <row r="20" spans="1:2" ht="14.5" hidden="1" customHeight="1" x14ac:dyDescent="0.35">
      <c r="A20" s="490"/>
      <c r="B20" s="490"/>
    </row>
    <row r="21" spans="1:2" ht="14.5" hidden="1" customHeight="1" x14ac:dyDescent="0.35">
      <c r="A21" s="490"/>
      <c r="B21" s="490"/>
    </row>
    <row r="22" spans="1:2" ht="14.5" hidden="1" customHeight="1" x14ac:dyDescent="0.35">
      <c r="A22" s="490"/>
      <c r="B22" s="490"/>
    </row>
    <row r="23" spans="1:2" ht="14.5" hidden="1" customHeight="1" x14ac:dyDescent="0.35">
      <c r="A23" s="490"/>
      <c r="B23" s="490"/>
    </row>
    <row r="24" spans="1:2" ht="14.5" hidden="1" customHeight="1" x14ac:dyDescent="0.35">
      <c r="A24" s="490"/>
      <c r="B24" s="490"/>
    </row>
    <row r="25" spans="1:2" ht="14.5" hidden="1" customHeight="1" x14ac:dyDescent="0.35">
      <c r="A25" s="490"/>
      <c r="B25" s="490"/>
    </row>
    <row r="26" spans="1:2" ht="14.5" hidden="1" customHeight="1" x14ac:dyDescent="0.35">
      <c r="A26" s="490"/>
      <c r="B26" s="490"/>
    </row>
    <row r="27" spans="1:2" ht="14.5" hidden="1" customHeight="1" x14ac:dyDescent="0.35">
      <c r="A27" s="490"/>
      <c r="B27" s="490"/>
    </row>
    <row r="28" spans="1:2" ht="14.5" hidden="1" customHeight="1" x14ac:dyDescent="0.35">
      <c r="A28" s="490"/>
      <c r="B28" s="490"/>
    </row>
    <row r="29" spans="1:2" ht="14.5" hidden="1" customHeight="1" x14ac:dyDescent="0.35">
      <c r="A29" s="490"/>
      <c r="B29" s="490"/>
    </row>
    <row r="30" spans="1:2" ht="14.5" hidden="1" customHeight="1" x14ac:dyDescent="0.35">
      <c r="A30" s="490"/>
      <c r="B30" s="490"/>
    </row>
    <row r="31" spans="1:2" ht="14.5" hidden="1" customHeight="1" x14ac:dyDescent="0.35">
      <c r="A31" s="490"/>
      <c r="B31" s="490"/>
    </row>
    <row r="32" spans="1:2" ht="14.5" hidden="1" customHeight="1" x14ac:dyDescent="0.35">
      <c r="A32" s="490"/>
      <c r="B32" s="490"/>
    </row>
    <row r="33" spans="1:2" ht="14.5" hidden="1" customHeight="1" x14ac:dyDescent="0.35">
      <c r="A33" s="490"/>
      <c r="B33" s="490"/>
    </row>
    <row r="34" spans="1:2" ht="14.5" hidden="1" customHeight="1" x14ac:dyDescent="0.35">
      <c r="A34" s="490"/>
      <c r="B34" s="490"/>
    </row>
    <row r="35" spans="1:2" ht="14.5" hidden="1" customHeight="1" x14ac:dyDescent="0.35">
      <c r="A35" s="490"/>
      <c r="B35" s="490"/>
    </row>
    <row r="36" spans="1:2" ht="14.5" hidden="1" customHeight="1" x14ac:dyDescent="0.35">
      <c r="A36" s="490"/>
      <c r="B36" s="490"/>
    </row>
    <row r="37" spans="1:2" ht="14.5" hidden="1" customHeight="1" x14ac:dyDescent="0.35">
      <c r="A37" s="490"/>
      <c r="B37" s="490"/>
    </row>
    <row r="38" spans="1:2" ht="14.5" hidden="1" customHeight="1" x14ac:dyDescent="0.35">
      <c r="A38" s="490"/>
      <c r="B38" s="490"/>
    </row>
    <row r="39" spans="1:2" ht="14.5" hidden="1" customHeight="1" x14ac:dyDescent="0.35">
      <c r="A39" s="490"/>
      <c r="B39" s="490"/>
    </row>
    <row r="40" spans="1:2" ht="14.5" hidden="1" customHeight="1" x14ac:dyDescent="0.35">
      <c r="A40" s="490"/>
      <c r="B40" s="490"/>
    </row>
    <row r="41" spans="1:2" ht="14.5" hidden="1" customHeight="1" x14ac:dyDescent="0.35">
      <c r="A41" s="490"/>
      <c r="B41" s="490"/>
    </row>
    <row r="42" spans="1:2" ht="14.5" hidden="1" customHeight="1" x14ac:dyDescent="0.35">
      <c r="A42" s="490"/>
      <c r="B42" s="490"/>
    </row>
    <row r="43" spans="1:2" ht="14.5" hidden="1" customHeight="1" x14ac:dyDescent="0.35">
      <c r="A43" s="490"/>
      <c r="B43" s="490"/>
    </row>
    <row r="44" spans="1:2" ht="14.5" hidden="1" customHeight="1" x14ac:dyDescent="0.35">
      <c r="A44" s="490"/>
      <c r="B44" s="490"/>
    </row>
    <row r="45" spans="1:2" ht="14.5" hidden="1" customHeight="1" x14ac:dyDescent="0.35">
      <c r="A45" s="490"/>
      <c r="B45" s="490"/>
    </row>
    <row r="46" spans="1:2" ht="14.5" hidden="1" customHeight="1" x14ac:dyDescent="0.35">
      <c r="A46" s="490"/>
      <c r="B46" s="490"/>
    </row>
    <row r="47" spans="1:2" ht="14.5" hidden="1" customHeight="1" x14ac:dyDescent="0.35">
      <c r="A47" s="490"/>
      <c r="B47" s="490"/>
    </row>
    <row r="48" spans="1:2" ht="14.5" hidden="1" customHeight="1" x14ac:dyDescent="0.35">
      <c r="A48" s="490"/>
      <c r="B48" s="490"/>
    </row>
    <row r="49" spans="1:2" ht="14.5" hidden="1" customHeight="1" x14ac:dyDescent="0.35">
      <c r="A49" s="490"/>
      <c r="B49" s="490"/>
    </row>
    <row r="50" spans="1:2" ht="14.5" hidden="1" customHeight="1" x14ac:dyDescent="0.35">
      <c r="A50" s="490"/>
      <c r="B50" s="490"/>
    </row>
    <row r="51" spans="1:2" ht="14.5" hidden="1" customHeight="1" x14ac:dyDescent="0.35">
      <c r="A51" s="490"/>
      <c r="B51" s="490"/>
    </row>
    <row r="52" spans="1:2" ht="14.5" hidden="1" customHeight="1" x14ac:dyDescent="0.35">
      <c r="A52" s="490"/>
      <c r="B52" s="490"/>
    </row>
    <row r="53" spans="1:2" ht="14.5" hidden="1" customHeight="1" x14ac:dyDescent="0.35">
      <c r="A53" s="490"/>
      <c r="B53" s="490"/>
    </row>
    <row r="54" spans="1:2" ht="14.5" hidden="1" customHeight="1" x14ac:dyDescent="0.35">
      <c r="A54" s="490"/>
      <c r="B54" s="490"/>
    </row>
    <row r="55" spans="1:2" ht="14.5" hidden="1" customHeight="1" x14ac:dyDescent="0.35">
      <c r="A55" s="490"/>
      <c r="B55" s="490"/>
    </row>
    <row r="56" spans="1:2" ht="14.5" hidden="1" customHeight="1" x14ac:dyDescent="0.35">
      <c r="A56" s="490"/>
      <c r="B56" s="490"/>
    </row>
    <row r="57" spans="1:2" ht="14.5" hidden="1" customHeight="1" x14ac:dyDescent="0.35">
      <c r="A57" s="490"/>
      <c r="B57" s="490"/>
    </row>
    <row r="58" spans="1:2" ht="14.5" hidden="1" customHeight="1" x14ac:dyDescent="0.35">
      <c r="A58" s="490"/>
      <c r="B58" s="490"/>
    </row>
    <row r="59" spans="1:2" ht="14.5" hidden="1" customHeight="1" x14ac:dyDescent="0.35">
      <c r="A59" s="490"/>
      <c r="B59" s="490"/>
    </row>
    <row r="60" spans="1:2" ht="14.5" hidden="1" customHeight="1" x14ac:dyDescent="0.35">
      <c r="A60" s="490"/>
      <c r="B60" s="490"/>
    </row>
    <row r="61" spans="1:2" ht="14.5" hidden="1" customHeight="1" x14ac:dyDescent="0.35">
      <c r="A61" s="490"/>
      <c r="B61" s="490"/>
    </row>
    <row r="62" spans="1:2" ht="14.5" hidden="1" customHeight="1" x14ac:dyDescent="0.35">
      <c r="A62" s="490"/>
      <c r="B62" s="490"/>
    </row>
    <row r="63" spans="1:2" ht="14.5" hidden="1" customHeight="1" x14ac:dyDescent="0.35">
      <c r="A63" s="490"/>
      <c r="B63" s="490"/>
    </row>
    <row r="64" spans="1:2" ht="14.5" hidden="1" customHeight="1" x14ac:dyDescent="0.35">
      <c r="A64" s="490"/>
      <c r="B64" s="490"/>
    </row>
    <row r="65" spans="1:2" ht="14.5" hidden="1" customHeight="1" x14ac:dyDescent="0.35">
      <c r="A65" s="490"/>
      <c r="B65" s="490"/>
    </row>
    <row r="66" spans="1:2" ht="14.5" hidden="1" customHeight="1" x14ac:dyDescent="0.35">
      <c r="A66" s="490"/>
      <c r="B66" s="490"/>
    </row>
    <row r="67" spans="1:2" ht="14.5" hidden="1" customHeight="1" x14ac:dyDescent="0.35">
      <c r="A67" s="490"/>
      <c r="B67" s="490"/>
    </row>
    <row r="68" spans="1:2" ht="14.5" hidden="1" customHeight="1" x14ac:dyDescent="0.35">
      <c r="A68" s="490"/>
      <c r="B68" s="490"/>
    </row>
    <row r="69" spans="1:2" ht="14.5" hidden="1" customHeight="1" x14ac:dyDescent="0.35">
      <c r="A69" s="490"/>
      <c r="B69" s="490"/>
    </row>
    <row r="70" spans="1:2" ht="14.5" hidden="1" customHeight="1" x14ac:dyDescent="0.35">
      <c r="A70" s="490"/>
      <c r="B70" s="490"/>
    </row>
    <row r="71" spans="1:2" ht="14.5" hidden="1" customHeight="1" x14ac:dyDescent="0.35">
      <c r="A71" s="490"/>
      <c r="B71" s="490"/>
    </row>
    <row r="72" spans="1:2" ht="14.5" hidden="1" customHeight="1" x14ac:dyDescent="0.35">
      <c r="A72" s="490"/>
      <c r="B72" s="490"/>
    </row>
    <row r="73" spans="1:2" ht="14.5" hidden="1" customHeight="1" x14ac:dyDescent="0.35">
      <c r="A73" s="490"/>
      <c r="B73" s="490"/>
    </row>
    <row r="74" spans="1:2" ht="14.5" hidden="1" customHeight="1" x14ac:dyDescent="0.35">
      <c r="A74" s="490"/>
      <c r="B74" s="490"/>
    </row>
    <row r="75" spans="1:2" ht="14.5" hidden="1" customHeight="1" x14ac:dyDescent="0.35">
      <c r="A75" s="490"/>
      <c r="B75" s="490"/>
    </row>
    <row r="76" spans="1:2" ht="14.5" hidden="1" customHeight="1" x14ac:dyDescent="0.35">
      <c r="A76" s="490"/>
      <c r="B76" s="490"/>
    </row>
    <row r="77" spans="1:2" ht="14.5" hidden="1" customHeight="1" x14ac:dyDescent="0.35">
      <c r="A77" s="490"/>
      <c r="B77" s="490"/>
    </row>
    <row r="78" spans="1:2" ht="14.5" hidden="1" customHeight="1" x14ac:dyDescent="0.35">
      <c r="A78" s="490"/>
      <c r="B78" s="490"/>
    </row>
    <row r="79" spans="1:2" ht="14.5" hidden="1" customHeight="1" x14ac:dyDescent="0.35">
      <c r="A79" s="490"/>
      <c r="B79" s="490"/>
    </row>
    <row r="80" spans="1:2" ht="14.5" hidden="1" customHeight="1" x14ac:dyDescent="0.35">
      <c r="A80" s="490"/>
      <c r="B80" s="490"/>
    </row>
    <row r="81" spans="1:2" ht="14.5" hidden="1" customHeight="1" x14ac:dyDescent="0.35">
      <c r="A81" s="490"/>
      <c r="B81" s="490"/>
    </row>
    <row r="82" spans="1:2" ht="14.5" hidden="1" customHeight="1" x14ac:dyDescent="0.35">
      <c r="A82" s="490"/>
      <c r="B82" s="490"/>
    </row>
    <row r="83" spans="1:2" ht="14.5" hidden="1" customHeight="1" x14ac:dyDescent="0.35">
      <c r="A83" s="490"/>
      <c r="B83" s="490"/>
    </row>
    <row r="84" spans="1:2" ht="14.5" hidden="1" customHeight="1" x14ac:dyDescent="0.35">
      <c r="A84" s="490"/>
      <c r="B84" s="490"/>
    </row>
    <row r="85" spans="1:2" ht="14.5" hidden="1" customHeight="1" x14ac:dyDescent="0.35">
      <c r="A85" s="490"/>
      <c r="B85" s="490"/>
    </row>
    <row r="86" spans="1:2" ht="14.5" hidden="1" customHeight="1" x14ac:dyDescent="0.35">
      <c r="A86" s="490"/>
      <c r="B86" s="490"/>
    </row>
    <row r="87" spans="1:2" ht="14.5" hidden="1" customHeight="1" x14ac:dyDescent="0.35">
      <c r="A87" s="490"/>
      <c r="B87" s="490"/>
    </row>
    <row r="88" spans="1:2" ht="14.5" hidden="1" customHeight="1" x14ac:dyDescent="0.35">
      <c r="A88" s="490"/>
      <c r="B88" s="490"/>
    </row>
    <row r="89" spans="1:2" ht="14.5" hidden="1" customHeight="1" x14ac:dyDescent="0.35">
      <c r="A89" s="490"/>
      <c r="B89" s="490"/>
    </row>
    <row r="90" spans="1:2" ht="14.5" hidden="1" customHeight="1" x14ac:dyDescent="0.35">
      <c r="A90" s="490"/>
      <c r="B90" s="490"/>
    </row>
    <row r="91" spans="1:2" ht="14.5" hidden="1" customHeight="1" x14ac:dyDescent="0.35">
      <c r="A91" s="490"/>
      <c r="B91" s="490"/>
    </row>
    <row r="92" spans="1:2" ht="14.5" hidden="1" customHeight="1" x14ac:dyDescent="0.35">
      <c r="A92" s="490"/>
      <c r="B92" s="490"/>
    </row>
    <row r="93" spans="1:2" ht="14.5" hidden="1" customHeight="1" x14ac:dyDescent="0.35">
      <c r="A93" s="490"/>
      <c r="B93" s="490"/>
    </row>
    <row r="94" spans="1:2" ht="14.5" hidden="1" customHeight="1" x14ac:dyDescent="0.35">
      <c r="A94" s="490"/>
      <c r="B94" s="490"/>
    </row>
    <row r="95" spans="1:2" ht="14.5" hidden="1" customHeight="1" x14ac:dyDescent="0.35">
      <c r="A95" s="490"/>
      <c r="B95" s="490"/>
    </row>
    <row r="96" spans="1:2" ht="13" thickBot="1" x14ac:dyDescent="0.3"/>
    <row r="97" spans="1:34" ht="15" thickBot="1" x14ac:dyDescent="0.4">
      <c r="A97" s="491" t="s">
        <v>88</v>
      </c>
    </row>
    <row r="98" spans="1:34" ht="14.5" x14ac:dyDescent="0.35">
      <c r="B98" s="492"/>
      <c r="C98" s="492"/>
      <c r="D98" s="492"/>
      <c r="E98" s="492"/>
      <c r="F98" s="492"/>
      <c r="G98" s="492"/>
      <c r="H98" s="492"/>
      <c r="I98" s="492"/>
      <c r="J98" s="492"/>
      <c r="K98" s="492"/>
      <c r="L98" s="492"/>
      <c r="M98" s="492"/>
      <c r="N98" s="492"/>
      <c r="O98" s="492"/>
      <c r="P98" s="492"/>
      <c r="Q98" s="492"/>
      <c r="R98" s="492"/>
      <c r="S98" s="492"/>
      <c r="T98" s="492"/>
      <c r="U98" s="492"/>
      <c r="V98" s="492"/>
      <c r="W98" s="492"/>
      <c r="X98" s="492"/>
      <c r="Y98" s="492"/>
      <c r="Z98" s="492"/>
      <c r="AA98" s="492"/>
      <c r="AB98" s="492"/>
      <c r="AC98" s="492"/>
      <c r="AD98" s="492"/>
      <c r="AE98" s="492"/>
      <c r="AF98" s="492"/>
      <c r="AG98" s="492"/>
      <c r="AH98" s="492"/>
    </row>
    <row r="99" spans="1:34" ht="14.5" x14ac:dyDescent="0.35">
      <c r="A99" s="493" t="s">
        <v>16</v>
      </c>
      <c r="B99" s="492"/>
      <c r="C99" s="492"/>
      <c r="D99" s="492"/>
      <c r="E99" s="492"/>
      <c r="F99" s="492"/>
      <c r="G99" s="492"/>
      <c r="H99" s="492"/>
      <c r="I99" s="492"/>
      <c r="J99" s="492"/>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row>
    <row r="100" spans="1:34" s="460" customFormat="1" ht="29.5" customHeight="1" x14ac:dyDescent="0.35">
      <c r="A100" s="466" t="s">
        <v>137</v>
      </c>
      <c r="B100" s="467" t="s">
        <v>140</v>
      </c>
      <c r="C100" s="467" t="s">
        <v>192</v>
      </c>
      <c r="D100" s="467" t="s">
        <v>193</v>
      </c>
      <c r="E100" s="467" t="s">
        <v>194</v>
      </c>
      <c r="F100" s="467" t="s">
        <v>195</v>
      </c>
      <c r="G100" s="467" t="s">
        <v>196</v>
      </c>
      <c r="H100" s="467" t="s">
        <v>197</v>
      </c>
      <c r="I100" s="467" t="s">
        <v>198</v>
      </c>
      <c r="J100" s="467" t="s">
        <v>199</v>
      </c>
      <c r="K100" s="467" t="s">
        <v>200</v>
      </c>
      <c r="L100" s="467" t="s">
        <v>201</v>
      </c>
      <c r="M100" s="467" t="s">
        <v>202</v>
      </c>
      <c r="N100" s="467" t="s">
        <v>203</v>
      </c>
      <c r="O100" s="467" t="s">
        <v>204</v>
      </c>
      <c r="P100" s="467" t="s">
        <v>205</v>
      </c>
      <c r="Q100" s="467" t="s">
        <v>206</v>
      </c>
      <c r="R100" s="467" t="s">
        <v>207</v>
      </c>
      <c r="S100" s="467" t="s">
        <v>208</v>
      </c>
      <c r="T100" s="467" t="s">
        <v>209</v>
      </c>
      <c r="U100" s="467" t="s">
        <v>210</v>
      </c>
      <c r="V100" s="467" t="s">
        <v>211</v>
      </c>
      <c r="W100" s="467" t="s">
        <v>212</v>
      </c>
      <c r="X100" s="467" t="s">
        <v>213</v>
      </c>
      <c r="Y100" s="467" t="s">
        <v>214</v>
      </c>
      <c r="Z100" s="467" t="s">
        <v>215</v>
      </c>
      <c r="AA100" s="467" t="s">
        <v>216</v>
      </c>
      <c r="AB100" s="467" t="s">
        <v>217</v>
      </c>
      <c r="AC100" s="467" t="s">
        <v>218</v>
      </c>
      <c r="AD100" s="467" t="s">
        <v>219</v>
      </c>
      <c r="AE100" s="467" t="s">
        <v>220</v>
      </c>
      <c r="AF100" s="467" t="s">
        <v>221</v>
      </c>
      <c r="AG100" s="467" t="s">
        <v>20</v>
      </c>
      <c r="AH100" s="467" t="s">
        <v>141</v>
      </c>
    </row>
    <row r="101" spans="1:34" s="470" customFormat="1" ht="10.5" x14ac:dyDescent="0.25">
      <c r="A101" s="468" t="s">
        <v>222</v>
      </c>
      <c r="B101" s="469">
        <v>0</v>
      </c>
      <c r="C101" s="469">
        <v>7509296</v>
      </c>
      <c r="D101" s="469">
        <v>13361853</v>
      </c>
      <c r="E101" s="469">
        <v>2357168</v>
      </c>
      <c r="F101" s="469">
        <v>22884629</v>
      </c>
      <c r="G101" s="469">
        <v>25066897</v>
      </c>
      <c r="H101" s="469">
        <v>31142639</v>
      </c>
      <c r="I101" s="469">
        <v>39300724</v>
      </c>
      <c r="J101" s="469">
        <v>0</v>
      </c>
      <c r="K101" s="469">
        <v>14968463</v>
      </c>
      <c r="L101" s="469">
        <v>68474440</v>
      </c>
      <c r="M101" s="469">
        <v>-1</v>
      </c>
      <c r="N101" s="469">
        <v>1692960</v>
      </c>
      <c r="O101" s="469">
        <v>19191823</v>
      </c>
      <c r="P101" s="469">
        <v>19288899</v>
      </c>
      <c r="Q101" s="469">
        <v>18971352</v>
      </c>
      <c r="R101" s="469">
        <v>11758759</v>
      </c>
      <c r="S101" s="469">
        <v>1359719</v>
      </c>
      <c r="T101" s="469">
        <v>10847206</v>
      </c>
      <c r="U101" s="469">
        <v>6874914</v>
      </c>
      <c r="V101" s="469">
        <v>7460657</v>
      </c>
      <c r="W101" s="469">
        <v>6854803</v>
      </c>
      <c r="X101" s="469">
        <v>5187199</v>
      </c>
      <c r="Y101" s="469">
        <v>2802436</v>
      </c>
      <c r="Z101" s="469">
        <v>0</v>
      </c>
      <c r="AA101" s="469">
        <v>0</v>
      </c>
      <c r="AB101" s="469">
        <v>0</v>
      </c>
      <c r="AC101" s="469">
        <v>0</v>
      </c>
      <c r="AD101" s="469">
        <v>0</v>
      </c>
      <c r="AE101" s="469">
        <v>0</v>
      </c>
      <c r="AF101" s="469">
        <v>0</v>
      </c>
      <c r="AG101" s="469">
        <v>337356835</v>
      </c>
      <c r="AH101" s="469">
        <v>337356835</v>
      </c>
    </row>
    <row r="102" spans="1:34" s="470" customFormat="1" ht="10.5" x14ac:dyDescent="0.25">
      <c r="A102" s="468" t="s">
        <v>223</v>
      </c>
      <c r="B102" s="469">
        <v>0</v>
      </c>
      <c r="C102" s="469">
        <v>0</v>
      </c>
      <c r="D102" s="469">
        <v>0</v>
      </c>
      <c r="E102" s="469">
        <v>14843319</v>
      </c>
      <c r="F102" s="469">
        <v>0</v>
      </c>
      <c r="G102" s="469">
        <v>0</v>
      </c>
      <c r="H102" s="469">
        <v>0</v>
      </c>
      <c r="I102" s="469">
        <v>0</v>
      </c>
      <c r="J102" s="469">
        <v>0</v>
      </c>
      <c r="K102" s="469">
        <v>0</v>
      </c>
      <c r="L102" s="469">
        <v>0</v>
      </c>
      <c r="M102" s="469">
        <v>0</v>
      </c>
      <c r="N102" s="469">
        <v>0</v>
      </c>
      <c r="O102" s="469">
        <v>0</v>
      </c>
      <c r="P102" s="469">
        <v>0</v>
      </c>
      <c r="Q102" s="469">
        <v>0</v>
      </c>
      <c r="R102" s="469">
        <v>0</v>
      </c>
      <c r="S102" s="469">
        <v>0</v>
      </c>
      <c r="T102" s="469">
        <v>0</v>
      </c>
      <c r="U102" s="469">
        <v>0</v>
      </c>
      <c r="V102" s="469">
        <v>0</v>
      </c>
      <c r="W102" s="469">
        <v>0</v>
      </c>
      <c r="X102" s="469">
        <v>0</v>
      </c>
      <c r="Y102" s="469">
        <v>0</v>
      </c>
      <c r="Z102" s="469">
        <v>0</v>
      </c>
      <c r="AA102" s="469">
        <v>0</v>
      </c>
      <c r="AB102" s="469">
        <v>0</v>
      </c>
      <c r="AC102" s="469">
        <v>0</v>
      </c>
      <c r="AD102" s="469">
        <v>0</v>
      </c>
      <c r="AE102" s="469">
        <v>0</v>
      </c>
      <c r="AF102" s="469">
        <v>0</v>
      </c>
      <c r="AG102" s="469">
        <v>14843319</v>
      </c>
      <c r="AH102" s="469">
        <v>14843319</v>
      </c>
    </row>
    <row r="103" spans="1:34" s="460" customFormat="1" x14ac:dyDescent="0.25">
      <c r="A103" s="471" t="s">
        <v>20</v>
      </c>
      <c r="B103" s="472">
        <f t="shared" ref="B103:AH103" si="0">SUM(B101:B102)</f>
        <v>0</v>
      </c>
      <c r="C103" s="472">
        <f t="shared" si="0"/>
        <v>7509296</v>
      </c>
      <c r="D103" s="472">
        <f t="shared" si="0"/>
        <v>13361853</v>
      </c>
      <c r="E103" s="472">
        <f t="shared" si="0"/>
        <v>17200487</v>
      </c>
      <c r="F103" s="472">
        <f t="shared" si="0"/>
        <v>22884629</v>
      </c>
      <c r="G103" s="472">
        <f t="shared" si="0"/>
        <v>25066897</v>
      </c>
      <c r="H103" s="472">
        <f t="shared" si="0"/>
        <v>31142639</v>
      </c>
      <c r="I103" s="472">
        <f t="shared" si="0"/>
        <v>39300724</v>
      </c>
      <c r="J103" s="472">
        <f t="shared" si="0"/>
        <v>0</v>
      </c>
      <c r="K103" s="472">
        <f t="shared" si="0"/>
        <v>14968463</v>
      </c>
      <c r="L103" s="472">
        <f t="shared" si="0"/>
        <v>68474440</v>
      </c>
      <c r="M103" s="472">
        <f t="shared" si="0"/>
        <v>-1</v>
      </c>
      <c r="N103" s="472">
        <f t="shared" si="0"/>
        <v>1692960</v>
      </c>
      <c r="O103" s="472">
        <f t="shared" si="0"/>
        <v>19191823</v>
      </c>
      <c r="P103" s="472">
        <f t="shared" si="0"/>
        <v>19288899</v>
      </c>
      <c r="Q103" s="472">
        <f t="shared" si="0"/>
        <v>18971352</v>
      </c>
      <c r="R103" s="472">
        <f t="shared" si="0"/>
        <v>11758759</v>
      </c>
      <c r="S103" s="472">
        <f t="shared" si="0"/>
        <v>1359719</v>
      </c>
      <c r="T103" s="472">
        <f t="shared" si="0"/>
        <v>10847206</v>
      </c>
      <c r="U103" s="472">
        <f t="shared" si="0"/>
        <v>6874914</v>
      </c>
      <c r="V103" s="472">
        <f t="shared" si="0"/>
        <v>7460657</v>
      </c>
      <c r="W103" s="472">
        <f t="shared" si="0"/>
        <v>6854803</v>
      </c>
      <c r="X103" s="472">
        <f t="shared" si="0"/>
        <v>5187199</v>
      </c>
      <c r="Y103" s="472">
        <f t="shared" si="0"/>
        <v>2802436</v>
      </c>
      <c r="Z103" s="472">
        <f t="shared" si="0"/>
        <v>0</v>
      </c>
      <c r="AA103" s="472">
        <f t="shared" si="0"/>
        <v>0</v>
      </c>
      <c r="AB103" s="472">
        <f t="shared" si="0"/>
        <v>0</v>
      </c>
      <c r="AC103" s="472">
        <f t="shared" si="0"/>
        <v>0</v>
      </c>
      <c r="AD103" s="472">
        <f t="shared" si="0"/>
        <v>0</v>
      </c>
      <c r="AE103" s="472">
        <f t="shared" si="0"/>
        <v>0</v>
      </c>
      <c r="AF103" s="472">
        <f t="shared" si="0"/>
        <v>0</v>
      </c>
      <c r="AG103" s="472">
        <f t="shared" si="0"/>
        <v>352200154</v>
      </c>
      <c r="AH103" s="472">
        <f t="shared" si="0"/>
        <v>352200154</v>
      </c>
    </row>
    <row r="104" spans="1:34" s="460" customFormat="1" hidden="1" x14ac:dyDescent="0.25">
      <c r="A104" s="473"/>
      <c r="B104" s="474"/>
      <c r="C104" s="474"/>
      <c r="D104" s="474"/>
      <c r="E104" s="474"/>
      <c r="F104" s="474"/>
      <c r="G104" s="474"/>
      <c r="H104" s="474"/>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row>
    <row r="105" spans="1:34" s="460" customFormat="1" hidden="1" x14ac:dyDescent="0.25">
      <c r="A105" s="473"/>
      <c r="B105" s="474"/>
      <c r="C105" s="474"/>
      <c r="D105" s="474"/>
      <c r="E105" s="474"/>
      <c r="F105" s="474"/>
      <c r="G105" s="474"/>
      <c r="H105" s="474"/>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row>
    <row r="106" spans="1:34" s="460" customFormat="1" hidden="1" x14ac:dyDescent="0.25">
      <c r="A106" s="473"/>
      <c r="B106" s="474"/>
      <c r="C106" s="474"/>
      <c r="D106" s="474"/>
      <c r="E106" s="474"/>
      <c r="F106" s="474"/>
      <c r="G106" s="474"/>
      <c r="H106" s="474"/>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row>
    <row r="107" spans="1:34" s="460" customFormat="1" hidden="1" x14ac:dyDescent="0.25">
      <c r="A107" s="473"/>
      <c r="B107" s="474"/>
      <c r="C107" s="474"/>
      <c r="D107" s="474"/>
      <c r="E107" s="474"/>
      <c r="F107" s="474"/>
      <c r="G107" s="474"/>
      <c r="H107" s="474"/>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row>
    <row r="108" spans="1:34" s="460" customFormat="1" hidden="1" x14ac:dyDescent="0.25">
      <c r="A108" s="473"/>
      <c r="B108" s="474"/>
      <c r="C108" s="474"/>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row>
    <row r="109" spans="1:34" s="460" customFormat="1" hidden="1" x14ac:dyDescent="0.25">
      <c r="A109" s="473"/>
      <c r="B109" s="474"/>
      <c r="C109" s="474"/>
      <c r="D109" s="474"/>
      <c r="E109" s="474"/>
      <c r="F109" s="474"/>
      <c r="G109" s="474"/>
      <c r="H109" s="474"/>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row>
    <row r="110" spans="1:34" s="460" customFormat="1" hidden="1" x14ac:dyDescent="0.25">
      <c r="A110" s="473"/>
      <c r="B110" s="474"/>
      <c r="C110" s="474"/>
      <c r="D110" s="474"/>
      <c r="E110" s="474"/>
      <c r="F110" s="474"/>
      <c r="G110" s="474"/>
      <c r="H110" s="474"/>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row>
    <row r="111" spans="1:34" s="460" customFormat="1" hidden="1" x14ac:dyDescent="0.25">
      <c r="A111" s="473"/>
      <c r="B111" s="474"/>
      <c r="C111" s="474"/>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row>
    <row r="112" spans="1:34" s="460" customFormat="1" hidden="1" x14ac:dyDescent="0.25">
      <c r="A112" s="473"/>
      <c r="B112" s="474"/>
      <c r="C112" s="474"/>
      <c r="D112" s="474"/>
      <c r="E112" s="474"/>
      <c r="F112" s="474"/>
      <c r="G112" s="474"/>
      <c r="H112" s="474"/>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row>
    <row r="113" spans="1:34" s="460" customFormat="1" hidden="1" x14ac:dyDescent="0.25">
      <c r="A113" s="473"/>
      <c r="B113" s="474"/>
      <c r="C113" s="474"/>
      <c r="D113" s="474"/>
      <c r="E113" s="474"/>
      <c r="F113" s="474"/>
      <c r="G113" s="474"/>
      <c r="H113" s="474"/>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row>
    <row r="114" spans="1:34" s="460" customFormat="1" hidden="1" x14ac:dyDescent="0.25">
      <c r="A114" s="473"/>
      <c r="B114" s="474"/>
      <c r="C114" s="474"/>
      <c r="D114" s="474"/>
      <c r="E114" s="474"/>
      <c r="F114" s="474"/>
      <c r="G114" s="474"/>
      <c r="H114" s="474"/>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row>
    <row r="115" spans="1:34" s="460" customFormat="1" hidden="1" x14ac:dyDescent="0.25">
      <c r="A115" s="473"/>
      <c r="B115" s="474"/>
      <c r="C115" s="474"/>
      <c r="D115" s="474"/>
      <c r="E115" s="474"/>
      <c r="F115" s="474"/>
      <c r="G115" s="474"/>
      <c r="H115" s="474"/>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row>
    <row r="116" spans="1:34" s="460" customFormat="1" hidden="1" x14ac:dyDescent="0.25">
      <c r="A116" s="473"/>
      <c r="B116" s="474"/>
      <c r="C116" s="474"/>
      <c r="D116" s="474"/>
      <c r="E116" s="474"/>
      <c r="F116" s="474"/>
      <c r="G116" s="474"/>
      <c r="H116" s="474"/>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row>
    <row r="117" spans="1:34" s="460" customFormat="1" hidden="1" x14ac:dyDescent="0.25">
      <c r="A117" s="473"/>
      <c r="B117" s="474"/>
      <c r="C117" s="474"/>
      <c r="D117" s="474"/>
      <c r="E117" s="474"/>
      <c r="F117" s="474"/>
      <c r="G117" s="474"/>
      <c r="H117" s="474"/>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row>
    <row r="118" spans="1:34" s="460" customFormat="1" hidden="1" x14ac:dyDescent="0.25">
      <c r="A118" s="473"/>
      <c r="B118" s="474"/>
      <c r="C118" s="474"/>
      <c r="D118" s="474"/>
      <c r="E118" s="474"/>
      <c r="F118" s="474"/>
      <c r="G118" s="474"/>
      <c r="H118" s="474"/>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row>
    <row r="119" spans="1:34" s="460" customFormat="1" hidden="1" x14ac:dyDescent="0.25">
      <c r="A119" s="473"/>
      <c r="B119" s="474"/>
      <c r="C119" s="474"/>
      <c r="D119" s="474"/>
      <c r="E119" s="474"/>
      <c r="F119" s="474"/>
      <c r="G119" s="474"/>
      <c r="H119" s="474"/>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row>
    <row r="120" spans="1:34" s="460" customFormat="1" hidden="1" x14ac:dyDescent="0.25">
      <c r="A120" s="473"/>
      <c r="B120" s="474"/>
      <c r="C120" s="474"/>
      <c r="D120" s="474"/>
      <c r="E120" s="474"/>
      <c r="F120" s="474"/>
      <c r="G120" s="474"/>
      <c r="H120" s="474"/>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row>
    <row r="121" spans="1:34" s="460" customFormat="1" hidden="1" x14ac:dyDescent="0.25">
      <c r="A121" s="473"/>
      <c r="B121" s="474"/>
      <c r="C121" s="474"/>
      <c r="D121" s="474"/>
      <c r="E121" s="474"/>
      <c r="F121" s="474"/>
      <c r="G121" s="474"/>
      <c r="H121" s="474"/>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row>
    <row r="122" spans="1:34" s="460" customFormat="1" hidden="1" x14ac:dyDescent="0.25">
      <c r="A122" s="473"/>
      <c r="B122" s="474"/>
      <c r="C122" s="474"/>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row>
    <row r="123" spans="1:34" s="460" customFormat="1" hidden="1" x14ac:dyDescent="0.25">
      <c r="A123" s="473"/>
      <c r="B123" s="474"/>
      <c r="C123" s="474"/>
      <c r="D123" s="474"/>
      <c r="E123" s="474"/>
      <c r="F123" s="474"/>
      <c r="G123" s="474"/>
      <c r="H123" s="474"/>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row>
    <row r="124" spans="1:34" s="460" customFormat="1" hidden="1" x14ac:dyDescent="0.25">
      <c r="A124" s="473"/>
      <c r="B124" s="474"/>
      <c r="C124" s="474"/>
      <c r="D124" s="474"/>
      <c r="E124" s="474"/>
      <c r="F124" s="474"/>
      <c r="G124" s="474"/>
      <c r="H124" s="474"/>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row>
    <row r="125" spans="1:34" s="460" customFormat="1" hidden="1" x14ac:dyDescent="0.25">
      <c r="A125" s="473"/>
      <c r="B125" s="474"/>
      <c r="C125" s="474"/>
      <c r="D125" s="474"/>
      <c r="E125" s="474"/>
      <c r="F125" s="474"/>
      <c r="G125" s="474"/>
      <c r="H125" s="474"/>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row>
    <row r="126" spans="1:34" s="460" customFormat="1" hidden="1" x14ac:dyDescent="0.25">
      <c r="A126" s="473"/>
      <c r="B126" s="474"/>
      <c r="C126" s="474"/>
      <c r="D126" s="474"/>
      <c r="E126" s="474"/>
      <c r="F126" s="474"/>
      <c r="G126" s="474"/>
      <c r="H126" s="474"/>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row>
    <row r="127" spans="1:34" s="460" customFormat="1" hidden="1" x14ac:dyDescent="0.25">
      <c r="A127" s="473"/>
      <c r="B127" s="474"/>
      <c r="C127" s="474"/>
      <c r="D127" s="474"/>
      <c r="E127" s="474"/>
      <c r="F127" s="474"/>
      <c r="G127" s="474"/>
      <c r="H127" s="474"/>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row>
    <row r="128" spans="1:34" s="460" customFormat="1" hidden="1" x14ac:dyDescent="0.25">
      <c r="A128" s="473"/>
      <c r="B128" s="474"/>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row>
    <row r="129" spans="1:34" s="460" customFormat="1" hidden="1" x14ac:dyDescent="0.25">
      <c r="A129" s="473"/>
      <c r="B129" s="474"/>
      <c r="C129" s="474"/>
      <c r="D129" s="474"/>
      <c r="E129" s="474"/>
      <c r="F129" s="474"/>
      <c r="G129" s="474"/>
      <c r="H129" s="474"/>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row>
    <row r="130" spans="1:34" s="460" customFormat="1" hidden="1" x14ac:dyDescent="0.25">
      <c r="A130" s="473"/>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row>
    <row r="131" spans="1:34" s="460" customFormat="1" hidden="1" x14ac:dyDescent="0.25">
      <c r="A131" s="473"/>
      <c r="B131" s="474"/>
      <c r="C131" s="474"/>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row>
    <row r="132" spans="1:34" s="460" customFormat="1" hidden="1" x14ac:dyDescent="0.25">
      <c r="A132" s="473"/>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row>
    <row r="133" spans="1:34" s="460" customFormat="1" hidden="1" x14ac:dyDescent="0.25">
      <c r="A133" s="473"/>
      <c r="B133" s="474"/>
      <c r="C133" s="474"/>
      <c r="D133" s="474"/>
      <c r="E133" s="474"/>
      <c r="F133" s="474"/>
      <c r="G133" s="474"/>
      <c r="H133" s="474"/>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row>
    <row r="134" spans="1:34" s="460" customFormat="1" hidden="1" x14ac:dyDescent="0.25">
      <c r="A134" s="473"/>
      <c r="B134" s="474"/>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row>
    <row r="135" spans="1:34" s="460" customFormat="1" hidden="1" x14ac:dyDescent="0.25">
      <c r="A135" s="473"/>
      <c r="B135" s="474"/>
      <c r="C135" s="474"/>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row>
    <row r="136" spans="1:34" s="460" customFormat="1" hidden="1" x14ac:dyDescent="0.25">
      <c r="A136" s="473"/>
      <c r="B136" s="474"/>
      <c r="C136" s="474"/>
      <c r="D136" s="474"/>
      <c r="E136" s="474"/>
      <c r="F136" s="474"/>
      <c r="G136" s="474"/>
      <c r="H136" s="474"/>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row>
    <row r="137" spans="1:34" s="460" customFormat="1" hidden="1" x14ac:dyDescent="0.25">
      <c r="A137" s="473"/>
      <c r="B137" s="474"/>
      <c r="C137" s="474"/>
      <c r="D137" s="474"/>
      <c r="E137" s="474"/>
      <c r="F137" s="474"/>
      <c r="G137" s="474"/>
      <c r="H137" s="474"/>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row>
    <row r="138" spans="1:34" s="460" customFormat="1" hidden="1" x14ac:dyDescent="0.25">
      <c r="A138" s="473"/>
      <c r="B138" s="474"/>
      <c r="C138" s="474"/>
      <c r="D138" s="474"/>
      <c r="E138" s="474"/>
      <c r="F138" s="474"/>
      <c r="G138" s="474"/>
      <c r="H138" s="474"/>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row>
    <row r="139" spans="1:34" s="460" customFormat="1" hidden="1" x14ac:dyDescent="0.25">
      <c r="A139" s="473"/>
      <c r="B139" s="474"/>
      <c r="C139" s="474"/>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row>
    <row r="140" spans="1:34" s="460" customFormat="1" hidden="1" x14ac:dyDescent="0.25">
      <c r="A140" s="473"/>
      <c r="B140" s="474"/>
      <c r="C140" s="474"/>
      <c r="D140" s="474"/>
      <c r="E140" s="474"/>
      <c r="F140" s="474"/>
      <c r="G140" s="474"/>
      <c r="H140" s="474"/>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row>
    <row r="141" spans="1:34" s="460" customFormat="1" hidden="1" x14ac:dyDescent="0.25">
      <c r="A141" s="473"/>
      <c r="B141" s="474"/>
      <c r="C141" s="474"/>
      <c r="D141" s="474"/>
      <c r="E141" s="474"/>
      <c r="F141" s="474"/>
      <c r="G141" s="474"/>
      <c r="H141" s="474"/>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row>
    <row r="142" spans="1:34" s="460" customFormat="1" hidden="1" x14ac:dyDescent="0.25">
      <c r="A142" s="473"/>
      <c r="B142" s="474"/>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row>
    <row r="143" spans="1:34" s="460" customFormat="1" hidden="1" x14ac:dyDescent="0.25">
      <c r="A143" s="473"/>
      <c r="B143" s="474"/>
      <c r="C143" s="474"/>
      <c r="D143" s="474"/>
      <c r="E143" s="474"/>
      <c r="F143" s="474"/>
      <c r="G143" s="474"/>
      <c r="H143" s="474"/>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row>
    <row r="144" spans="1:34" s="460" customFormat="1" hidden="1" x14ac:dyDescent="0.25">
      <c r="A144" s="473"/>
      <c r="B144" s="474"/>
      <c r="C144" s="474"/>
      <c r="D144" s="474"/>
      <c r="E144" s="474"/>
      <c r="F144" s="474"/>
      <c r="G144" s="474"/>
      <c r="H144" s="474"/>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row>
    <row r="145" spans="1:34" s="460" customFormat="1" hidden="1" x14ac:dyDescent="0.25">
      <c r="A145" s="473"/>
      <c r="B145" s="474"/>
      <c r="C145" s="474"/>
      <c r="D145" s="474"/>
      <c r="E145" s="474"/>
      <c r="F145" s="474"/>
      <c r="G145" s="474"/>
      <c r="H145" s="474"/>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row>
    <row r="146" spans="1:34" s="460" customFormat="1" hidden="1" x14ac:dyDescent="0.25">
      <c r="A146" s="473"/>
      <c r="B146" s="474"/>
      <c r="C146" s="474"/>
      <c r="D146" s="474"/>
      <c r="E146" s="474"/>
      <c r="F146" s="474"/>
      <c r="G146" s="474"/>
      <c r="H146" s="474"/>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row>
    <row r="147" spans="1:34" s="460" customFormat="1" hidden="1" x14ac:dyDescent="0.25">
      <c r="A147" s="473"/>
      <c r="B147" s="474"/>
      <c r="C147" s="474"/>
      <c r="D147" s="474"/>
      <c r="E147" s="474"/>
      <c r="F147" s="474"/>
      <c r="G147" s="474"/>
      <c r="H147" s="474"/>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row>
    <row r="148" spans="1:34" s="460" customFormat="1" hidden="1" x14ac:dyDescent="0.25">
      <c r="A148" s="473"/>
      <c r="B148" s="474"/>
      <c r="C148" s="474"/>
      <c r="D148" s="474"/>
      <c r="E148" s="474"/>
      <c r="F148" s="474"/>
      <c r="G148" s="474"/>
      <c r="H148" s="474"/>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row>
    <row r="149" spans="1:34" s="460" customFormat="1" hidden="1" x14ac:dyDescent="0.25">
      <c r="A149" s="473"/>
      <c r="B149" s="474"/>
      <c r="C149" s="474"/>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row>
    <row r="150" spans="1:34" s="460" customFormat="1" hidden="1" x14ac:dyDescent="0.25">
      <c r="A150" s="473"/>
      <c r="B150" s="474"/>
      <c r="C150" s="474"/>
      <c r="D150" s="474"/>
      <c r="E150" s="474"/>
      <c r="F150" s="474"/>
      <c r="G150" s="474"/>
      <c r="H150" s="474"/>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row>
    <row r="151" spans="1:34" s="460" customFormat="1" hidden="1" x14ac:dyDescent="0.25">
      <c r="A151" s="473"/>
      <c r="B151" s="474"/>
      <c r="C151" s="474"/>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row>
    <row r="152" spans="1:34" s="460" customFormat="1" hidden="1" x14ac:dyDescent="0.25">
      <c r="A152" s="473"/>
      <c r="B152" s="474"/>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row>
    <row r="153" spans="1:34" s="460" customFormat="1" hidden="1" x14ac:dyDescent="0.25">
      <c r="A153" s="473"/>
      <c r="B153" s="474"/>
      <c r="C153" s="474"/>
      <c r="D153" s="474"/>
      <c r="E153" s="474"/>
      <c r="F153" s="474"/>
      <c r="G153" s="474"/>
      <c r="H153" s="474"/>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row>
    <row r="154" spans="1:34" s="460" customFormat="1" hidden="1" x14ac:dyDescent="0.25">
      <c r="A154" s="473"/>
      <c r="B154" s="474"/>
      <c r="C154" s="474"/>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row>
    <row r="155" spans="1:34" s="460" customFormat="1" hidden="1" x14ac:dyDescent="0.25">
      <c r="A155" s="473"/>
      <c r="B155" s="474"/>
      <c r="C155" s="474"/>
      <c r="D155" s="474"/>
      <c r="E155" s="474"/>
      <c r="F155" s="474"/>
      <c r="G155" s="474"/>
      <c r="H155" s="474"/>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row>
    <row r="156" spans="1:34" s="460" customFormat="1" hidden="1" x14ac:dyDescent="0.25">
      <c r="A156" s="473"/>
      <c r="B156" s="474"/>
      <c r="C156" s="474"/>
      <c r="D156" s="474"/>
      <c r="E156" s="474"/>
      <c r="F156" s="474"/>
      <c r="G156" s="474"/>
      <c r="H156" s="474"/>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row>
    <row r="157" spans="1:34" s="460" customFormat="1" hidden="1" x14ac:dyDescent="0.25">
      <c r="A157" s="473"/>
      <c r="B157" s="474"/>
      <c r="C157" s="474"/>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row>
    <row r="158" spans="1:34" s="460" customFormat="1" hidden="1" x14ac:dyDescent="0.25">
      <c r="A158" s="473"/>
      <c r="B158" s="474"/>
      <c r="C158" s="474"/>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row>
    <row r="159" spans="1:34" s="460" customFormat="1" hidden="1" x14ac:dyDescent="0.25">
      <c r="A159" s="473"/>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row>
    <row r="160" spans="1:34" s="460" customFormat="1" hidden="1" x14ac:dyDescent="0.25">
      <c r="A160" s="473"/>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row>
    <row r="161" spans="1:34" s="460" customFormat="1" hidden="1" x14ac:dyDescent="0.25">
      <c r="A161" s="473"/>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row>
    <row r="162" spans="1:34" s="460" customFormat="1" hidden="1" x14ac:dyDescent="0.25">
      <c r="A162" s="473"/>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row>
    <row r="163" spans="1:34" s="460" customFormat="1" hidden="1" x14ac:dyDescent="0.25">
      <c r="A163" s="473"/>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row>
    <row r="164" spans="1:34" s="460" customFormat="1" hidden="1" x14ac:dyDescent="0.25">
      <c r="A164" s="473"/>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row>
    <row r="165" spans="1:34" s="460" customFormat="1" hidden="1" x14ac:dyDescent="0.25">
      <c r="A165" s="473"/>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row>
    <row r="166" spans="1:34" s="460" customFormat="1" hidden="1" x14ac:dyDescent="0.25">
      <c r="A166" s="473"/>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row>
    <row r="167" spans="1:34" s="460" customFormat="1" hidden="1" x14ac:dyDescent="0.25">
      <c r="A167" s="473"/>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row>
    <row r="168" spans="1:34" s="460" customFormat="1" hidden="1" x14ac:dyDescent="0.25"/>
    <row r="169" spans="1:34" s="460" customFormat="1" hidden="1" x14ac:dyDescent="0.25"/>
    <row r="170" spans="1:34" s="460" customFormat="1" hidden="1" x14ac:dyDescent="0.25"/>
    <row r="171" spans="1:34" s="460" customFormat="1" hidden="1" x14ac:dyDescent="0.25"/>
    <row r="172" spans="1:34" s="460" customFormat="1" hidden="1" x14ac:dyDescent="0.25"/>
    <row r="173" spans="1:34" s="460" customFormat="1" hidden="1" x14ac:dyDescent="0.25"/>
    <row r="174" spans="1:34" s="460" customFormat="1" hidden="1" x14ac:dyDescent="0.25"/>
    <row r="175" spans="1:34" s="460" customFormat="1" hidden="1" x14ac:dyDescent="0.25"/>
    <row r="176" spans="1:34" s="460" customFormat="1" hidden="1" x14ac:dyDescent="0.25"/>
    <row r="177" s="460" customFormat="1" hidden="1" x14ac:dyDescent="0.25"/>
    <row r="178" s="460" customFormat="1" hidden="1" x14ac:dyDescent="0.25"/>
    <row r="179" s="460" customFormat="1" hidden="1" x14ac:dyDescent="0.25"/>
    <row r="180" s="460" customFormat="1" hidden="1" x14ac:dyDescent="0.25"/>
    <row r="181" s="460" customFormat="1" hidden="1" x14ac:dyDescent="0.25"/>
    <row r="182" s="460" customFormat="1" hidden="1" x14ac:dyDescent="0.25"/>
    <row r="183" s="460" customFormat="1" hidden="1" x14ac:dyDescent="0.25"/>
    <row r="184" s="460" customFormat="1" hidden="1" x14ac:dyDescent="0.25"/>
    <row r="185" s="460" customFormat="1" hidden="1" x14ac:dyDescent="0.25"/>
    <row r="186" s="460" customFormat="1" hidden="1" x14ac:dyDescent="0.25"/>
    <row r="187" s="460" customFormat="1" hidden="1" x14ac:dyDescent="0.25"/>
    <row r="188" s="460" customFormat="1" hidden="1" x14ac:dyDescent="0.25"/>
    <row r="189" s="460" customFormat="1" hidden="1" x14ac:dyDescent="0.25"/>
    <row r="190" s="460" customFormat="1" hidden="1" x14ac:dyDescent="0.25"/>
    <row r="191" s="460" customFormat="1" hidden="1" x14ac:dyDescent="0.25"/>
    <row r="192" s="460" customFormat="1" hidden="1" x14ac:dyDescent="0.25"/>
    <row r="193" spans="1:34" s="460" customFormat="1" hidden="1" x14ac:dyDescent="0.25"/>
    <row r="194" spans="1:34" s="460" customFormat="1" hidden="1" x14ac:dyDescent="0.25"/>
    <row r="195" spans="1:34" s="460" customFormat="1" hidden="1" x14ac:dyDescent="0.25"/>
    <row r="196" spans="1:34" s="460" customFormat="1" hidden="1" x14ac:dyDescent="0.25"/>
    <row r="197" spans="1:34" s="460" customFormat="1" hidden="1" x14ac:dyDescent="0.25"/>
    <row r="198" spans="1:34" s="460" customFormat="1" x14ac:dyDescent="0.25"/>
    <row r="199" spans="1:34" s="460" customFormat="1" ht="14.5" x14ac:dyDescent="0.35">
      <c r="A199" s="465" t="s">
        <v>17</v>
      </c>
      <c r="B199" s="464"/>
      <c r="C199" s="464"/>
      <c r="D199" s="464"/>
      <c r="E199" s="464"/>
      <c r="F199" s="464"/>
      <c r="G199" s="464"/>
      <c r="H199" s="464"/>
      <c r="I199" s="464"/>
      <c r="J199" s="464"/>
      <c r="K199" s="464"/>
      <c r="L199" s="464"/>
      <c r="M199" s="464"/>
      <c r="N199" s="464"/>
      <c r="O199" s="464"/>
      <c r="P199" s="464"/>
      <c r="Q199" s="464"/>
      <c r="R199" s="464"/>
      <c r="S199" s="464"/>
      <c r="T199" s="464"/>
      <c r="U199" s="464"/>
      <c r="V199" s="464"/>
      <c r="W199" s="464"/>
      <c r="X199" s="464"/>
      <c r="Y199" s="464"/>
      <c r="Z199" s="464"/>
      <c r="AA199" s="464"/>
      <c r="AB199" s="464"/>
      <c r="AC199" s="464"/>
      <c r="AD199" s="464"/>
      <c r="AE199" s="464"/>
      <c r="AF199" s="464"/>
      <c r="AG199" s="464"/>
      <c r="AH199" s="464"/>
    </row>
    <row r="200" spans="1:34" s="460" customFormat="1" ht="35.15" customHeight="1" x14ac:dyDescent="0.35">
      <c r="A200" s="466" t="s">
        <v>137</v>
      </c>
      <c r="B200" s="467" t="s">
        <v>140</v>
      </c>
      <c r="C200" s="467" t="s">
        <v>192</v>
      </c>
      <c r="D200" s="467" t="s">
        <v>193</v>
      </c>
      <c r="E200" s="467" t="s">
        <v>194</v>
      </c>
      <c r="F200" s="467" t="s">
        <v>195</v>
      </c>
      <c r="G200" s="467" t="s">
        <v>196</v>
      </c>
      <c r="H200" s="467" t="s">
        <v>197</v>
      </c>
      <c r="I200" s="467" t="s">
        <v>198</v>
      </c>
      <c r="J200" s="467" t="s">
        <v>199</v>
      </c>
      <c r="K200" s="467" t="s">
        <v>200</v>
      </c>
      <c r="L200" s="467" t="s">
        <v>201</v>
      </c>
      <c r="M200" s="467" t="s">
        <v>202</v>
      </c>
      <c r="N200" s="467" t="s">
        <v>203</v>
      </c>
      <c r="O200" s="467" t="s">
        <v>204</v>
      </c>
      <c r="P200" s="467" t="s">
        <v>205</v>
      </c>
      <c r="Q200" s="467" t="s">
        <v>206</v>
      </c>
      <c r="R200" s="467" t="s">
        <v>207</v>
      </c>
      <c r="S200" s="467" t="s">
        <v>208</v>
      </c>
      <c r="T200" s="467" t="s">
        <v>209</v>
      </c>
      <c r="U200" s="467" t="s">
        <v>210</v>
      </c>
      <c r="V200" s="467" t="s">
        <v>211</v>
      </c>
      <c r="W200" s="467" t="s">
        <v>212</v>
      </c>
      <c r="X200" s="467" t="s">
        <v>213</v>
      </c>
      <c r="Y200" s="467" t="s">
        <v>214</v>
      </c>
      <c r="Z200" s="467" t="s">
        <v>215</v>
      </c>
      <c r="AA200" s="467" t="s">
        <v>216</v>
      </c>
      <c r="AB200" s="467" t="s">
        <v>217</v>
      </c>
      <c r="AC200" s="467" t="s">
        <v>218</v>
      </c>
      <c r="AD200" s="467" t="s">
        <v>219</v>
      </c>
      <c r="AE200" s="467" t="s">
        <v>220</v>
      </c>
      <c r="AF200" s="467" t="s">
        <v>221</v>
      </c>
      <c r="AG200" s="467" t="s">
        <v>20</v>
      </c>
      <c r="AH200" s="467" t="s">
        <v>141</v>
      </c>
    </row>
    <row r="201" spans="1:34" s="470" customFormat="1" ht="10.5" x14ac:dyDescent="0.25">
      <c r="A201" s="468" t="s">
        <v>222</v>
      </c>
      <c r="B201" s="469">
        <v>0</v>
      </c>
      <c r="C201" s="469">
        <v>6758367</v>
      </c>
      <c r="D201" s="469">
        <v>12025667</v>
      </c>
      <c r="E201" s="469">
        <v>2121451</v>
      </c>
      <c r="F201" s="469">
        <v>20596166</v>
      </c>
      <c r="G201" s="469">
        <v>22560207</v>
      </c>
      <c r="H201" s="469">
        <v>28028377</v>
      </c>
      <c r="I201" s="469">
        <v>35370655</v>
      </c>
      <c r="J201" s="469">
        <v>0</v>
      </c>
      <c r="K201" s="469">
        <v>13471617</v>
      </c>
      <c r="L201" s="469">
        <v>61626997</v>
      </c>
      <c r="M201" s="469">
        <v>-1</v>
      </c>
      <c r="N201" s="469">
        <v>1692960</v>
      </c>
      <c r="O201" s="469">
        <v>17272641</v>
      </c>
      <c r="P201" s="469">
        <v>17360009</v>
      </c>
      <c r="Q201" s="469">
        <v>17074217</v>
      </c>
      <c r="R201" s="469">
        <v>10582883</v>
      </c>
      <c r="S201" s="469">
        <v>1223747</v>
      </c>
      <c r="T201" s="469">
        <v>9762486</v>
      </c>
      <c r="U201" s="469">
        <v>6187423</v>
      </c>
      <c r="V201" s="469">
        <v>6714591</v>
      </c>
      <c r="W201" s="469">
        <v>6169322</v>
      </c>
      <c r="X201" s="469">
        <v>4668477</v>
      </c>
      <c r="Y201" s="469">
        <v>2522192</v>
      </c>
      <c r="Z201" s="469">
        <v>0</v>
      </c>
      <c r="AA201" s="469">
        <v>0</v>
      </c>
      <c r="AB201" s="469">
        <v>0</v>
      </c>
      <c r="AC201" s="469">
        <v>0</v>
      </c>
      <c r="AD201" s="469">
        <v>0</v>
      </c>
      <c r="AE201" s="469">
        <v>0</v>
      </c>
      <c r="AF201" s="469">
        <v>0</v>
      </c>
      <c r="AG201" s="469">
        <v>303790451</v>
      </c>
      <c r="AH201" s="469">
        <v>303790451</v>
      </c>
    </row>
    <row r="202" spans="1:34" s="470" customFormat="1" ht="10.5" x14ac:dyDescent="0.25">
      <c r="A202" s="468" t="s">
        <v>223</v>
      </c>
      <c r="B202" s="469">
        <v>0</v>
      </c>
      <c r="C202" s="469">
        <v>0</v>
      </c>
      <c r="D202" s="469">
        <v>0</v>
      </c>
      <c r="E202" s="469">
        <v>13358988</v>
      </c>
      <c r="F202" s="469">
        <v>0</v>
      </c>
      <c r="G202" s="469">
        <v>0</v>
      </c>
      <c r="H202" s="469">
        <v>0</v>
      </c>
      <c r="I202" s="469">
        <v>0</v>
      </c>
      <c r="J202" s="469">
        <v>0</v>
      </c>
      <c r="K202" s="469">
        <v>0</v>
      </c>
      <c r="L202" s="469">
        <v>0</v>
      </c>
      <c r="M202" s="469">
        <v>0</v>
      </c>
      <c r="N202" s="469">
        <v>0</v>
      </c>
      <c r="O202" s="469">
        <v>0</v>
      </c>
      <c r="P202" s="469">
        <v>0</v>
      </c>
      <c r="Q202" s="469">
        <v>0</v>
      </c>
      <c r="R202" s="469">
        <v>0</v>
      </c>
      <c r="S202" s="469">
        <v>0</v>
      </c>
      <c r="T202" s="469">
        <v>0</v>
      </c>
      <c r="U202" s="469">
        <v>0</v>
      </c>
      <c r="V202" s="469">
        <v>0</v>
      </c>
      <c r="W202" s="469">
        <v>0</v>
      </c>
      <c r="X202" s="469">
        <v>0</v>
      </c>
      <c r="Y202" s="469">
        <v>0</v>
      </c>
      <c r="Z202" s="469">
        <v>0</v>
      </c>
      <c r="AA202" s="469">
        <v>0</v>
      </c>
      <c r="AB202" s="469">
        <v>0</v>
      </c>
      <c r="AC202" s="469">
        <v>0</v>
      </c>
      <c r="AD202" s="469">
        <v>0</v>
      </c>
      <c r="AE202" s="469">
        <v>0</v>
      </c>
      <c r="AF202" s="469">
        <v>0</v>
      </c>
      <c r="AG202" s="469">
        <v>13358988</v>
      </c>
      <c r="AH202" s="469">
        <v>13358988</v>
      </c>
    </row>
    <row r="203" spans="1:34" s="460" customFormat="1" x14ac:dyDescent="0.25">
      <c r="A203" s="471" t="s">
        <v>20</v>
      </c>
      <c r="B203" s="472">
        <f t="shared" ref="B203:AH203" si="1">SUM(B201:B202)</f>
        <v>0</v>
      </c>
      <c r="C203" s="472">
        <f t="shared" si="1"/>
        <v>6758367</v>
      </c>
      <c r="D203" s="472">
        <f t="shared" si="1"/>
        <v>12025667</v>
      </c>
      <c r="E203" s="472">
        <f t="shared" si="1"/>
        <v>15480439</v>
      </c>
      <c r="F203" s="472">
        <f t="shared" si="1"/>
        <v>20596166</v>
      </c>
      <c r="G203" s="472">
        <f t="shared" si="1"/>
        <v>22560207</v>
      </c>
      <c r="H203" s="472">
        <f t="shared" si="1"/>
        <v>28028377</v>
      </c>
      <c r="I203" s="472">
        <f t="shared" si="1"/>
        <v>35370655</v>
      </c>
      <c r="J203" s="472">
        <f t="shared" si="1"/>
        <v>0</v>
      </c>
      <c r="K203" s="472">
        <f t="shared" si="1"/>
        <v>13471617</v>
      </c>
      <c r="L203" s="472">
        <f t="shared" si="1"/>
        <v>61626997</v>
      </c>
      <c r="M203" s="472">
        <f t="shared" si="1"/>
        <v>-1</v>
      </c>
      <c r="N203" s="472">
        <f t="shared" si="1"/>
        <v>1692960</v>
      </c>
      <c r="O203" s="472">
        <f t="shared" si="1"/>
        <v>17272641</v>
      </c>
      <c r="P203" s="472">
        <f t="shared" si="1"/>
        <v>17360009</v>
      </c>
      <c r="Q203" s="472">
        <f t="shared" si="1"/>
        <v>17074217</v>
      </c>
      <c r="R203" s="472">
        <f t="shared" si="1"/>
        <v>10582883</v>
      </c>
      <c r="S203" s="472">
        <f t="shared" si="1"/>
        <v>1223747</v>
      </c>
      <c r="T203" s="472">
        <f t="shared" si="1"/>
        <v>9762486</v>
      </c>
      <c r="U203" s="472">
        <f t="shared" si="1"/>
        <v>6187423</v>
      </c>
      <c r="V203" s="472">
        <f t="shared" si="1"/>
        <v>6714591</v>
      </c>
      <c r="W203" s="472">
        <f t="shared" si="1"/>
        <v>6169322</v>
      </c>
      <c r="X203" s="472">
        <f t="shared" si="1"/>
        <v>4668477</v>
      </c>
      <c r="Y203" s="472">
        <f t="shared" si="1"/>
        <v>2522192</v>
      </c>
      <c r="Z203" s="472">
        <f t="shared" si="1"/>
        <v>0</v>
      </c>
      <c r="AA203" s="472">
        <f t="shared" si="1"/>
        <v>0</v>
      </c>
      <c r="AB203" s="472">
        <f t="shared" si="1"/>
        <v>0</v>
      </c>
      <c r="AC203" s="472">
        <f t="shared" si="1"/>
        <v>0</v>
      </c>
      <c r="AD203" s="472">
        <f t="shared" si="1"/>
        <v>0</v>
      </c>
      <c r="AE203" s="472">
        <f t="shared" si="1"/>
        <v>0</v>
      </c>
      <c r="AF203" s="472">
        <f t="shared" si="1"/>
        <v>0</v>
      </c>
      <c r="AG203" s="472">
        <f t="shared" si="1"/>
        <v>317149439</v>
      </c>
      <c r="AH203" s="472">
        <f t="shared" si="1"/>
        <v>317149439</v>
      </c>
    </row>
    <row r="204" spans="1:34" s="460" customFormat="1" hidden="1" x14ac:dyDescent="0.25"/>
    <row r="205" spans="1:34" s="460" customFormat="1" hidden="1" x14ac:dyDescent="0.25"/>
    <row r="206" spans="1:34" s="460" customFormat="1" hidden="1" x14ac:dyDescent="0.25"/>
    <row r="207" spans="1:34" s="460" customFormat="1" hidden="1" x14ac:dyDescent="0.25"/>
    <row r="208" spans="1:34" s="460" customFormat="1" hidden="1" x14ac:dyDescent="0.25"/>
    <row r="209" s="460" customFormat="1" hidden="1" x14ac:dyDescent="0.25"/>
    <row r="210" s="460" customFormat="1" hidden="1" x14ac:dyDescent="0.25"/>
    <row r="211" s="460" customFormat="1" hidden="1" x14ac:dyDescent="0.25"/>
    <row r="212" s="460" customFormat="1" hidden="1" x14ac:dyDescent="0.25"/>
    <row r="213" s="460" customFormat="1" hidden="1" x14ac:dyDescent="0.25"/>
    <row r="214" s="460" customFormat="1" hidden="1" x14ac:dyDescent="0.25"/>
    <row r="215" s="460" customFormat="1" hidden="1" x14ac:dyDescent="0.25"/>
    <row r="216" s="460" customFormat="1" hidden="1" x14ac:dyDescent="0.25"/>
    <row r="217" s="460" customFormat="1" hidden="1" x14ac:dyDescent="0.25"/>
    <row r="218" s="460" customFormat="1" hidden="1" x14ac:dyDescent="0.25"/>
    <row r="219" s="460" customFormat="1" hidden="1" x14ac:dyDescent="0.25"/>
    <row r="220" s="460" customFormat="1" hidden="1" x14ac:dyDescent="0.25"/>
    <row r="221" s="460" customFormat="1" hidden="1" x14ac:dyDescent="0.25"/>
    <row r="222" s="460" customFormat="1" hidden="1" x14ac:dyDescent="0.25"/>
    <row r="223" s="460" customFormat="1" hidden="1" x14ac:dyDescent="0.25"/>
    <row r="224" s="460" customFormat="1" hidden="1" x14ac:dyDescent="0.25"/>
    <row r="225" s="460" customFormat="1" hidden="1" x14ac:dyDescent="0.25"/>
    <row r="226" s="460" customFormat="1" hidden="1" x14ac:dyDescent="0.25"/>
    <row r="227" s="460" customFormat="1" hidden="1" x14ac:dyDescent="0.25"/>
    <row r="228" s="460" customFormat="1" hidden="1" x14ac:dyDescent="0.25"/>
    <row r="229" s="460" customFormat="1" hidden="1" x14ac:dyDescent="0.25"/>
    <row r="230" s="460" customFormat="1" hidden="1" x14ac:dyDescent="0.25"/>
    <row r="231" s="460" customFormat="1" hidden="1" x14ac:dyDescent="0.25"/>
    <row r="232" s="460" customFormat="1" hidden="1" x14ac:dyDescent="0.25"/>
    <row r="233" s="460" customFormat="1" hidden="1" x14ac:dyDescent="0.25"/>
    <row r="234" s="460" customFormat="1" hidden="1" x14ac:dyDescent="0.25"/>
    <row r="235" s="460" customFormat="1" hidden="1" x14ac:dyDescent="0.25"/>
    <row r="236" s="460" customFormat="1" hidden="1" x14ac:dyDescent="0.25"/>
    <row r="237" s="460" customFormat="1" hidden="1" x14ac:dyDescent="0.25"/>
    <row r="238" s="460" customFormat="1" hidden="1" x14ac:dyDescent="0.25"/>
    <row r="239" s="460" customFormat="1" hidden="1" x14ac:dyDescent="0.25"/>
    <row r="240" s="460" customFormat="1" hidden="1" x14ac:dyDescent="0.25"/>
    <row r="241" s="460" customFormat="1" hidden="1" x14ac:dyDescent="0.25"/>
    <row r="242" s="460" customFormat="1" hidden="1" x14ac:dyDescent="0.25"/>
    <row r="243" s="460" customFormat="1" hidden="1" x14ac:dyDescent="0.25"/>
    <row r="244" s="460" customFormat="1" hidden="1" x14ac:dyDescent="0.25"/>
    <row r="245" s="460" customFormat="1" hidden="1" x14ac:dyDescent="0.25"/>
    <row r="246" s="460" customFormat="1" hidden="1" x14ac:dyDescent="0.25"/>
    <row r="247" s="460" customFormat="1" hidden="1" x14ac:dyDescent="0.25"/>
    <row r="248" s="460" customFormat="1" hidden="1" x14ac:dyDescent="0.25"/>
    <row r="249" s="460" customFormat="1" hidden="1" x14ac:dyDescent="0.25"/>
    <row r="250" s="460" customFormat="1" hidden="1" x14ac:dyDescent="0.25"/>
    <row r="251" s="460" customFormat="1" hidden="1" x14ac:dyDescent="0.25"/>
    <row r="252" s="460" customFormat="1" hidden="1" x14ac:dyDescent="0.25"/>
    <row r="253" s="460" customFormat="1" hidden="1" x14ac:dyDescent="0.25"/>
    <row r="254" s="460" customFormat="1" hidden="1" x14ac:dyDescent="0.25"/>
    <row r="255" s="460" customFormat="1" hidden="1" x14ac:dyDescent="0.25"/>
    <row r="256" s="460" customFormat="1" hidden="1" x14ac:dyDescent="0.25"/>
    <row r="257" s="460" customFormat="1" hidden="1" x14ac:dyDescent="0.25"/>
    <row r="258" s="460" customFormat="1" hidden="1" x14ac:dyDescent="0.25"/>
    <row r="259" s="460" customFormat="1" hidden="1" x14ac:dyDescent="0.25"/>
    <row r="260" s="460" customFormat="1" hidden="1" x14ac:dyDescent="0.25"/>
    <row r="261" s="460" customFormat="1" hidden="1" x14ac:dyDescent="0.25"/>
    <row r="262" s="460" customFormat="1" hidden="1" x14ac:dyDescent="0.25"/>
    <row r="263" s="460" customFormat="1" hidden="1" x14ac:dyDescent="0.25"/>
    <row r="264" s="460" customFormat="1" hidden="1" x14ac:dyDescent="0.25"/>
    <row r="265" s="460" customFormat="1" hidden="1" x14ac:dyDescent="0.25"/>
    <row r="266" s="460" customFormat="1" hidden="1" x14ac:dyDescent="0.25"/>
    <row r="267" s="460" customFormat="1" hidden="1" x14ac:dyDescent="0.25"/>
    <row r="268" s="460" customFormat="1" hidden="1" x14ac:dyDescent="0.25"/>
    <row r="269" s="460" customFormat="1" hidden="1" x14ac:dyDescent="0.25"/>
    <row r="270" s="460" customFormat="1" hidden="1" x14ac:dyDescent="0.25"/>
    <row r="271" s="460" customFormat="1" hidden="1" x14ac:dyDescent="0.25"/>
    <row r="272" s="460" customFormat="1" hidden="1" x14ac:dyDescent="0.25"/>
    <row r="273" s="460" customFormat="1" hidden="1" x14ac:dyDescent="0.25"/>
    <row r="274" s="460" customFormat="1" hidden="1" x14ac:dyDescent="0.25"/>
    <row r="275" s="460" customFormat="1" hidden="1" x14ac:dyDescent="0.25"/>
    <row r="276" s="460" customFormat="1" hidden="1" x14ac:dyDescent="0.25"/>
    <row r="277" s="460" customFormat="1" hidden="1" x14ac:dyDescent="0.25"/>
    <row r="278" s="460" customFormat="1" hidden="1" x14ac:dyDescent="0.25"/>
    <row r="279" s="460" customFormat="1" hidden="1" x14ac:dyDescent="0.25"/>
    <row r="280" s="460" customFormat="1" hidden="1" x14ac:dyDescent="0.25"/>
    <row r="281" s="460" customFormat="1" hidden="1" x14ac:dyDescent="0.25"/>
    <row r="282" s="460" customFormat="1" hidden="1" x14ac:dyDescent="0.25"/>
    <row r="283" s="460" customFormat="1" hidden="1" x14ac:dyDescent="0.25"/>
    <row r="284" s="460" customFormat="1" hidden="1" x14ac:dyDescent="0.25"/>
    <row r="285" s="460" customFormat="1" hidden="1" x14ac:dyDescent="0.25"/>
    <row r="286" s="460" customFormat="1" hidden="1" x14ac:dyDescent="0.25"/>
    <row r="287" s="460" customFormat="1" hidden="1" x14ac:dyDescent="0.25"/>
    <row r="288" s="460" customFormat="1" hidden="1" x14ac:dyDescent="0.25"/>
    <row r="289" spans="1:34" s="460" customFormat="1" hidden="1" x14ac:dyDescent="0.25"/>
    <row r="290" spans="1:34" s="460" customFormat="1" hidden="1" x14ac:dyDescent="0.25"/>
    <row r="291" spans="1:34" s="460" customFormat="1" hidden="1" x14ac:dyDescent="0.25"/>
    <row r="292" spans="1:34" s="460" customFormat="1" hidden="1" x14ac:dyDescent="0.25"/>
    <row r="293" spans="1:34" s="460" customFormat="1" hidden="1" x14ac:dyDescent="0.25"/>
    <row r="294" spans="1:34" s="460" customFormat="1" hidden="1" x14ac:dyDescent="0.25"/>
    <row r="295" spans="1:34" s="460" customFormat="1" hidden="1" x14ac:dyDescent="0.25"/>
    <row r="296" spans="1:34" s="460" customFormat="1" ht="13" thickBot="1" x14ac:dyDescent="0.3"/>
    <row r="297" spans="1:34" s="460" customFormat="1" ht="15" thickBot="1" x14ac:dyDescent="0.4">
      <c r="A297" s="463" t="s">
        <v>135</v>
      </c>
    </row>
    <row r="298" spans="1:34" s="460" customFormat="1" x14ac:dyDescent="0.25"/>
    <row r="299" spans="1:34" s="460" customFormat="1" ht="14.5" x14ac:dyDescent="0.35">
      <c r="A299" s="465" t="s">
        <v>16</v>
      </c>
      <c r="B299" s="464"/>
      <c r="C299" s="464"/>
      <c r="D299" s="464"/>
      <c r="E299" s="464"/>
      <c r="F299" s="464"/>
      <c r="G299" s="464"/>
      <c r="H299" s="464"/>
      <c r="I299" s="464"/>
      <c r="J299" s="464"/>
      <c r="K299" s="464"/>
      <c r="L299" s="464"/>
      <c r="M299" s="464"/>
      <c r="N299" s="464"/>
      <c r="O299" s="464"/>
      <c r="P299" s="464"/>
      <c r="Q299" s="464"/>
      <c r="R299" s="464"/>
      <c r="S299" s="464"/>
      <c r="T299" s="464"/>
      <c r="U299" s="464"/>
      <c r="V299" s="464"/>
      <c r="W299" s="464"/>
      <c r="X299" s="464"/>
      <c r="Y299" s="464"/>
      <c r="Z299" s="464"/>
      <c r="AA299" s="464"/>
      <c r="AB299" s="464"/>
      <c r="AC299" s="464"/>
      <c r="AD299" s="464"/>
      <c r="AE299" s="464"/>
      <c r="AF299" s="464"/>
      <c r="AG299" s="464"/>
      <c r="AH299" s="464"/>
    </row>
    <row r="300" spans="1:34" s="460" customFormat="1" ht="33.65" customHeight="1" x14ac:dyDescent="0.35">
      <c r="A300" s="466" t="s">
        <v>137</v>
      </c>
      <c r="B300" s="467" t="s">
        <v>140</v>
      </c>
      <c r="C300" s="467" t="s">
        <v>192</v>
      </c>
      <c r="D300" s="467" t="s">
        <v>193</v>
      </c>
      <c r="E300" s="467" t="s">
        <v>194</v>
      </c>
      <c r="F300" s="467" t="s">
        <v>195</v>
      </c>
      <c r="G300" s="467" t="s">
        <v>196</v>
      </c>
      <c r="H300" s="467" t="s">
        <v>197</v>
      </c>
      <c r="I300" s="467" t="s">
        <v>198</v>
      </c>
      <c r="J300" s="467" t="s">
        <v>199</v>
      </c>
      <c r="K300" s="467" t="s">
        <v>200</v>
      </c>
      <c r="L300" s="467" t="s">
        <v>201</v>
      </c>
      <c r="M300" s="467" t="s">
        <v>202</v>
      </c>
      <c r="N300" s="467" t="s">
        <v>203</v>
      </c>
      <c r="O300" s="467" t="s">
        <v>204</v>
      </c>
      <c r="P300" s="467" t="s">
        <v>205</v>
      </c>
      <c r="Q300" s="467" t="s">
        <v>206</v>
      </c>
      <c r="R300" s="467" t="s">
        <v>207</v>
      </c>
      <c r="S300" s="467" t="s">
        <v>208</v>
      </c>
      <c r="T300" s="467" t="s">
        <v>209</v>
      </c>
      <c r="U300" s="467" t="s">
        <v>210</v>
      </c>
      <c r="V300" s="467" t="s">
        <v>211</v>
      </c>
      <c r="W300" s="467" t="s">
        <v>212</v>
      </c>
      <c r="X300" s="467" t="s">
        <v>213</v>
      </c>
      <c r="Y300" s="467" t="s">
        <v>214</v>
      </c>
      <c r="Z300" s="467" t="s">
        <v>215</v>
      </c>
      <c r="AA300" s="467" t="s">
        <v>216</v>
      </c>
      <c r="AB300" s="467" t="s">
        <v>217</v>
      </c>
      <c r="AC300" s="467" t="s">
        <v>218</v>
      </c>
      <c r="AD300" s="467" t="s">
        <v>219</v>
      </c>
      <c r="AE300" s="467" t="s">
        <v>220</v>
      </c>
      <c r="AF300" s="467" t="s">
        <v>221</v>
      </c>
      <c r="AG300" s="467" t="s">
        <v>20</v>
      </c>
      <c r="AH300" s="467" t="s">
        <v>141</v>
      </c>
    </row>
    <row r="301" spans="1:34" s="470" customFormat="1" ht="10.5" x14ac:dyDescent="0.25">
      <c r="A301" s="468" t="s">
        <v>222</v>
      </c>
      <c r="B301" s="469">
        <v>0</v>
      </c>
      <c r="C301" s="469">
        <v>295350</v>
      </c>
      <c r="D301" s="469">
        <v>565521</v>
      </c>
      <c r="E301" s="469">
        <v>115924</v>
      </c>
      <c r="F301" s="469">
        <v>786154</v>
      </c>
      <c r="G301" s="469">
        <v>884085</v>
      </c>
      <c r="H301" s="469">
        <v>2027302</v>
      </c>
      <c r="I301" s="469">
        <v>0</v>
      </c>
      <c r="J301" s="469">
        <v>-36</v>
      </c>
      <c r="K301" s="469">
        <v>530103</v>
      </c>
      <c r="L301" s="469">
        <v>6066226</v>
      </c>
      <c r="M301" s="469">
        <v>0</v>
      </c>
      <c r="N301" s="469">
        <v>0</v>
      </c>
      <c r="O301" s="469">
        <v>912450</v>
      </c>
      <c r="P301" s="469">
        <v>1223448</v>
      </c>
      <c r="Q301" s="469">
        <v>906377</v>
      </c>
      <c r="R301" s="469">
        <v>1148555</v>
      </c>
      <c r="S301" s="469">
        <v>1359381</v>
      </c>
      <c r="T301" s="469">
        <v>1145815</v>
      </c>
      <c r="U301" s="469">
        <v>1369057</v>
      </c>
      <c r="V301" s="469">
        <v>1285233</v>
      </c>
      <c r="W301" s="469">
        <v>1374283</v>
      </c>
      <c r="X301" s="469">
        <v>1271563</v>
      </c>
      <c r="Y301" s="469">
        <v>1357152</v>
      </c>
      <c r="Z301" s="469">
        <v>0</v>
      </c>
      <c r="AA301" s="469">
        <v>0</v>
      </c>
      <c r="AB301" s="469">
        <v>0</v>
      </c>
      <c r="AC301" s="469">
        <v>0</v>
      </c>
      <c r="AD301" s="469">
        <v>0</v>
      </c>
      <c r="AE301" s="469">
        <v>0</v>
      </c>
      <c r="AF301" s="469">
        <v>0</v>
      </c>
      <c r="AG301" s="469">
        <v>24623943</v>
      </c>
      <c r="AH301" s="469">
        <v>24623943</v>
      </c>
    </row>
    <row r="302" spans="1:34" s="470" customFormat="1" ht="10.5" x14ac:dyDescent="0.25">
      <c r="A302" s="468" t="s">
        <v>223</v>
      </c>
      <c r="B302" s="469">
        <v>0</v>
      </c>
      <c r="C302" s="469">
        <v>0</v>
      </c>
      <c r="D302" s="469">
        <v>0</v>
      </c>
      <c r="E302" s="469">
        <v>684794</v>
      </c>
      <c r="F302" s="469">
        <v>0</v>
      </c>
      <c r="G302" s="469">
        <v>0</v>
      </c>
      <c r="H302" s="469">
        <v>0</v>
      </c>
      <c r="I302" s="469">
        <v>0</v>
      </c>
      <c r="J302" s="469">
        <v>0</v>
      </c>
      <c r="K302" s="469">
        <v>0</v>
      </c>
      <c r="L302" s="469">
        <v>0</v>
      </c>
      <c r="M302" s="469">
        <v>0</v>
      </c>
      <c r="N302" s="469">
        <v>0</v>
      </c>
      <c r="O302" s="469">
        <v>0</v>
      </c>
      <c r="P302" s="469">
        <v>0</v>
      </c>
      <c r="Q302" s="469">
        <v>0</v>
      </c>
      <c r="R302" s="469">
        <v>0</v>
      </c>
      <c r="S302" s="469">
        <v>0</v>
      </c>
      <c r="T302" s="469">
        <v>0</v>
      </c>
      <c r="U302" s="469">
        <v>0</v>
      </c>
      <c r="V302" s="469">
        <v>0</v>
      </c>
      <c r="W302" s="469">
        <v>0</v>
      </c>
      <c r="X302" s="469">
        <v>0</v>
      </c>
      <c r="Y302" s="469">
        <v>0</v>
      </c>
      <c r="Z302" s="469">
        <v>0</v>
      </c>
      <c r="AA302" s="469">
        <v>0</v>
      </c>
      <c r="AB302" s="469">
        <v>0</v>
      </c>
      <c r="AC302" s="469">
        <v>0</v>
      </c>
      <c r="AD302" s="469">
        <v>0</v>
      </c>
      <c r="AE302" s="469">
        <v>0</v>
      </c>
      <c r="AF302" s="469">
        <v>0</v>
      </c>
      <c r="AG302" s="469">
        <v>684794</v>
      </c>
      <c r="AH302" s="469">
        <v>684794</v>
      </c>
    </row>
    <row r="303" spans="1:34" s="460" customFormat="1" x14ac:dyDescent="0.25">
      <c r="A303" s="471" t="s">
        <v>20</v>
      </c>
      <c r="B303" s="472">
        <f t="shared" ref="B303:AH303" si="2">SUM(B301:B302)</f>
        <v>0</v>
      </c>
      <c r="C303" s="472">
        <f t="shared" si="2"/>
        <v>295350</v>
      </c>
      <c r="D303" s="472">
        <f t="shared" si="2"/>
        <v>565521</v>
      </c>
      <c r="E303" s="472">
        <f t="shared" si="2"/>
        <v>800718</v>
      </c>
      <c r="F303" s="472">
        <f t="shared" si="2"/>
        <v>786154</v>
      </c>
      <c r="G303" s="472">
        <f t="shared" si="2"/>
        <v>884085</v>
      </c>
      <c r="H303" s="472">
        <f t="shared" si="2"/>
        <v>2027302</v>
      </c>
      <c r="I303" s="472">
        <f t="shared" si="2"/>
        <v>0</v>
      </c>
      <c r="J303" s="472">
        <f t="shared" si="2"/>
        <v>-36</v>
      </c>
      <c r="K303" s="472">
        <f t="shared" si="2"/>
        <v>530103</v>
      </c>
      <c r="L303" s="472">
        <f t="shared" si="2"/>
        <v>6066226</v>
      </c>
      <c r="M303" s="472">
        <f t="shared" si="2"/>
        <v>0</v>
      </c>
      <c r="N303" s="472">
        <f t="shared" si="2"/>
        <v>0</v>
      </c>
      <c r="O303" s="472">
        <f t="shared" si="2"/>
        <v>912450</v>
      </c>
      <c r="P303" s="472">
        <f t="shared" si="2"/>
        <v>1223448</v>
      </c>
      <c r="Q303" s="472">
        <f t="shared" si="2"/>
        <v>906377</v>
      </c>
      <c r="R303" s="472">
        <f t="shared" si="2"/>
        <v>1148555</v>
      </c>
      <c r="S303" s="472">
        <f t="shared" si="2"/>
        <v>1359381</v>
      </c>
      <c r="T303" s="472">
        <f t="shared" si="2"/>
        <v>1145815</v>
      </c>
      <c r="U303" s="472">
        <f t="shared" si="2"/>
        <v>1369057</v>
      </c>
      <c r="V303" s="472">
        <f t="shared" si="2"/>
        <v>1285233</v>
      </c>
      <c r="W303" s="472">
        <f t="shared" si="2"/>
        <v>1374283</v>
      </c>
      <c r="X303" s="472">
        <f t="shared" si="2"/>
        <v>1271563</v>
      </c>
      <c r="Y303" s="472">
        <f t="shared" si="2"/>
        <v>1357152</v>
      </c>
      <c r="Z303" s="472">
        <f t="shared" si="2"/>
        <v>0</v>
      </c>
      <c r="AA303" s="472">
        <f t="shared" si="2"/>
        <v>0</v>
      </c>
      <c r="AB303" s="472">
        <f t="shared" si="2"/>
        <v>0</v>
      </c>
      <c r="AC303" s="472">
        <f t="shared" si="2"/>
        <v>0</v>
      </c>
      <c r="AD303" s="472">
        <f t="shared" si="2"/>
        <v>0</v>
      </c>
      <c r="AE303" s="472">
        <f t="shared" si="2"/>
        <v>0</v>
      </c>
      <c r="AF303" s="472">
        <f t="shared" si="2"/>
        <v>0</v>
      </c>
      <c r="AG303" s="472">
        <f t="shared" si="2"/>
        <v>25308737</v>
      </c>
      <c r="AH303" s="472">
        <f t="shared" si="2"/>
        <v>25308737</v>
      </c>
    </row>
    <row r="304" spans="1:34" s="460" customFormat="1" hidden="1" x14ac:dyDescent="0.25">
      <c r="A304" s="473"/>
      <c r="B304" s="474"/>
      <c r="C304" s="474"/>
      <c r="D304" s="474"/>
      <c r="E304" s="474"/>
      <c r="F304" s="474"/>
      <c r="G304" s="474"/>
      <c r="H304" s="474"/>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row>
    <row r="305" spans="1:34" s="460" customFormat="1" hidden="1" x14ac:dyDescent="0.25">
      <c r="A305" s="473"/>
      <c r="B305" s="474"/>
      <c r="C305" s="474"/>
      <c r="D305" s="474"/>
      <c r="E305" s="474"/>
      <c r="F305" s="474"/>
      <c r="G305" s="474"/>
      <c r="H305" s="474"/>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row>
    <row r="306" spans="1:34" s="460" customFormat="1" hidden="1" x14ac:dyDescent="0.25">
      <c r="A306" s="473"/>
      <c r="B306" s="474"/>
      <c r="C306" s="474"/>
      <c r="D306" s="474"/>
      <c r="E306" s="474"/>
      <c r="F306" s="474"/>
      <c r="G306" s="474"/>
      <c r="H306" s="474"/>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row>
    <row r="307" spans="1:34" s="460" customFormat="1" hidden="1" x14ac:dyDescent="0.25">
      <c r="A307" s="473"/>
      <c r="B307" s="474"/>
      <c r="C307" s="474"/>
      <c r="D307" s="474"/>
      <c r="E307" s="474"/>
      <c r="F307" s="474"/>
      <c r="G307" s="474"/>
      <c r="H307" s="474"/>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row>
    <row r="308" spans="1:34" s="460" customFormat="1" hidden="1" x14ac:dyDescent="0.25"/>
    <row r="309" spans="1:34" s="460" customFormat="1" hidden="1" x14ac:dyDescent="0.25"/>
    <row r="310" spans="1:34" s="460" customFormat="1" hidden="1" x14ac:dyDescent="0.25"/>
    <row r="311" spans="1:34" s="460" customFormat="1" hidden="1" x14ac:dyDescent="0.25"/>
    <row r="312" spans="1:34" s="460" customFormat="1" hidden="1" x14ac:dyDescent="0.25"/>
    <row r="313" spans="1:34" s="460" customFormat="1" hidden="1" x14ac:dyDescent="0.25"/>
    <row r="314" spans="1:34" s="460" customFormat="1" hidden="1" x14ac:dyDescent="0.25"/>
    <row r="315" spans="1:34" s="460" customFormat="1" hidden="1" x14ac:dyDescent="0.25"/>
    <row r="316" spans="1:34" s="460" customFormat="1" hidden="1" x14ac:dyDescent="0.25"/>
    <row r="317" spans="1:34" s="460" customFormat="1" hidden="1" x14ac:dyDescent="0.25"/>
    <row r="318" spans="1:34" s="460" customFormat="1" hidden="1" x14ac:dyDescent="0.25"/>
    <row r="319" spans="1:34" s="460" customFormat="1" hidden="1" x14ac:dyDescent="0.25"/>
    <row r="320" spans="1:34" s="460" customFormat="1" hidden="1" x14ac:dyDescent="0.25"/>
    <row r="321" s="460" customFormat="1" hidden="1" x14ac:dyDescent="0.25"/>
    <row r="322" s="460" customFormat="1" hidden="1" x14ac:dyDescent="0.25"/>
    <row r="323" s="460" customFormat="1" hidden="1" x14ac:dyDescent="0.25"/>
    <row r="324" s="460" customFormat="1" hidden="1" x14ac:dyDescent="0.25"/>
    <row r="325" s="460" customFormat="1" hidden="1" x14ac:dyDescent="0.25"/>
    <row r="326" s="460" customFormat="1" hidden="1" x14ac:dyDescent="0.25"/>
    <row r="327" s="460" customFormat="1" hidden="1" x14ac:dyDescent="0.25"/>
    <row r="328" s="460" customFormat="1" hidden="1" x14ac:dyDescent="0.25"/>
    <row r="329" s="460" customFormat="1" hidden="1" x14ac:dyDescent="0.25"/>
    <row r="330" s="460" customFormat="1" hidden="1" x14ac:dyDescent="0.25"/>
    <row r="331" s="460" customFormat="1" hidden="1" x14ac:dyDescent="0.25"/>
    <row r="332" s="460" customFormat="1" hidden="1" x14ac:dyDescent="0.25"/>
    <row r="333" s="460" customFormat="1" hidden="1" x14ac:dyDescent="0.25"/>
    <row r="334" s="460" customFormat="1" hidden="1" x14ac:dyDescent="0.25"/>
    <row r="335" s="460" customFormat="1" hidden="1" x14ac:dyDescent="0.25"/>
    <row r="336" s="460" customFormat="1" hidden="1" x14ac:dyDescent="0.25"/>
    <row r="337" s="460" customFormat="1" hidden="1" x14ac:dyDescent="0.25"/>
    <row r="338" s="460" customFormat="1" hidden="1" x14ac:dyDescent="0.25"/>
    <row r="339" s="460" customFormat="1" hidden="1" x14ac:dyDescent="0.25"/>
    <row r="340" s="460" customFormat="1" hidden="1" x14ac:dyDescent="0.25"/>
    <row r="341" s="460" customFormat="1" hidden="1" x14ac:dyDescent="0.25"/>
    <row r="342" s="460" customFormat="1" hidden="1" x14ac:dyDescent="0.25"/>
    <row r="343" s="460" customFormat="1" hidden="1" x14ac:dyDescent="0.25"/>
    <row r="344" s="460" customFormat="1" hidden="1" x14ac:dyDescent="0.25"/>
    <row r="345" s="460" customFormat="1" hidden="1" x14ac:dyDescent="0.25"/>
    <row r="346" s="460" customFormat="1" hidden="1" x14ac:dyDescent="0.25"/>
    <row r="347" s="460" customFormat="1" hidden="1" x14ac:dyDescent="0.25"/>
    <row r="348" s="460" customFormat="1" hidden="1" x14ac:dyDescent="0.25"/>
    <row r="349" s="460" customFormat="1" hidden="1" x14ac:dyDescent="0.25"/>
    <row r="350" s="460" customFormat="1" hidden="1" x14ac:dyDescent="0.25"/>
    <row r="351" s="460" customFormat="1" hidden="1" x14ac:dyDescent="0.25"/>
    <row r="352" s="460" customFormat="1" hidden="1" x14ac:dyDescent="0.25"/>
    <row r="353" s="460" customFormat="1" hidden="1" x14ac:dyDescent="0.25"/>
    <row r="354" s="460" customFormat="1" hidden="1" x14ac:dyDescent="0.25"/>
    <row r="355" s="460" customFormat="1" hidden="1" x14ac:dyDescent="0.25"/>
    <row r="356" s="460" customFormat="1" hidden="1" x14ac:dyDescent="0.25"/>
    <row r="357" s="460" customFormat="1" hidden="1" x14ac:dyDescent="0.25"/>
    <row r="358" s="460" customFormat="1" hidden="1" x14ac:dyDescent="0.25"/>
    <row r="359" s="460" customFormat="1" hidden="1" x14ac:dyDescent="0.25"/>
    <row r="360" s="460" customFormat="1" hidden="1" x14ac:dyDescent="0.25"/>
    <row r="361" s="460" customFormat="1" hidden="1" x14ac:dyDescent="0.25"/>
    <row r="362" s="460" customFormat="1" hidden="1" x14ac:dyDescent="0.25"/>
    <row r="363" s="460" customFormat="1" hidden="1" x14ac:dyDescent="0.25"/>
    <row r="364" s="460" customFormat="1" hidden="1" x14ac:dyDescent="0.25"/>
    <row r="365" s="460" customFormat="1" hidden="1" x14ac:dyDescent="0.25"/>
    <row r="366" s="460" customFormat="1" hidden="1" x14ac:dyDescent="0.25"/>
    <row r="367" s="460" customFormat="1" hidden="1" x14ac:dyDescent="0.25"/>
    <row r="368" s="460" customFormat="1" hidden="1" x14ac:dyDescent="0.25"/>
    <row r="369" s="460" customFormat="1" hidden="1" x14ac:dyDescent="0.25"/>
    <row r="370" s="460" customFormat="1" hidden="1" x14ac:dyDescent="0.25"/>
    <row r="371" s="460" customFormat="1" hidden="1" x14ac:dyDescent="0.25"/>
    <row r="372" s="460" customFormat="1" hidden="1" x14ac:dyDescent="0.25"/>
    <row r="373" s="460" customFormat="1" hidden="1" x14ac:dyDescent="0.25"/>
    <row r="374" s="460" customFormat="1" hidden="1" x14ac:dyDescent="0.25"/>
    <row r="375" s="460" customFormat="1" hidden="1" x14ac:dyDescent="0.25"/>
    <row r="376" s="460" customFormat="1" hidden="1" x14ac:dyDescent="0.25"/>
    <row r="377" s="460" customFormat="1" hidden="1" x14ac:dyDescent="0.25"/>
    <row r="378" s="460" customFormat="1" hidden="1" x14ac:dyDescent="0.25"/>
    <row r="379" s="460" customFormat="1" hidden="1" x14ac:dyDescent="0.25"/>
    <row r="380" s="460" customFormat="1" hidden="1" x14ac:dyDescent="0.25"/>
    <row r="381" s="460" customFormat="1" hidden="1" x14ac:dyDescent="0.25"/>
    <row r="382" s="460" customFormat="1" hidden="1" x14ac:dyDescent="0.25"/>
    <row r="383" s="460" customFormat="1" hidden="1" x14ac:dyDescent="0.25"/>
    <row r="384" s="460" customFormat="1" hidden="1" x14ac:dyDescent="0.25"/>
    <row r="385" spans="1:34" s="460" customFormat="1" hidden="1" x14ac:dyDescent="0.25"/>
    <row r="386" spans="1:34" s="460" customFormat="1" hidden="1" x14ac:dyDescent="0.25"/>
    <row r="387" spans="1:34" s="460" customFormat="1" hidden="1" x14ac:dyDescent="0.25"/>
    <row r="388" spans="1:34" s="460" customFormat="1" hidden="1" x14ac:dyDescent="0.25"/>
    <row r="389" spans="1:34" s="460" customFormat="1" hidden="1" x14ac:dyDescent="0.25"/>
    <row r="390" spans="1:34" s="460" customFormat="1" hidden="1" x14ac:dyDescent="0.25"/>
    <row r="391" spans="1:34" s="460" customFormat="1" hidden="1" x14ac:dyDescent="0.25"/>
    <row r="392" spans="1:34" s="460" customFormat="1" hidden="1" x14ac:dyDescent="0.25"/>
    <row r="393" spans="1:34" s="460" customFormat="1" hidden="1" x14ac:dyDescent="0.25"/>
    <row r="394" spans="1:34" s="460" customFormat="1" hidden="1" x14ac:dyDescent="0.25"/>
    <row r="395" spans="1:34" s="460" customFormat="1" hidden="1" x14ac:dyDescent="0.25"/>
    <row r="396" spans="1:34" s="460" customFormat="1" hidden="1" x14ac:dyDescent="0.25"/>
    <row r="397" spans="1:34" s="460" customFormat="1" hidden="1" x14ac:dyDescent="0.25"/>
    <row r="398" spans="1:34" s="460" customFormat="1" x14ac:dyDescent="0.25"/>
    <row r="399" spans="1:34" s="460" customFormat="1" ht="14.5" x14ac:dyDescent="0.35">
      <c r="A399" s="465" t="s">
        <v>17</v>
      </c>
      <c r="B399" s="464"/>
      <c r="C399" s="464"/>
      <c r="D399" s="464"/>
      <c r="E399" s="464"/>
      <c r="F399" s="464"/>
      <c r="G399" s="464"/>
      <c r="H399" s="464"/>
      <c r="I399" s="464"/>
      <c r="J399" s="464"/>
      <c r="K399" s="464"/>
      <c r="L399" s="464"/>
      <c r="M399" s="464"/>
      <c r="N399" s="464"/>
      <c r="O399" s="464"/>
      <c r="P399" s="464"/>
      <c r="Q399" s="464"/>
      <c r="R399" s="464"/>
      <c r="S399" s="464"/>
      <c r="T399" s="464"/>
      <c r="U399" s="464"/>
      <c r="V399" s="464"/>
      <c r="W399" s="464"/>
      <c r="X399" s="464"/>
      <c r="Y399" s="464"/>
      <c r="Z399" s="464"/>
      <c r="AA399" s="464"/>
      <c r="AB399" s="464"/>
      <c r="AC399" s="464"/>
      <c r="AD399" s="464"/>
      <c r="AE399" s="464"/>
      <c r="AF399" s="464"/>
      <c r="AG399" s="464"/>
      <c r="AH399" s="464"/>
    </row>
    <row r="400" spans="1:34" s="460" customFormat="1" ht="33.65" customHeight="1" x14ac:dyDescent="0.35">
      <c r="A400" s="466" t="s">
        <v>137</v>
      </c>
      <c r="B400" s="467" t="s">
        <v>140</v>
      </c>
      <c r="C400" s="467" t="s">
        <v>192</v>
      </c>
      <c r="D400" s="467" t="s">
        <v>193</v>
      </c>
      <c r="E400" s="467" t="s">
        <v>194</v>
      </c>
      <c r="F400" s="467" t="s">
        <v>195</v>
      </c>
      <c r="G400" s="467" t="s">
        <v>196</v>
      </c>
      <c r="H400" s="467" t="s">
        <v>197</v>
      </c>
      <c r="I400" s="467" t="s">
        <v>198</v>
      </c>
      <c r="J400" s="467" t="s">
        <v>199</v>
      </c>
      <c r="K400" s="467" t="s">
        <v>200</v>
      </c>
      <c r="L400" s="467" t="s">
        <v>201</v>
      </c>
      <c r="M400" s="467" t="s">
        <v>202</v>
      </c>
      <c r="N400" s="467" t="s">
        <v>203</v>
      </c>
      <c r="O400" s="467" t="s">
        <v>204</v>
      </c>
      <c r="P400" s="467" t="s">
        <v>205</v>
      </c>
      <c r="Q400" s="467" t="s">
        <v>206</v>
      </c>
      <c r="R400" s="467" t="s">
        <v>207</v>
      </c>
      <c r="S400" s="467" t="s">
        <v>208</v>
      </c>
      <c r="T400" s="467" t="s">
        <v>209</v>
      </c>
      <c r="U400" s="467" t="s">
        <v>210</v>
      </c>
      <c r="V400" s="467" t="s">
        <v>211</v>
      </c>
      <c r="W400" s="467" t="s">
        <v>212</v>
      </c>
      <c r="X400" s="467" t="s">
        <v>213</v>
      </c>
      <c r="Y400" s="467" t="s">
        <v>214</v>
      </c>
      <c r="Z400" s="467" t="s">
        <v>215</v>
      </c>
      <c r="AA400" s="467" t="s">
        <v>216</v>
      </c>
      <c r="AB400" s="467" t="s">
        <v>217</v>
      </c>
      <c r="AC400" s="467" t="s">
        <v>218</v>
      </c>
      <c r="AD400" s="467" t="s">
        <v>219</v>
      </c>
      <c r="AE400" s="467" t="s">
        <v>220</v>
      </c>
      <c r="AF400" s="467" t="s">
        <v>221</v>
      </c>
      <c r="AG400" s="467" t="s">
        <v>20</v>
      </c>
      <c r="AH400" s="467" t="s">
        <v>141</v>
      </c>
    </row>
    <row r="401" spans="1:34" s="470" customFormat="1" ht="10.5" x14ac:dyDescent="0.25">
      <c r="A401" s="468" t="s">
        <v>222</v>
      </c>
      <c r="B401" s="469">
        <v>0</v>
      </c>
      <c r="C401" s="469">
        <v>265815</v>
      </c>
      <c r="D401" s="469">
        <v>508969</v>
      </c>
      <c r="E401" s="469">
        <v>104332</v>
      </c>
      <c r="F401" s="469">
        <v>707539</v>
      </c>
      <c r="G401" s="469">
        <v>795676</v>
      </c>
      <c r="H401" s="469">
        <v>1824573</v>
      </c>
      <c r="I401" s="469">
        <v>0</v>
      </c>
      <c r="J401" s="469">
        <v>-18</v>
      </c>
      <c r="K401" s="469">
        <v>265052</v>
      </c>
      <c r="L401" s="469">
        <v>3458791</v>
      </c>
      <c r="M401" s="469">
        <v>1</v>
      </c>
      <c r="N401" s="469">
        <v>1</v>
      </c>
      <c r="O401" s="469">
        <v>657891</v>
      </c>
      <c r="P401" s="469">
        <v>876121</v>
      </c>
      <c r="Q401" s="469">
        <v>614299</v>
      </c>
      <c r="R401" s="469">
        <v>964068</v>
      </c>
      <c r="S401" s="469">
        <v>864269</v>
      </c>
      <c r="T401" s="469">
        <v>572909</v>
      </c>
      <c r="U401" s="469">
        <v>684529</v>
      </c>
      <c r="V401" s="469">
        <v>642618</v>
      </c>
      <c r="W401" s="469">
        <v>687142</v>
      </c>
      <c r="X401" s="469">
        <v>635782</v>
      </c>
      <c r="Y401" s="469">
        <v>678577</v>
      </c>
      <c r="Z401" s="469">
        <v>0</v>
      </c>
      <c r="AA401" s="469">
        <v>0</v>
      </c>
      <c r="AB401" s="469">
        <v>0</v>
      </c>
      <c r="AC401" s="469">
        <v>0</v>
      </c>
      <c r="AD401" s="469">
        <v>0</v>
      </c>
      <c r="AE401" s="469">
        <v>0</v>
      </c>
      <c r="AF401" s="469">
        <v>0</v>
      </c>
      <c r="AG401" s="469">
        <v>15808936</v>
      </c>
      <c r="AH401" s="469">
        <v>15808936</v>
      </c>
    </row>
    <row r="402" spans="1:34" s="470" customFormat="1" ht="10.5" x14ac:dyDescent="0.25">
      <c r="A402" s="468" t="s">
        <v>223</v>
      </c>
      <c r="B402" s="469">
        <v>0</v>
      </c>
      <c r="C402" s="469">
        <v>0</v>
      </c>
      <c r="D402" s="469">
        <v>0</v>
      </c>
      <c r="E402" s="469">
        <v>616315</v>
      </c>
      <c r="F402" s="469">
        <v>0</v>
      </c>
      <c r="G402" s="469">
        <v>0</v>
      </c>
      <c r="H402" s="469">
        <v>0</v>
      </c>
      <c r="I402" s="469">
        <v>0</v>
      </c>
      <c r="J402" s="469">
        <v>0</v>
      </c>
      <c r="K402" s="469">
        <v>0</v>
      </c>
      <c r="L402" s="469">
        <v>0</v>
      </c>
      <c r="M402" s="469">
        <v>0</v>
      </c>
      <c r="N402" s="469">
        <v>0</v>
      </c>
      <c r="O402" s="469">
        <v>0</v>
      </c>
      <c r="P402" s="469">
        <v>0</v>
      </c>
      <c r="Q402" s="469">
        <v>0</v>
      </c>
      <c r="R402" s="469">
        <v>0</v>
      </c>
      <c r="S402" s="469">
        <v>0</v>
      </c>
      <c r="T402" s="469">
        <v>0</v>
      </c>
      <c r="U402" s="469">
        <v>0</v>
      </c>
      <c r="V402" s="469">
        <v>0</v>
      </c>
      <c r="W402" s="469">
        <v>0</v>
      </c>
      <c r="X402" s="469">
        <v>0</v>
      </c>
      <c r="Y402" s="469">
        <v>0</v>
      </c>
      <c r="Z402" s="469">
        <v>0</v>
      </c>
      <c r="AA402" s="469">
        <v>0</v>
      </c>
      <c r="AB402" s="469">
        <v>0</v>
      </c>
      <c r="AC402" s="469">
        <v>0</v>
      </c>
      <c r="AD402" s="469">
        <v>0</v>
      </c>
      <c r="AE402" s="469">
        <v>0</v>
      </c>
      <c r="AF402" s="469">
        <v>0</v>
      </c>
      <c r="AG402" s="469">
        <v>616315</v>
      </c>
      <c r="AH402" s="469">
        <v>616315</v>
      </c>
    </row>
    <row r="403" spans="1:34" s="460" customFormat="1" x14ac:dyDescent="0.25">
      <c r="A403" s="471" t="s">
        <v>20</v>
      </c>
      <c r="B403" s="472">
        <f t="shared" ref="B403:AH403" si="3">SUM(B401:B402)</f>
        <v>0</v>
      </c>
      <c r="C403" s="472">
        <f t="shared" si="3"/>
        <v>265815</v>
      </c>
      <c r="D403" s="472">
        <f t="shared" si="3"/>
        <v>508969</v>
      </c>
      <c r="E403" s="472">
        <f t="shared" si="3"/>
        <v>720647</v>
      </c>
      <c r="F403" s="472">
        <f t="shared" si="3"/>
        <v>707539</v>
      </c>
      <c r="G403" s="472">
        <f t="shared" si="3"/>
        <v>795676</v>
      </c>
      <c r="H403" s="472">
        <f t="shared" si="3"/>
        <v>1824573</v>
      </c>
      <c r="I403" s="472">
        <f t="shared" si="3"/>
        <v>0</v>
      </c>
      <c r="J403" s="472">
        <f t="shared" si="3"/>
        <v>-18</v>
      </c>
      <c r="K403" s="472">
        <f t="shared" si="3"/>
        <v>265052</v>
      </c>
      <c r="L403" s="472">
        <f t="shared" si="3"/>
        <v>3458791</v>
      </c>
      <c r="M403" s="472">
        <f t="shared" si="3"/>
        <v>1</v>
      </c>
      <c r="N403" s="472">
        <f t="shared" si="3"/>
        <v>1</v>
      </c>
      <c r="O403" s="472">
        <f t="shared" si="3"/>
        <v>657891</v>
      </c>
      <c r="P403" s="472">
        <f t="shared" si="3"/>
        <v>876121</v>
      </c>
      <c r="Q403" s="472">
        <f t="shared" si="3"/>
        <v>614299</v>
      </c>
      <c r="R403" s="472">
        <f t="shared" si="3"/>
        <v>964068</v>
      </c>
      <c r="S403" s="472">
        <f t="shared" si="3"/>
        <v>864269</v>
      </c>
      <c r="T403" s="472">
        <f t="shared" si="3"/>
        <v>572909</v>
      </c>
      <c r="U403" s="472">
        <f t="shared" si="3"/>
        <v>684529</v>
      </c>
      <c r="V403" s="472">
        <f t="shared" si="3"/>
        <v>642618</v>
      </c>
      <c r="W403" s="472">
        <f t="shared" si="3"/>
        <v>687142</v>
      </c>
      <c r="X403" s="472">
        <f t="shared" si="3"/>
        <v>635782</v>
      </c>
      <c r="Y403" s="472">
        <f t="shared" si="3"/>
        <v>678577</v>
      </c>
      <c r="Z403" s="472">
        <f t="shared" si="3"/>
        <v>0</v>
      </c>
      <c r="AA403" s="472">
        <f t="shared" si="3"/>
        <v>0</v>
      </c>
      <c r="AB403" s="472">
        <f t="shared" si="3"/>
        <v>0</v>
      </c>
      <c r="AC403" s="472">
        <f t="shared" si="3"/>
        <v>0</v>
      </c>
      <c r="AD403" s="472">
        <f t="shared" si="3"/>
        <v>0</v>
      </c>
      <c r="AE403" s="472">
        <f t="shared" si="3"/>
        <v>0</v>
      </c>
      <c r="AF403" s="472">
        <f t="shared" si="3"/>
        <v>0</v>
      </c>
      <c r="AG403" s="472">
        <f t="shared" si="3"/>
        <v>16425251</v>
      </c>
      <c r="AH403" s="472">
        <f t="shared" si="3"/>
        <v>16425251</v>
      </c>
    </row>
    <row r="404" spans="1:34" s="460" customFormat="1" x14ac:dyDescent="0.25"/>
    <row r="405" spans="1:34" s="460" customFormat="1" x14ac:dyDescent="0.25"/>
    <row r="406" spans="1:34" s="460" customFormat="1" x14ac:dyDescent="0.25"/>
    <row r="407" spans="1:34" s="460" customFormat="1" x14ac:dyDescent="0.25"/>
    <row r="408" spans="1:34" s="460" customFormat="1" x14ac:dyDescent="0.25"/>
    <row r="409" spans="1:34" s="460" customFormat="1" x14ac:dyDescent="0.25"/>
    <row r="410" spans="1:34" s="460" customFormat="1" x14ac:dyDescent="0.25"/>
  </sheetData>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topLeftCell="D1" zoomScaleNormal="100" workbookViewId="0">
      <pane ySplit="5" topLeftCell="A8" activePane="bottomLeft" state="frozen"/>
      <selection pane="bottomLeft" activeCell="W112" sqref="W112"/>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7" width="15.1796875" customWidth="1"/>
    <col min="28"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42"/>
      <c r="AB7" s="38"/>
      <c r="AC7" s="38"/>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10">
        <f>'DY Def'!X$5</f>
        <v>23</v>
      </c>
      <c r="AB8" s="309">
        <f>'DY Def'!Y$5</f>
        <v>24</v>
      </c>
      <c r="AC8" s="309">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100"/>
      <c r="W9" s="95"/>
      <c r="X9" s="95"/>
      <c r="Y9" s="95"/>
      <c r="Z9" s="95"/>
      <c r="AA9" s="96"/>
      <c r="AB9" s="95"/>
      <c r="AC9" s="95"/>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97">
        <f>IF($D$4="MAP+ADM Waivers",SUMIF('C Report'!$A$100:$A$199,'C Report Grouper'!$D29,'C Report'!T$100:T$199)+SUMIF('C Report'!$A$300:$A$399,'C Report Grouper'!$D29,'C Report'!T$300:T$399),SUMIF('C Report'!$A$100:$A$199,'C Report Grouper'!$D29,'C Report'!T$100:T$199))</f>
        <v>0</v>
      </c>
      <c r="W29" s="395">
        <f>IF($D$4="MAP+ADM Waivers",SUMIF('C Report'!$A$100:$A$199,'C Report Grouper'!$D29,'C Report'!U$100:U$199)+SUMIF('C Report'!$A$300:$A$399,'C Report Grouper'!$D29,'C Report'!U$300:U$399),SUMIF('C Report'!$A$100:$A$199,'C Report Grouper'!$D29,'C Report'!U$100:U$199))</f>
        <v>0</v>
      </c>
      <c r="X29" s="395">
        <f>IF($D$4="MAP+ADM Waivers",SUMIF('C Report'!$A$100:$A$199,'C Report Grouper'!$D29,'C Report'!V$100:V$199)+SUMIF('C Report'!$A$300:$A$399,'C Report Grouper'!$D29,'C Report'!V$300:V$399),SUMIF('C Report'!$A$100:$A$199,'C Report Grouper'!$D29,'C Report'!V$100:V$199))</f>
        <v>0</v>
      </c>
      <c r="Y29" s="395">
        <f>IF($D$4="MAP+ADM Waivers",SUMIF('C Report'!$A$100:$A$199,'C Report Grouper'!$D29,'C Report'!W$100:W$199)+SUMIF('C Report'!$A$300:$A$399,'C Report Grouper'!$D29,'C Report'!W$300:W$399),SUMIF('C Report'!$A$100:$A$199,'C Report Grouper'!$D29,'C Report'!W$100:W$199))</f>
        <v>0</v>
      </c>
      <c r="Z29" s="395">
        <f>IF($D$4="MAP+ADM Waivers",SUMIF('C Report'!$A$100:$A$199,'C Report Grouper'!$D29,'C Report'!X$100:X$199)+SUMIF('C Report'!$A$300:$A$399,'C Report Grouper'!$D29,'C Report'!X$300:X$399),SUMIF('C Report'!$A$100:$A$199,'C Report Grouper'!$D29,'C Report'!X$100:X$199))</f>
        <v>0</v>
      </c>
      <c r="AA29" s="99">
        <f>IF($D$4="MAP+ADM Waivers",SUMIF('C Report'!$A$100:$A$199,'C Report Grouper'!$D29,'C Report'!Y$100:Y$199)+SUMIF('C Report'!$A$300:$A$399,'C Report Grouper'!$D29,'C Report'!Y$300:Y$399),SUMIF('C Report'!$A$100:$A$199,'C Report Grouper'!$D29,'C Report'!Y$100:Y$199))</f>
        <v>0</v>
      </c>
      <c r="AB29" s="98">
        <f>IF($D$4="MAP+ADM Waivers",SUMIF('C Report'!$A$100:$A$199,'C Report Grouper'!$D29,'C Report'!Z$100:Z$199)+SUMIF('C Report'!$A$300:$A$399,'C Report Grouper'!$D29,'C Report'!Z$300:Z$399),SUMIF('C Report'!$A$100:$A$199,'C Report Grouper'!$D29,'C Report'!Z$100:Z$199))</f>
        <v>0</v>
      </c>
      <c r="AC29" s="98">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99">
        <f>IF($D$4="MAP+ADM Waivers",SUMIF('C Report'!$A$100:$A$199,'C Report Grouper'!$D30,'C Report'!Y$100:Y$199)+SUMIF('C Report'!$A$300:$A$399,'C Report Grouper'!$D30,'C Report'!Y$300:Y$399),SUMIF('C Report'!$A$100:$A$199,'C Report Grouper'!$D30,'C Report'!Y$100:Y$199))</f>
        <v>0</v>
      </c>
      <c r="AB30" s="98">
        <f>IF($D$4="MAP+ADM Waivers",SUMIF('C Report'!$A$100:$A$199,'C Report Grouper'!$D30,'C Report'!Z$100:Z$199)+SUMIF('C Report'!$A$300:$A$399,'C Report Grouper'!$D30,'C Report'!Z$300:Z$399),SUMIF('C Report'!$A$100:$A$199,'C Report Grouper'!$D30,'C Report'!Z$100:Z$199))</f>
        <v>0</v>
      </c>
      <c r="AC30" s="98">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222</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8229086</v>
      </c>
      <c r="Z31" s="395">
        <f>IF($D$4="MAP+ADM Waivers",SUMIF('C Report'!$A$100:$A$199,'C Report Grouper'!$D31,'C Report'!X$100:X$199)+SUMIF('C Report'!$A$300:$A$399,'C Report Grouper'!$D31,'C Report'!X$300:X$399),SUMIF('C Report'!$A$100:$A$199,'C Report Grouper'!$D31,'C Report'!X$100:X$199))</f>
        <v>6458762</v>
      </c>
      <c r="AA31" s="99">
        <f>IF($D$4="MAP+ADM Waivers",SUMIF('C Report'!$A$100:$A$199,'C Report Grouper'!$D31,'C Report'!Y$100:Y$199)+SUMIF('C Report'!$A$300:$A$399,'C Report Grouper'!$D31,'C Report'!Y$300:Y$399),SUMIF('C Report'!$A$100:$A$199,'C Report Grouper'!$D31,'C Report'!Y$100:Y$199))</f>
        <v>4159588</v>
      </c>
      <c r="AB31" s="98">
        <f>IF($D$4="MAP+ADM Waivers",SUMIF('C Report'!$A$100:$A$199,'C Report Grouper'!$D31,'C Report'!Z$100:Z$199)+SUMIF('C Report'!$A$300:$A$399,'C Report Grouper'!$D31,'C Report'!Z$300:Z$399),SUMIF('C Report'!$A$100:$A$199,'C Report Grouper'!$D31,'C Report'!Z$100:Z$199))</f>
        <v>0</v>
      </c>
      <c r="AC31" s="98">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223</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99">
        <f>IF($D$4="MAP+ADM Waivers",SUMIF('C Report'!$A$100:$A$199,'C Report Grouper'!$D32,'C Report'!Y$100:Y$199)+SUMIF('C Report'!$A$300:$A$399,'C Report Grouper'!$D32,'C Report'!Y$300:Y$399),SUMIF('C Report'!$A$100:$A$199,'C Report Grouper'!$D32,'C Report'!Y$100:Y$199))</f>
        <v>0</v>
      </c>
      <c r="AB32" s="98">
        <f>IF($D$4="MAP+ADM Waivers",SUMIF('C Report'!$A$100:$A$199,'C Report Grouper'!$D32,'C Report'!Z$100:Z$199)+SUMIF('C Report'!$A$300:$A$399,'C Report Grouper'!$D32,'C Report'!Z$300:Z$399),SUMIF('C Report'!$A$100:$A$199,'C Report Grouper'!$D32,'C Report'!Z$100:Z$199))</f>
        <v>0</v>
      </c>
      <c r="AC32" s="98">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99">
        <f>IF($D$4="MAP+ADM Waivers",SUMIF('C Report'!$A$100:$A$199,'C Report Grouper'!$D33,'C Report'!Y$100:Y$199)+SUMIF('C Report'!$A$300:$A$399,'C Report Grouper'!$D33,'C Report'!Y$300:Y$399),SUMIF('C Report'!$A$100:$A$199,'C Report Grouper'!$D33,'C Report'!Y$100:Y$199))</f>
        <v>0</v>
      </c>
      <c r="AB33" s="98">
        <f>IF($D$4="MAP+ADM Waivers",SUMIF('C Report'!$A$100:$A$199,'C Report Grouper'!$D33,'C Report'!Z$100:Z$199)+SUMIF('C Report'!$A$300:$A$399,'C Report Grouper'!$D33,'C Report'!Z$300:Z$399),SUMIF('C Report'!$A$100:$A$199,'C Report Grouper'!$D33,'C Report'!Z$100:Z$199))</f>
        <v>0</v>
      </c>
      <c r="AC33" s="98">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99">
        <f>IF($D$4="MAP+ADM Waivers",SUMIF('C Report'!$A$100:$A$199,'C Report Grouper'!$D34,'C Report'!Y$100:Y$199)+SUMIF('C Report'!$A$300:$A$399,'C Report Grouper'!$D34,'C Report'!Y$300:Y$399),SUMIF('C Report'!$A$100:$A$199,'C Report Grouper'!$D34,'C Report'!Y$100:Y$199))</f>
        <v>0</v>
      </c>
      <c r="AB34" s="98">
        <f>IF($D$4="MAP+ADM Waivers",SUMIF('C Report'!$A$100:$A$199,'C Report Grouper'!$D34,'C Report'!Z$100:Z$199)+SUMIF('C Report'!$A$300:$A$399,'C Report Grouper'!$D34,'C Report'!Z$300:Z$399),SUMIF('C Report'!$A$100:$A$199,'C Report Grouper'!$D34,'C Report'!Z$100:Z$199))</f>
        <v>0</v>
      </c>
      <c r="AC34" s="98">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99">
        <f>IF($D$4="MAP+ADM Waivers",SUMIF('C Report'!$A$100:$A$199,'C Report Grouper'!$D35,'C Report'!Y$100:Y$199)+SUMIF('C Report'!$A$300:$A$399,'C Report Grouper'!$D35,'C Report'!Y$300:Y$399),SUMIF('C Report'!$A$100:$A$199,'C Report Grouper'!$D35,'C Report'!Y$100:Y$199))</f>
        <v>0</v>
      </c>
      <c r="AB35" s="98">
        <f>IF($D$4="MAP+ADM Waivers",SUMIF('C Report'!$A$100:$A$199,'C Report Grouper'!$D35,'C Report'!Z$100:Z$199)+SUMIF('C Report'!$A$300:$A$399,'C Report Grouper'!$D35,'C Report'!Z$300:Z$399),SUMIF('C Report'!$A$100:$A$199,'C Report Grouper'!$D35,'C Report'!Z$100:Z$199))</f>
        <v>0</v>
      </c>
      <c r="AC35" s="98">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99">
        <f>IF($D$4="MAP+ADM Waivers",SUMIF('C Report'!$A$100:$A$199,'C Report Grouper'!$D36,'C Report'!Y$100:Y$199)+SUMIF('C Report'!$A$300:$A$399,'C Report Grouper'!$D36,'C Report'!Y$300:Y$399),SUMIF('C Report'!$A$100:$A$199,'C Report Grouper'!$D36,'C Report'!Y$100:Y$199))</f>
        <v>0</v>
      </c>
      <c r="AB36" s="98">
        <f>IF($D$4="MAP+ADM Waivers",SUMIF('C Report'!$A$100:$A$199,'C Report Grouper'!$D36,'C Report'!Z$100:Z$199)+SUMIF('C Report'!$A$300:$A$399,'C Report Grouper'!$D36,'C Report'!Z$300:Z$399),SUMIF('C Report'!$A$100:$A$199,'C Report Grouper'!$D36,'C Report'!Z$100:Z$199))</f>
        <v>0</v>
      </c>
      <c r="AC36" s="98">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99">
        <f>IF($D$4="MAP+ADM Waivers",SUMIF('C Report'!$A$100:$A$199,'C Report Grouper'!$D37,'C Report'!Y$100:Y$199)+SUMIF('C Report'!$A$300:$A$399,'C Report Grouper'!$D37,'C Report'!Y$300:Y$399),SUMIF('C Report'!$A$100:$A$199,'C Report Grouper'!$D37,'C Report'!Y$100:Y$199))</f>
        <v>0</v>
      </c>
      <c r="AB37" s="98">
        <f>IF($D$4="MAP+ADM Waivers",SUMIF('C Report'!$A$100:$A$199,'C Report Grouper'!$D37,'C Report'!Z$100:Z$199)+SUMIF('C Report'!$A$300:$A$399,'C Report Grouper'!$D37,'C Report'!Z$300:Z$399),SUMIF('C Report'!$A$100:$A$199,'C Report Grouper'!$D37,'C Report'!Z$100:Z$199))</f>
        <v>0</v>
      </c>
      <c r="AC37" s="98">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99">
        <f>IF($D$4="MAP+ADM Waivers",SUMIF('C Report'!$A$100:$A$199,'C Report Grouper'!$D38,'C Report'!Y$100:Y$199)+SUMIF('C Report'!$A$300:$A$399,'C Report Grouper'!$D38,'C Report'!Y$300:Y$399),SUMIF('C Report'!$A$100:$A$199,'C Report Grouper'!$D38,'C Report'!Y$100:Y$199))</f>
        <v>0</v>
      </c>
      <c r="AB38" s="98">
        <f>IF($D$4="MAP+ADM Waivers",SUMIF('C Report'!$A$100:$A$199,'C Report Grouper'!$D38,'C Report'!Z$100:Z$199)+SUMIF('C Report'!$A$300:$A$399,'C Report Grouper'!$D38,'C Report'!Z$300:Z$399),SUMIF('C Report'!$A$100:$A$199,'C Report Grouper'!$D38,'C Report'!Z$100:Z$199))</f>
        <v>0</v>
      </c>
      <c r="AC38" s="98">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99">
        <f>IF($D$4="MAP+ADM Waivers",SUMIF('C Report'!$A$100:$A$199,'C Report Grouper'!$D39,'C Report'!Y$100:Y$199)+SUMIF('C Report'!$A$300:$A$399,'C Report Grouper'!$D39,'C Report'!Y$300:Y$399),SUMIF('C Report'!$A$100:$A$199,'C Report Grouper'!$D39,'C Report'!Y$100:Y$199))</f>
        <v>0</v>
      </c>
      <c r="AB39" s="98">
        <f>IF($D$4="MAP+ADM Waivers",SUMIF('C Report'!$A$100:$A$199,'C Report Grouper'!$D39,'C Report'!Z$100:Z$199)+SUMIF('C Report'!$A$300:$A$399,'C Report Grouper'!$D39,'C Report'!Z$300:Z$399),SUMIF('C Report'!$A$100:$A$199,'C Report Grouper'!$D39,'C Report'!Z$100:Z$199))</f>
        <v>0</v>
      </c>
      <c r="AC39" s="98">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99">
        <f>IF($D$4="MAP+ADM Waivers",SUMIF('C Report'!$A$100:$A$199,'C Report Grouper'!$D40,'C Report'!Y$100:Y$199)+SUMIF('C Report'!$A$300:$A$399,'C Report Grouper'!$D40,'C Report'!Y$300:Y$399),SUMIF('C Report'!$A$100:$A$199,'C Report Grouper'!$D40,'C Report'!Y$100:Y$199))</f>
        <v>0</v>
      </c>
      <c r="AB40" s="98">
        <f>IF($D$4="MAP+ADM Waivers",SUMIF('C Report'!$A$100:$A$199,'C Report Grouper'!$D40,'C Report'!Z$100:Z$199)+SUMIF('C Report'!$A$300:$A$399,'C Report Grouper'!$D40,'C Report'!Z$300:Z$399),SUMIF('C Report'!$A$100:$A$199,'C Report Grouper'!$D40,'C Report'!Z$100:Z$199))</f>
        <v>0</v>
      </c>
      <c r="AC40" s="98">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99">
        <f>IF($D$4="MAP+ADM Waivers",SUMIF('C Report'!$A$100:$A$199,'C Report Grouper'!$D41,'C Report'!Y$100:Y$199)+SUMIF('C Report'!$A$300:$A$399,'C Report Grouper'!$D41,'C Report'!Y$300:Y$399),SUMIF('C Report'!$A$100:$A$199,'C Report Grouper'!$D41,'C Report'!Y$100:Y$199))</f>
        <v>0</v>
      </c>
      <c r="AB41" s="98">
        <f>IF($D$4="MAP+ADM Waivers",SUMIF('C Report'!$A$100:$A$199,'C Report Grouper'!$D41,'C Report'!Z$100:Z$199)+SUMIF('C Report'!$A$300:$A$399,'C Report Grouper'!$D41,'C Report'!Z$300:Z$399),SUMIF('C Report'!$A$100:$A$199,'C Report Grouper'!$D41,'C Report'!Z$100:Z$199))</f>
        <v>0</v>
      </c>
      <c r="AC41" s="98">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99">
        <f>IF($D$4="MAP+ADM Waivers",SUMIF('C Report'!$A$100:$A$199,'C Report Grouper'!$D42,'C Report'!Y$100:Y$199)+SUMIF('C Report'!$A$300:$A$399,'C Report Grouper'!$D42,'C Report'!Y$300:Y$399),SUMIF('C Report'!$A$100:$A$199,'C Report Grouper'!$D42,'C Report'!Y$100:Y$199))</f>
        <v>0</v>
      </c>
      <c r="AB42" s="98">
        <f>IF($D$4="MAP+ADM Waivers",SUMIF('C Report'!$A$100:$A$199,'C Report Grouper'!$D42,'C Report'!Z$100:Z$199)+SUMIF('C Report'!$A$300:$A$399,'C Report Grouper'!$D42,'C Report'!Z$300:Z$399),SUMIF('C Report'!$A$100:$A$199,'C Report Grouper'!$D42,'C Report'!Z$100:Z$199))</f>
        <v>0</v>
      </c>
      <c r="AC42" s="98">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99">
        <f>IF($D$4="MAP+ADM Waivers",SUMIF('C Report'!$A$100:$A$199,'C Report Grouper'!$D43,'C Report'!Y$100:Y$199)+SUMIF('C Report'!$A$300:$A$399,'C Report Grouper'!$D43,'C Report'!Y$300:Y$399),SUMIF('C Report'!$A$100:$A$199,'C Report Grouper'!$D43,'C Report'!Y$100:Y$199))</f>
        <v>0</v>
      </c>
      <c r="AB43" s="98">
        <f>IF($D$4="MAP+ADM Waivers",SUMIF('C Report'!$A$100:$A$199,'C Report Grouper'!$D43,'C Report'!Z$100:Z$199)+SUMIF('C Report'!$A$300:$A$399,'C Report Grouper'!$D43,'C Report'!Z$300:Z$399),SUMIF('C Report'!$A$100:$A$199,'C Report Grouper'!$D43,'C Report'!Z$100:Z$199))</f>
        <v>0</v>
      </c>
      <c r="AC43" s="98">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99">
        <f>IF($D$4="MAP+ADM Waivers",SUMIF('C Report'!$A$100:$A$199,'C Report Grouper'!$D44,'C Report'!Y$100:Y$199)+SUMIF('C Report'!$A$300:$A$399,'C Report Grouper'!$D44,'C Report'!Y$300:Y$399),SUMIF('C Report'!$A$100:$A$199,'C Report Grouper'!$D44,'C Report'!Y$100:Y$199))</f>
        <v>0</v>
      </c>
      <c r="AB44" s="98">
        <f>IF($D$4="MAP+ADM Waivers",SUMIF('C Report'!$A$100:$A$199,'C Report Grouper'!$D44,'C Report'!Z$100:Z$199)+SUMIF('C Report'!$A$300:$A$399,'C Report Grouper'!$D44,'C Report'!Z$300:Z$399),SUMIF('C Report'!$A$100:$A$199,'C Report Grouper'!$D44,'C Report'!Z$100:Z$199))</f>
        <v>0</v>
      </c>
      <c r="AC44" s="98">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99">
        <f>IF($D$4="MAP+ADM Waivers",SUMIF('C Report'!$A$100:$A$199,'C Report Grouper'!$D45,'C Report'!Y$100:Y$199)+SUMIF('C Report'!$A$300:$A$399,'C Report Grouper'!$D45,'C Report'!Y$300:Y$399),SUMIF('C Report'!$A$100:$A$199,'C Report Grouper'!$D45,'C Report'!Y$100:Y$199))</f>
        <v>0</v>
      </c>
      <c r="AB45" s="98">
        <f>IF($D$4="MAP+ADM Waivers",SUMIF('C Report'!$A$100:$A$199,'C Report Grouper'!$D45,'C Report'!Z$100:Z$199)+SUMIF('C Report'!$A$300:$A$399,'C Report Grouper'!$D45,'C Report'!Z$300:Z$399),SUMIF('C Report'!$A$100:$A$199,'C Report Grouper'!$D45,'C Report'!Z$100:Z$199))</f>
        <v>0</v>
      </c>
      <c r="AC45" s="98">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99">
        <f>IF($D$4="MAP+ADM Waivers",SUMIF('C Report'!$A$100:$A$199,'C Report Grouper'!$D46,'C Report'!Y$100:Y$199)+SUMIF('C Report'!$A$300:$A$399,'C Report Grouper'!$D46,'C Report'!Y$300:Y$399),SUMIF('C Report'!$A$100:$A$199,'C Report Grouper'!$D46,'C Report'!Y$100:Y$199))</f>
        <v>0</v>
      </c>
      <c r="AB46" s="98">
        <f>IF($D$4="MAP+ADM Waivers",SUMIF('C Report'!$A$100:$A$199,'C Report Grouper'!$D46,'C Report'!Z$100:Z$199)+SUMIF('C Report'!$A$300:$A$399,'C Report Grouper'!$D46,'C Report'!Z$300:Z$399),SUMIF('C Report'!$A$100:$A$199,'C Report Grouper'!$D46,'C Report'!Z$100:Z$199))</f>
        <v>0</v>
      </c>
      <c r="AC46" s="98">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99">
        <f>IF($D$4="MAP+ADM Waivers",SUMIF('C Report'!$A$100:$A$199,'C Report Grouper'!$D47,'C Report'!Y$100:Y$199)+SUMIF('C Report'!$A$300:$A$399,'C Report Grouper'!$D47,'C Report'!Y$300:Y$399),SUMIF('C Report'!$A$100:$A$199,'C Report Grouper'!$D47,'C Report'!Y$100:Y$199))</f>
        <v>0</v>
      </c>
      <c r="AB47" s="98">
        <f>IF($D$4="MAP+ADM Waivers",SUMIF('C Report'!$A$100:$A$199,'C Report Grouper'!$D47,'C Report'!Z$100:Z$199)+SUMIF('C Report'!$A$300:$A$399,'C Report Grouper'!$D47,'C Report'!Z$300:Z$399),SUMIF('C Report'!$A$100:$A$199,'C Report Grouper'!$D47,'C Report'!Z$100:Z$199))</f>
        <v>0</v>
      </c>
      <c r="AC47" s="98">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99">
        <f>IF($D$4="MAP+ADM Waivers",SUMIF('C Report'!$A$100:$A$199,'C Report Grouper'!$D48,'C Report'!Y$100:Y$199)+SUMIF('C Report'!$A$300:$A$399,'C Report Grouper'!$D48,'C Report'!Y$300:Y$399),SUMIF('C Report'!$A$100:$A$199,'C Report Grouper'!$D48,'C Report'!Y$100:Y$199))</f>
        <v>0</v>
      </c>
      <c r="AB48" s="98">
        <f>IF($D$4="MAP+ADM Waivers",SUMIF('C Report'!$A$100:$A$199,'C Report Grouper'!$D48,'C Report'!Z$100:Z$199)+SUMIF('C Report'!$A$300:$A$399,'C Report Grouper'!$D48,'C Report'!Z$300:Z$399),SUMIF('C Report'!$A$100:$A$199,'C Report Grouper'!$D48,'C Report'!Z$100:Z$199))</f>
        <v>0</v>
      </c>
      <c r="AC48" s="98">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99">
        <f>IF($D$4="MAP+ADM Waivers",SUMIF('C Report'!$A$100:$A$199,'C Report Grouper'!$D49,'C Report'!Y$100:Y$199)+SUMIF('C Report'!$A$300:$A$399,'C Report Grouper'!$D49,'C Report'!Y$300:Y$399),SUMIF('C Report'!$A$100:$A$199,'C Report Grouper'!$D49,'C Report'!Y$100:Y$199))</f>
        <v>0</v>
      </c>
      <c r="AB49" s="98">
        <f>IF($D$4="MAP+ADM Waivers",SUMIF('C Report'!$A$100:$A$199,'C Report Grouper'!$D49,'C Report'!Z$100:Z$199)+SUMIF('C Report'!$A$300:$A$399,'C Report Grouper'!$D49,'C Report'!Z$300:Z$399),SUMIF('C Report'!$A$100:$A$199,'C Report Grouper'!$D49,'C Report'!Z$100:Z$199))</f>
        <v>0</v>
      </c>
      <c r="AC49" s="98">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8229086</v>
      </c>
      <c r="Z50" s="110">
        <f t="shared" si="0"/>
        <v>6458762</v>
      </c>
      <c r="AA50" s="114">
        <f t="shared" si="0"/>
        <v>4159588</v>
      </c>
      <c r="AB50" s="110">
        <f t="shared" si="0"/>
        <v>0</v>
      </c>
      <c r="AC50" s="110">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222</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6856464</v>
      </c>
      <c r="Z79" s="98">
        <f>IF($D$4="MAP+ADM Waivers",(SUMIF('C Report'!$A$200:$A$299,'C Report Grouper'!$D79,'C Report'!X$200:X$299)+SUMIF('C Report'!$A$400:$A$497,'C Report Grouper'!$D79,'C Report'!X$400:X$497)),SUMIF('C Report'!$A$200:$A$299,'C Report Grouper'!$D79,'C Report'!X$200:X$299))</f>
        <v>5304259</v>
      </c>
      <c r="AA79" s="98">
        <f>IF($D$4="MAP+ADM Waivers",(SUMIF('C Report'!$A$200:$A$299,'C Report Grouper'!$D79,'C Report'!Y$200:Y$299)+SUMIF('C Report'!$A$400:$A$497,'C Report Grouper'!$D79,'C Report'!Y$400:Y$497)),SUMIF('C Report'!$A$200:$A$299,'C Report Grouper'!$D79,'C Report'!Y$200:Y$299))</f>
        <v>3200769</v>
      </c>
      <c r="AB79" s="98">
        <f>IF($D$4="MAP+ADM Waivers",(SUMIF('C Report'!$A$200:$A$299,'C Report Grouper'!$D79,'C Report'!Z$200:Z$299)+SUMIF('C Report'!$A$400:$A$497,'C Report Grouper'!$D79,'C Report'!Z$400:Z$497)),SUMIF('C Report'!$A$200:$A$299,'C Report Grouper'!$D79,'C Report'!Z$200:Z$299))</f>
        <v>0</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223</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6856464</v>
      </c>
      <c r="Z98" s="118">
        <f t="shared" si="1"/>
        <v>5304259</v>
      </c>
      <c r="AA98" s="118">
        <f t="shared" si="1"/>
        <v>3200769</v>
      </c>
      <c r="AB98" s="118">
        <f t="shared" si="1"/>
        <v>0</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vf68Rjrv7i3i/Vk1IioAn5gzmDDuqBqRgrtv95uWzLeGvMb+9p9Q4YOs2vcGYefg6yLwRVGwt7+wIwOT50qWLw==" saltValue="r9yXCHte1qLYDnUo9W0dNQ=="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topLeftCell="V1" zoomScaleNormal="100" workbookViewId="0">
      <selection activeCell="AK62" sqref="AK62"/>
    </sheetView>
  </sheetViews>
  <sheetFormatPr defaultColWidth="8.7265625" defaultRowHeight="12.5" x14ac:dyDescent="0.25"/>
  <cols>
    <col min="1" max="1" width="8.7265625" style="413"/>
    <col min="2" max="2" width="42.81640625" style="413" customWidth="1"/>
    <col min="3" max="3" width="5.54296875" style="494" customWidth="1"/>
    <col min="4" max="6" width="15.1796875" style="413" hidden="1" customWidth="1"/>
    <col min="7" max="20" width="16.81640625" style="413" hidden="1" customWidth="1"/>
    <col min="21" max="26" width="16.81640625" style="413" customWidth="1"/>
    <col min="27" max="33" width="16.81640625" style="413" hidden="1" customWidth="1"/>
    <col min="34" max="34" width="33.81640625" style="413" customWidth="1"/>
    <col min="35" max="16384" width="8.7265625" style="413"/>
  </cols>
  <sheetData>
    <row r="1" spans="1:34" ht="27.65" customHeight="1" x14ac:dyDescent="0.25">
      <c r="A1" s="411"/>
      <c r="B1" s="411"/>
      <c r="C1" s="411"/>
    </row>
    <row r="2" spans="1:34" x14ac:dyDescent="0.25">
      <c r="E2" s="475"/>
      <c r="F2" s="476"/>
      <c r="G2" s="495"/>
      <c r="H2" s="496"/>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row>
    <row r="3" spans="1:34" ht="14" x14ac:dyDescent="0.3">
      <c r="B3" s="419" t="s">
        <v>79</v>
      </c>
      <c r="E3" s="475"/>
      <c r="F3" s="479"/>
      <c r="G3" s="495"/>
      <c r="H3" s="496"/>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row>
    <row r="5" spans="1:34" ht="14" x14ac:dyDescent="0.3">
      <c r="B5" s="482" t="s">
        <v>121</v>
      </c>
    </row>
    <row r="6" spans="1:34" ht="14" x14ac:dyDescent="0.3">
      <c r="B6" s="482" t="s">
        <v>122</v>
      </c>
    </row>
    <row r="7" spans="1:34" ht="14" x14ac:dyDescent="0.25">
      <c r="B7" s="484" t="s">
        <v>123</v>
      </c>
    </row>
    <row r="8" spans="1:34" ht="14" x14ac:dyDescent="0.25">
      <c r="B8" s="498" t="s">
        <v>124</v>
      </c>
    </row>
    <row r="9" spans="1:34" ht="13.5" thickBot="1" x14ac:dyDescent="0.35">
      <c r="B9" s="440"/>
      <c r="C9" s="499"/>
    </row>
    <row r="10" spans="1:34" ht="13" customHeight="1" x14ac:dyDescent="0.3">
      <c r="B10" s="500"/>
      <c r="C10" s="501"/>
      <c r="D10" s="502" t="s">
        <v>0</v>
      </c>
      <c r="E10" s="503"/>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818" t="s">
        <v>60</v>
      </c>
    </row>
    <row r="11" spans="1:34" ht="13.5" thickBot="1" x14ac:dyDescent="0.35">
      <c r="B11" s="504"/>
      <c r="C11" s="505"/>
      <c r="D11" s="506">
        <f>'DY Def'!B$5</f>
        <v>1</v>
      </c>
      <c r="E11" s="506">
        <f>'DY Def'!C$5</f>
        <v>2</v>
      </c>
      <c r="F11" s="506">
        <f>'DY Def'!D$5</f>
        <v>3</v>
      </c>
      <c r="G11" s="506">
        <f>'DY Def'!E$5</f>
        <v>4</v>
      </c>
      <c r="H11" s="506">
        <f>'DY Def'!F$5</f>
        <v>5</v>
      </c>
      <c r="I11" s="506">
        <f>'DY Def'!G$5</f>
        <v>6</v>
      </c>
      <c r="J11" s="506">
        <f>'DY Def'!H$5</f>
        <v>7</v>
      </c>
      <c r="K11" s="506">
        <f>'DY Def'!I$5</f>
        <v>8</v>
      </c>
      <c r="L11" s="506">
        <f>'DY Def'!J$5</f>
        <v>9</v>
      </c>
      <c r="M11" s="506">
        <f>'DY Def'!K$5</f>
        <v>10</v>
      </c>
      <c r="N11" s="506">
        <f>'DY Def'!L$5</f>
        <v>11</v>
      </c>
      <c r="O11" s="506">
        <f>'DY Def'!M$5</f>
        <v>12</v>
      </c>
      <c r="P11" s="506">
        <f>'DY Def'!N$5</f>
        <v>13</v>
      </c>
      <c r="Q11" s="506">
        <f>'DY Def'!O$5</f>
        <v>14</v>
      </c>
      <c r="R11" s="506">
        <f>'DY Def'!P$5</f>
        <v>15</v>
      </c>
      <c r="S11" s="506">
        <f>'DY Def'!Q$5</f>
        <v>16</v>
      </c>
      <c r="T11" s="506">
        <f>'DY Def'!R$5</f>
        <v>17</v>
      </c>
      <c r="U11" s="506">
        <f>'DY Def'!S$5</f>
        <v>18</v>
      </c>
      <c r="V11" s="506">
        <f>'DY Def'!T$5</f>
        <v>19</v>
      </c>
      <c r="W11" s="506">
        <f>'DY Def'!U$5</f>
        <v>20</v>
      </c>
      <c r="X11" s="506">
        <f>'DY Def'!V$5</f>
        <v>21</v>
      </c>
      <c r="Y11" s="506">
        <f>'DY Def'!W$5</f>
        <v>22</v>
      </c>
      <c r="Z11" s="506">
        <f>'DY Def'!X$5</f>
        <v>23</v>
      </c>
      <c r="AA11" s="506">
        <f>'DY Def'!Y$5</f>
        <v>24</v>
      </c>
      <c r="AB11" s="506">
        <f>'DY Def'!Z$5</f>
        <v>25</v>
      </c>
      <c r="AC11" s="506">
        <f>'DY Def'!AA$5</f>
        <v>26</v>
      </c>
      <c r="AD11" s="506">
        <f>'DY Def'!AB$5</f>
        <v>27</v>
      </c>
      <c r="AE11" s="506">
        <f>'DY Def'!AC$5</f>
        <v>28</v>
      </c>
      <c r="AF11" s="506">
        <f>'DY Def'!AD$5</f>
        <v>29</v>
      </c>
      <c r="AG11" s="506">
        <f>'DY Def'!AE$5</f>
        <v>30</v>
      </c>
      <c r="AH11" s="819"/>
    </row>
    <row r="12" spans="1:34" ht="13" x14ac:dyDescent="0.3">
      <c r="B12" s="504"/>
      <c r="C12" s="505"/>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428"/>
      <c r="AF12" s="428"/>
      <c r="AG12" s="429"/>
      <c r="AH12" s="508"/>
    </row>
    <row r="13" spans="1:34" ht="13" hidden="1" x14ac:dyDescent="0.3">
      <c r="B13" s="509" t="s">
        <v>84</v>
      </c>
      <c r="C13" s="505"/>
      <c r="D13" s="510"/>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G13" s="511"/>
      <c r="AH13" s="512"/>
    </row>
    <row r="14" spans="1:34" ht="13" hidden="1" x14ac:dyDescent="0.3">
      <c r="B14" s="513" t="str">
        <f>IFERROR(VLOOKUP(C14,'MEG Def'!$A$7:$B$12,2),"")</f>
        <v/>
      </c>
      <c r="C14" s="505"/>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08"/>
    </row>
    <row r="15" spans="1:34" ht="13" hidden="1" x14ac:dyDescent="0.3">
      <c r="B15" s="513" t="str">
        <f>IFERROR(VLOOKUP(C15,'MEG Def'!$A$7:$B$12,2),"")</f>
        <v/>
      </c>
      <c r="C15" s="505"/>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08"/>
    </row>
    <row r="16" spans="1:34" ht="13" hidden="1" x14ac:dyDescent="0.3">
      <c r="B16" s="513" t="str">
        <f>IFERROR(VLOOKUP(C16,'MEG Def'!$A$7:$B$12,2),"")</f>
        <v/>
      </c>
      <c r="C16" s="505"/>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08"/>
    </row>
    <row r="17" spans="2:34" ht="13" hidden="1" x14ac:dyDescent="0.3">
      <c r="B17" s="513" t="str">
        <f>IFERROR(VLOOKUP(C17,'MEG Def'!$A$7:$B$12,2),"")</f>
        <v/>
      </c>
      <c r="C17" s="50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08"/>
    </row>
    <row r="18" spans="2:34" ht="13" hidden="1" x14ac:dyDescent="0.3">
      <c r="B18" s="513" t="str">
        <f>IFERROR(VLOOKUP(C18,'MEG Def'!$A$7:$B$12,2),"")</f>
        <v/>
      </c>
      <c r="C18" s="50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08"/>
    </row>
    <row r="19" spans="2:34" ht="13" hidden="1" x14ac:dyDescent="0.3">
      <c r="B19" s="513"/>
      <c r="C19" s="50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08"/>
    </row>
    <row r="20" spans="2:34" ht="13" hidden="1" x14ac:dyDescent="0.3">
      <c r="B20" s="514" t="s">
        <v>86</v>
      </c>
      <c r="C20" s="50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08"/>
    </row>
    <row r="21" spans="2:34" ht="13" hidden="1" x14ac:dyDescent="0.3">
      <c r="B21" s="513" t="str">
        <f>IFERROR(VLOOKUP(C21,'MEG Def'!$A$21:$B$26,2),"")</f>
        <v/>
      </c>
      <c r="C21" s="505"/>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08"/>
    </row>
    <row r="22" spans="2:34" ht="13" hidden="1" x14ac:dyDescent="0.3">
      <c r="B22" s="513" t="str">
        <f>IFERROR(VLOOKUP(C22,'MEG Def'!$A$21:$B$26,2),"")</f>
        <v/>
      </c>
      <c r="C22" s="505"/>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08"/>
    </row>
    <row r="23" spans="2:34" ht="13" hidden="1" x14ac:dyDescent="0.3">
      <c r="B23" s="513" t="str">
        <f>IFERROR(VLOOKUP(C23,'MEG Def'!$A$21:$B$26,2),"")</f>
        <v/>
      </c>
      <c r="C23" s="505"/>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08"/>
    </row>
    <row r="24" spans="2:34" ht="13" hidden="1" x14ac:dyDescent="0.3">
      <c r="B24" s="513" t="str">
        <f>IFERROR(VLOOKUP(C24,'MEG Def'!$A$21:$B$26,2),"")</f>
        <v/>
      </c>
      <c r="C24" s="505"/>
      <c r="D24" s="510"/>
      <c r="E24" s="510"/>
      <c r="F24" s="510"/>
      <c r="G24" s="510"/>
      <c r="H24" s="510"/>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08"/>
    </row>
    <row r="25" spans="2:34" ht="13" hidden="1" x14ac:dyDescent="0.3">
      <c r="B25" s="513" t="str">
        <f>IFERROR(VLOOKUP(C25,'MEG Def'!$A$21:$B$26,2),"")</f>
        <v/>
      </c>
      <c r="C25" s="505"/>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08"/>
    </row>
    <row r="26" spans="2:34" ht="13" hidden="1" x14ac:dyDescent="0.3">
      <c r="B26" s="513"/>
      <c r="C26" s="516"/>
      <c r="D26" s="515"/>
      <c r="E26" s="515"/>
      <c r="F26" s="515"/>
      <c r="G26" s="515"/>
      <c r="H26" s="515"/>
      <c r="I26" s="515"/>
      <c r="J26" s="515"/>
      <c r="K26" s="515"/>
      <c r="L26" s="515"/>
      <c r="M26" s="515"/>
      <c r="N26" s="515"/>
      <c r="O26" s="515"/>
      <c r="P26" s="515"/>
      <c r="Q26" s="515"/>
      <c r="R26" s="515"/>
      <c r="S26" s="515"/>
      <c r="T26" s="515"/>
      <c r="U26" s="515"/>
      <c r="V26" s="515"/>
      <c r="W26" s="515"/>
      <c r="X26" s="515"/>
      <c r="Y26" s="515"/>
      <c r="Z26" s="515"/>
      <c r="AA26" s="515"/>
      <c r="AB26" s="515"/>
      <c r="AC26" s="515"/>
      <c r="AD26" s="515"/>
      <c r="AE26" s="515"/>
      <c r="AF26" s="515"/>
      <c r="AG26" s="515"/>
      <c r="AH26" s="508"/>
    </row>
    <row r="27" spans="2:34" ht="13" hidden="1" x14ac:dyDescent="0.3">
      <c r="B27" s="514" t="s">
        <v>44</v>
      </c>
      <c r="C27" s="50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8"/>
    </row>
    <row r="28" spans="2:34" ht="13" hidden="1" x14ac:dyDescent="0.3">
      <c r="B28" s="513" t="str">
        <f>IFERROR(VLOOKUP(C28,'MEG Def'!$A$35:$B$40,2),"")</f>
        <v/>
      </c>
      <c r="C28" s="505"/>
      <c r="D28" s="510"/>
      <c r="E28" s="510"/>
      <c r="F28" s="510"/>
      <c r="G28" s="510"/>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08"/>
    </row>
    <row r="29" spans="2:34" ht="13" hidden="1" x14ac:dyDescent="0.3">
      <c r="B29" s="513" t="str">
        <f>IFERROR(VLOOKUP(C29,'MEG Def'!$A$35:$B$40,2),"")</f>
        <v/>
      </c>
      <c r="C29" s="505"/>
      <c r="D29" s="510"/>
      <c r="E29" s="510"/>
      <c r="F29" s="510"/>
      <c r="G29" s="510"/>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08"/>
    </row>
    <row r="30" spans="2:34" ht="13" hidden="1" x14ac:dyDescent="0.3">
      <c r="B30" s="513" t="str">
        <f>IFERROR(VLOOKUP(C30,'MEG Def'!$A$35:$B$40,2),"")</f>
        <v/>
      </c>
      <c r="C30" s="505"/>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08"/>
    </row>
    <row r="31" spans="2:34" ht="13" hidden="1" x14ac:dyDescent="0.3">
      <c r="B31" s="513" t="str">
        <f>IFERROR(VLOOKUP(C31,'MEG Def'!$A$35:$B$40,2),"")</f>
        <v/>
      </c>
      <c r="C31" s="505"/>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08"/>
    </row>
    <row r="32" spans="2:34" ht="13" hidden="1" x14ac:dyDescent="0.3">
      <c r="B32" s="513" t="str">
        <f>IFERROR(VLOOKUP(C32,'MEG Def'!$A$35:$B$40,2),"")</f>
        <v/>
      </c>
      <c r="C32" s="505"/>
      <c r="D32" s="510"/>
      <c r="E32" s="510"/>
      <c r="F32" s="510"/>
      <c r="G32" s="510"/>
      <c r="H32" s="510"/>
      <c r="I32" s="510"/>
      <c r="J32" s="510"/>
      <c r="K32" s="510"/>
      <c r="L32" s="510"/>
      <c r="M32" s="510"/>
      <c r="N32" s="510"/>
      <c r="O32" s="510"/>
      <c r="P32" s="510"/>
      <c r="Q32" s="510"/>
      <c r="R32" s="510"/>
      <c r="S32" s="510"/>
      <c r="T32" s="510"/>
      <c r="U32" s="510"/>
      <c r="V32" s="510"/>
      <c r="W32" s="510"/>
      <c r="X32" s="510"/>
      <c r="Y32" s="510"/>
      <c r="Z32" s="510"/>
      <c r="AA32" s="510"/>
      <c r="AB32" s="510"/>
      <c r="AC32" s="510"/>
      <c r="AD32" s="510"/>
      <c r="AE32" s="510"/>
      <c r="AF32" s="510"/>
      <c r="AG32" s="510"/>
      <c r="AH32" s="508"/>
    </row>
    <row r="33" spans="2:34" ht="13" x14ac:dyDescent="0.3">
      <c r="B33" s="513"/>
      <c r="C33" s="516"/>
      <c r="D33" s="515"/>
      <c r="E33" s="515"/>
      <c r="F33" s="515"/>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5"/>
      <c r="AE33" s="515"/>
      <c r="AF33" s="515"/>
      <c r="AG33" s="515"/>
      <c r="AH33" s="508"/>
    </row>
    <row r="34" spans="2:34" ht="13" x14ac:dyDescent="0.3">
      <c r="B34" s="517" t="s">
        <v>43</v>
      </c>
      <c r="C34" s="516"/>
      <c r="D34" s="515"/>
      <c r="E34" s="515"/>
      <c r="F34" s="515"/>
      <c r="G34" s="515"/>
      <c r="H34" s="515"/>
      <c r="I34" s="515"/>
      <c r="J34" s="515"/>
      <c r="K34" s="515"/>
      <c r="L34" s="515"/>
      <c r="M34" s="515"/>
      <c r="N34" s="515"/>
      <c r="O34" s="515"/>
      <c r="P34" s="515"/>
      <c r="Q34" s="515"/>
      <c r="R34" s="515"/>
      <c r="S34" s="515"/>
      <c r="T34" s="515"/>
      <c r="U34" s="515"/>
      <c r="V34" s="515"/>
      <c r="W34" s="515"/>
      <c r="X34" s="515"/>
      <c r="Y34" s="515"/>
      <c r="Z34" s="515"/>
      <c r="AA34" s="515"/>
      <c r="AB34" s="515"/>
      <c r="AC34" s="515"/>
      <c r="AD34" s="515"/>
      <c r="AE34" s="515"/>
      <c r="AF34" s="515"/>
      <c r="AG34" s="515"/>
      <c r="AH34" s="508"/>
    </row>
    <row r="35" spans="2:34" ht="13" x14ac:dyDescent="0.3">
      <c r="B35" s="513" t="str">
        <f>IFERROR(VLOOKUP(C35,'MEG Def'!$A$42:$B$45,2),"")</f>
        <v>Family Planning</v>
      </c>
      <c r="C35" s="516">
        <v>1</v>
      </c>
      <c r="D35" s="510"/>
      <c r="E35" s="510"/>
      <c r="F35" s="510"/>
      <c r="G35" s="510"/>
      <c r="H35" s="510"/>
      <c r="I35" s="510"/>
      <c r="J35" s="510"/>
      <c r="K35" s="510"/>
      <c r="L35" s="510"/>
      <c r="M35" s="510"/>
      <c r="N35" s="510"/>
      <c r="O35" s="510"/>
      <c r="P35" s="510"/>
      <c r="Q35" s="510"/>
      <c r="R35" s="510"/>
      <c r="S35" s="510"/>
      <c r="T35" s="510"/>
      <c r="U35" s="409"/>
      <c r="V35" s="409"/>
      <c r="W35" s="409"/>
      <c r="X35" s="409"/>
      <c r="Y35" s="409"/>
      <c r="Z35" s="409"/>
      <c r="AA35" s="409"/>
      <c r="AB35" s="409"/>
      <c r="AC35" s="409"/>
      <c r="AD35" s="409"/>
      <c r="AE35" s="409"/>
      <c r="AF35" s="409"/>
      <c r="AG35" s="409"/>
      <c r="AH35" s="410"/>
    </row>
    <row r="36" spans="2:34" ht="13" hidden="1" x14ac:dyDescent="0.3">
      <c r="B36" s="513" t="str">
        <f>IFERROR(VLOOKUP(C36,'MEG Def'!$A$42:$B$45,2),"")</f>
        <v/>
      </c>
      <c r="C36" s="516"/>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08"/>
    </row>
    <row r="37" spans="2:34" ht="13" hidden="1" x14ac:dyDescent="0.3">
      <c r="B37" s="513" t="str">
        <f>IFERROR(VLOOKUP(C37,'MEG Def'!$A$42:$B$45,2),"")</f>
        <v/>
      </c>
      <c r="C37" s="516"/>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10"/>
      <c r="AD37" s="510"/>
      <c r="AE37" s="510"/>
      <c r="AF37" s="510"/>
      <c r="AG37" s="510"/>
      <c r="AH37" s="508"/>
    </row>
    <row r="38" spans="2:34" ht="13" hidden="1" x14ac:dyDescent="0.3">
      <c r="B38" s="518"/>
      <c r="C38" s="516"/>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08"/>
    </row>
    <row r="39" spans="2:34" ht="13" hidden="1" x14ac:dyDescent="0.3">
      <c r="B39" s="517" t="s">
        <v>42</v>
      </c>
      <c r="C39" s="516"/>
      <c r="D39" s="515"/>
      <c r="E39" s="515"/>
      <c r="F39" s="515"/>
      <c r="G39" s="515"/>
      <c r="H39" s="515"/>
      <c r="I39" s="515"/>
      <c r="J39" s="515"/>
      <c r="K39" s="515"/>
      <c r="L39" s="515"/>
      <c r="M39" s="515"/>
      <c r="N39" s="515"/>
      <c r="O39" s="515"/>
      <c r="P39" s="515"/>
      <c r="Q39" s="515"/>
      <c r="R39" s="515"/>
      <c r="S39" s="515"/>
      <c r="T39" s="515"/>
      <c r="U39" s="515"/>
      <c r="V39" s="515"/>
      <c r="W39" s="515"/>
      <c r="X39" s="515"/>
      <c r="Y39" s="515"/>
      <c r="Z39" s="515"/>
      <c r="AA39" s="515"/>
      <c r="AB39" s="515"/>
      <c r="AC39" s="515"/>
      <c r="AD39" s="515"/>
      <c r="AE39" s="515"/>
      <c r="AF39" s="515"/>
      <c r="AG39" s="515"/>
      <c r="AH39" s="508"/>
    </row>
    <row r="40" spans="2:34" ht="13" hidden="1" x14ac:dyDescent="0.3">
      <c r="B40" s="513" t="str">
        <f>IFERROR(VLOOKUP(C40,'MEG Def'!$A$47:$B$50,2),"")</f>
        <v/>
      </c>
      <c r="C40" s="516"/>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10"/>
      <c r="AD40" s="510"/>
      <c r="AE40" s="510"/>
      <c r="AF40" s="510"/>
      <c r="AG40" s="510"/>
      <c r="AH40" s="508"/>
    </row>
    <row r="41" spans="2:34" ht="13" hidden="1" x14ac:dyDescent="0.3">
      <c r="B41" s="513" t="str">
        <f>IFERROR(VLOOKUP(C41,'MEG Def'!$A$47:$B$50,2),"")</f>
        <v/>
      </c>
      <c r="C41" s="516"/>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10"/>
      <c r="AD41" s="510"/>
      <c r="AE41" s="510"/>
      <c r="AF41" s="510"/>
      <c r="AG41" s="510"/>
      <c r="AH41" s="508"/>
    </row>
    <row r="42" spans="2:34" ht="13" hidden="1" x14ac:dyDescent="0.3">
      <c r="B42" s="513" t="str">
        <f>IFERROR(VLOOKUP(C42,'MEG Def'!$A$47:$B$50,2),"")</f>
        <v/>
      </c>
      <c r="C42" s="516"/>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08"/>
    </row>
    <row r="43" spans="2:34" ht="13" hidden="1" x14ac:dyDescent="0.3">
      <c r="B43" s="513"/>
      <c r="C43" s="516"/>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08"/>
    </row>
    <row r="44" spans="2:34" ht="13" hidden="1" x14ac:dyDescent="0.3">
      <c r="B44" s="517" t="s">
        <v>80</v>
      </c>
      <c r="C44" s="516"/>
      <c r="D44" s="515"/>
      <c r="E44" s="515"/>
      <c r="F44" s="515"/>
      <c r="G44" s="515"/>
      <c r="H44" s="515"/>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08"/>
    </row>
    <row r="45" spans="2:34" ht="13" hidden="1" x14ac:dyDescent="0.3">
      <c r="B45" s="513" t="str">
        <f>IFERROR(VLOOKUP(C45,'MEG Def'!$A$52:$B$55,2),"")</f>
        <v/>
      </c>
      <c r="C45" s="516"/>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08"/>
    </row>
    <row r="46" spans="2:34" ht="13" hidden="1" x14ac:dyDescent="0.3">
      <c r="B46" s="513" t="str">
        <f>IFERROR(VLOOKUP(C46,'MEG Def'!$A$52:$B$55,2),"")</f>
        <v/>
      </c>
      <c r="C46" s="516"/>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08"/>
    </row>
    <row r="47" spans="2:34" ht="13" hidden="1" x14ac:dyDescent="0.3">
      <c r="B47" s="513" t="str">
        <f>IFERROR(VLOOKUP(C47,'MEG Def'!$A$52:$B$55,2),"")</f>
        <v/>
      </c>
      <c r="C47" s="516"/>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08"/>
    </row>
    <row r="48" spans="2:34" ht="13" hidden="1" x14ac:dyDescent="0.3">
      <c r="B48" s="513"/>
      <c r="C48" s="516"/>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08"/>
    </row>
    <row r="49" spans="2:34" ht="13" hidden="1" x14ac:dyDescent="0.3">
      <c r="B49" s="517" t="s">
        <v>81</v>
      </c>
      <c r="C49" s="516"/>
      <c r="D49" s="515"/>
      <c r="E49" s="515"/>
      <c r="F49" s="515"/>
      <c r="G49" s="515"/>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08"/>
    </row>
    <row r="50" spans="2:34" ht="13" hidden="1" x14ac:dyDescent="0.3">
      <c r="B50" s="513" t="str">
        <f>IFERROR(VLOOKUP(C50,'MEG Def'!$A$57:$B$60,2),"")</f>
        <v/>
      </c>
      <c r="C50" s="516"/>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08"/>
    </row>
    <row r="51" spans="2:34" ht="13" hidden="1" x14ac:dyDescent="0.3">
      <c r="B51" s="513" t="str">
        <f>IFERROR(VLOOKUP(C51,'MEG Def'!$A$57:$B$60,2),"")</f>
        <v/>
      </c>
      <c r="C51" s="516"/>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08"/>
    </row>
    <row r="52" spans="2:34" ht="13" hidden="1" x14ac:dyDescent="0.3">
      <c r="B52" s="513" t="str">
        <f>IFERROR(VLOOKUP(C52,'MEG Def'!$A$57:$B$60,2),"")</f>
        <v/>
      </c>
      <c r="C52" s="516"/>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08"/>
    </row>
    <row r="53" spans="2:34" ht="13.5" thickBot="1" x14ac:dyDescent="0.35">
      <c r="B53" s="519"/>
      <c r="C53" s="520"/>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456"/>
      <c r="AF53" s="456"/>
      <c r="AG53" s="522"/>
      <c r="AH53" s="523"/>
    </row>
  </sheetData>
  <sheetProtection algorithmName="SHA-512" hashValue="2AuFZJdrkZ4pwHNX2FxtrN0GUJYiGNGny+aD2i5kOzx5jVhoQ3pAtkCK1lTMUPR/l1hf0Aa2KPJ7fBGjuqRsyw==" saltValue="0jaFCbzhioQsDom9AKYIjw=="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Y100" sqref="Y100"/>
    </sheetView>
  </sheetViews>
  <sheetFormatPr defaultColWidth="8.7265625" defaultRowHeight="12.5" x14ac:dyDescent="0.25"/>
  <cols>
    <col min="2" max="2" width="42.81640625" customWidth="1"/>
    <col min="3" max="3" width="4" style="5" customWidth="1"/>
    <col min="4" max="20" width="15.54296875" hidden="1" customWidth="1"/>
    <col min="21" max="26" width="15.54296875" customWidth="1"/>
    <col min="27"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42"/>
      <c r="AA6" s="38"/>
      <c r="AB6" s="38"/>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308">
        <f>'DY Def'!S$5</f>
        <v>18</v>
      </c>
      <c r="V7" s="309">
        <f>'DY Def'!T$5</f>
        <v>19</v>
      </c>
      <c r="W7" s="309">
        <f>'DY Def'!U$5</f>
        <v>20</v>
      </c>
      <c r="X7" s="309">
        <f>'DY Def'!V$5</f>
        <v>21</v>
      </c>
      <c r="Y7" s="309">
        <f>'DY Def'!W$5</f>
        <v>22</v>
      </c>
      <c r="Z7" s="310">
        <f>'DY Def'!X$5</f>
        <v>23</v>
      </c>
      <c r="AA7" s="309">
        <f>'DY Def'!Y$5</f>
        <v>24</v>
      </c>
      <c r="AB7" s="309">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6"/>
      <c r="AA8" s="95"/>
      <c r="AB8" s="95"/>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102"/>
      <c r="AA9" s="101"/>
      <c r="AB9" s="101"/>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99">
        <f>SUMIF('C Report Grouper'!$B$10:$B$49,'WW Spending Actual'!$B10,'C Report Grouper'!AA$10:AA$49)+SUMIF('Total Adjustments'!$B$14:$B$53,'WW Spending Actual'!$B10,'Total Adjustments'!Z$14:Z$53)</f>
        <v>0</v>
      </c>
      <c r="AA10" s="98">
        <f>SUMIF('C Report Grouper'!$B$10:$B$49,'WW Spending Actual'!$B10,'C Report Grouper'!AB$10:AB$49)+SUMIF('Total Adjustments'!$B$14:$B$53,'WW Spending Actual'!$B10,'Total Adjustments'!AA$14:AA$53)</f>
        <v>0</v>
      </c>
      <c r="AB10" s="98">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99">
        <f>SUMIF('C Report Grouper'!$B$10:$B$49,'WW Spending Actual'!$B11,'C Report Grouper'!AA$10:AA$49)+SUMIF('Total Adjustments'!$B$14:$B$53,'WW Spending Actual'!$B11,'Total Adjustments'!Z$14:Z$53)</f>
        <v>0</v>
      </c>
      <c r="AA11" s="98">
        <f>SUMIF('C Report Grouper'!$B$10:$B$49,'WW Spending Actual'!$B11,'C Report Grouper'!AB$10:AB$49)+SUMIF('Total Adjustments'!$B$14:$B$53,'WW Spending Actual'!$B11,'Total Adjustments'!AA$14:AA$53)</f>
        <v>0</v>
      </c>
      <c r="AB11" s="98">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99">
        <f>SUMIF('C Report Grouper'!$B$10:$B$49,'WW Spending Actual'!$B12,'C Report Grouper'!AA$10:AA$49)+SUMIF('Total Adjustments'!$B$14:$B$53,'WW Spending Actual'!$B12,'Total Adjustments'!Z$14:Z$53)</f>
        <v>0</v>
      </c>
      <c r="AA12" s="98">
        <f>SUMIF('C Report Grouper'!$B$10:$B$49,'WW Spending Actual'!$B12,'C Report Grouper'!AB$10:AB$49)+SUMIF('Total Adjustments'!$B$14:$B$53,'WW Spending Actual'!$B12,'Total Adjustments'!AA$14:AA$53)</f>
        <v>0</v>
      </c>
      <c r="AB12" s="98">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99">
        <f>SUMIF('C Report Grouper'!$B$10:$B$49,'WW Spending Actual'!$B13,'C Report Grouper'!AA$10:AA$49)+SUMIF('Total Adjustments'!$B$14:$B$53,'WW Spending Actual'!$B13,'Total Adjustments'!Z$14:Z$53)</f>
        <v>0</v>
      </c>
      <c r="AA13" s="98">
        <f>SUMIF('C Report Grouper'!$B$10:$B$49,'WW Spending Actual'!$B13,'C Report Grouper'!AB$10:AB$49)+SUMIF('Total Adjustments'!$B$14:$B$53,'WW Spending Actual'!$B13,'Total Adjustments'!AA$14:AA$53)</f>
        <v>0</v>
      </c>
      <c r="AB13" s="98">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99">
        <f>SUMIF('C Report Grouper'!$B$10:$B$49,'WW Spending Actual'!$B14,'C Report Grouper'!AA$10:AA$49)+SUMIF('Total Adjustments'!$B$14:$B$53,'WW Spending Actual'!$B14,'Total Adjustments'!Z$14:Z$53)</f>
        <v>0</v>
      </c>
      <c r="AA14" s="98">
        <f>SUMIF('C Report Grouper'!$B$10:$B$49,'WW Spending Actual'!$B14,'C Report Grouper'!AB$10:AB$49)+SUMIF('Total Adjustments'!$B$14:$B$53,'WW Spending Actual'!$B14,'Total Adjustments'!AA$14:AA$53)</f>
        <v>0</v>
      </c>
      <c r="AB14" s="98">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99"/>
      <c r="AA15" s="98"/>
      <c r="AB15" s="98"/>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99"/>
      <c r="AA16" s="98"/>
      <c r="AB16" s="98"/>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99">
        <f>SUMIF('C Report Grouper'!$B$10:$B$49,'WW Spending Actual'!$B17,'C Report Grouper'!AA$10:AA$49)+SUMIF('Total Adjustments'!$B$14:$B$53,'WW Spending Actual'!$B17,'Total Adjustments'!Z$14:Z$53)</f>
        <v>0</v>
      </c>
      <c r="AA17" s="98">
        <f>SUMIF('C Report Grouper'!$B$10:$B$49,'WW Spending Actual'!$B17,'C Report Grouper'!AB$10:AB$49)+SUMIF('Total Adjustments'!$B$14:$B$53,'WW Spending Actual'!$B17,'Total Adjustments'!AA$14:AA$53)</f>
        <v>0</v>
      </c>
      <c r="AB17" s="98">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99">
        <f>SUMIF('C Report Grouper'!$B$10:$B$49,'WW Spending Actual'!$B18,'C Report Grouper'!AA$10:AA$49)+SUMIF('Total Adjustments'!$B$14:$B$53,'WW Spending Actual'!$B18,'Total Adjustments'!Z$14:Z$53)</f>
        <v>0</v>
      </c>
      <c r="AA18" s="98">
        <f>SUMIF('C Report Grouper'!$B$10:$B$49,'WW Spending Actual'!$B18,'C Report Grouper'!AB$10:AB$49)+SUMIF('Total Adjustments'!$B$14:$B$53,'WW Spending Actual'!$B18,'Total Adjustments'!AA$14:AA$53)</f>
        <v>0</v>
      </c>
      <c r="AB18" s="98">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99">
        <f>SUMIF('C Report Grouper'!$B$10:$B$49,'WW Spending Actual'!$B19,'C Report Grouper'!AA$10:AA$49)+SUMIF('Total Adjustments'!$B$14:$B$53,'WW Spending Actual'!$B19,'Total Adjustments'!Z$14:Z$53)</f>
        <v>0</v>
      </c>
      <c r="AA19" s="98">
        <f>SUMIF('C Report Grouper'!$B$10:$B$49,'WW Spending Actual'!$B19,'C Report Grouper'!AB$10:AB$49)+SUMIF('Total Adjustments'!$B$14:$B$53,'WW Spending Actual'!$B19,'Total Adjustments'!AA$14:AA$53)</f>
        <v>0</v>
      </c>
      <c r="AB19" s="98">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99">
        <f>SUMIF('C Report Grouper'!$B$10:$B$49,'WW Spending Actual'!$B20,'C Report Grouper'!AA$10:AA$49)+SUMIF('Total Adjustments'!$B$14:$B$53,'WW Spending Actual'!$B20,'Total Adjustments'!Z$14:Z$53)</f>
        <v>0</v>
      </c>
      <c r="AA20" s="98">
        <f>SUMIF('C Report Grouper'!$B$10:$B$49,'WW Spending Actual'!$B20,'C Report Grouper'!AB$10:AB$49)+SUMIF('Total Adjustments'!$B$14:$B$53,'WW Spending Actual'!$B20,'Total Adjustments'!AA$14:AA$53)</f>
        <v>0</v>
      </c>
      <c r="AB20" s="98">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99">
        <f>SUMIF('C Report Grouper'!$B$10:$B$49,'WW Spending Actual'!$B21,'C Report Grouper'!AA$10:AA$49)+SUMIF('Total Adjustments'!$B$14:$B$53,'WW Spending Actual'!$B21,'Total Adjustments'!Z$14:Z$53)</f>
        <v>0</v>
      </c>
      <c r="AA21" s="98">
        <f>SUMIF('C Report Grouper'!$B$10:$B$49,'WW Spending Actual'!$B21,'C Report Grouper'!AB$10:AB$49)+SUMIF('Total Adjustments'!$B$14:$B$53,'WW Spending Actual'!$B21,'Total Adjustments'!AA$14:AA$53)</f>
        <v>0</v>
      </c>
      <c r="AB21" s="98">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99"/>
      <c r="AA22" s="98"/>
      <c r="AB22" s="98"/>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99"/>
      <c r="AA23" s="98"/>
      <c r="AB23" s="98"/>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99">
        <f>SUMIF('C Report Grouper'!$B$10:$B$49,'WW Spending Actual'!$B24,'C Report Grouper'!AA$10:AA$49)+SUMIF('Total Adjustments'!$B$14:$B$53,'WW Spending Actual'!$B24,'Total Adjustments'!Z$14:Z$53)</f>
        <v>0</v>
      </c>
      <c r="AA24" s="98">
        <f>SUMIF('C Report Grouper'!$B$10:$B$49,'WW Spending Actual'!$B24,'C Report Grouper'!AB$10:AB$49)+SUMIF('Total Adjustments'!$B$14:$B$53,'WW Spending Actual'!$B24,'Total Adjustments'!AA$14:AA$53)</f>
        <v>0</v>
      </c>
      <c r="AB24" s="98">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99">
        <f>SUMIF('C Report Grouper'!$B$10:$B$49,'WW Spending Actual'!$B25,'C Report Grouper'!AA$10:AA$49)+SUMIF('Total Adjustments'!$B$14:$B$53,'WW Spending Actual'!$B25,'Total Adjustments'!Z$14:Z$53)</f>
        <v>0</v>
      </c>
      <c r="AA25" s="98">
        <f>SUMIF('C Report Grouper'!$B$10:$B$49,'WW Spending Actual'!$B25,'C Report Grouper'!AB$10:AB$49)+SUMIF('Total Adjustments'!$B$14:$B$53,'WW Spending Actual'!$B25,'Total Adjustments'!AA$14:AA$53)</f>
        <v>0</v>
      </c>
      <c r="AB25" s="98">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99">
        <f>SUMIF('C Report Grouper'!$B$10:$B$49,'WW Spending Actual'!$B26,'C Report Grouper'!AA$10:AA$49)+SUMIF('Total Adjustments'!$B$14:$B$53,'WW Spending Actual'!$B26,'Total Adjustments'!Z$14:Z$53)</f>
        <v>0</v>
      </c>
      <c r="AA26" s="98">
        <f>SUMIF('C Report Grouper'!$B$10:$B$49,'WW Spending Actual'!$B26,'C Report Grouper'!AB$10:AB$49)+SUMIF('Total Adjustments'!$B$14:$B$53,'WW Spending Actual'!$B26,'Total Adjustments'!AA$14:AA$53)</f>
        <v>0</v>
      </c>
      <c r="AB26" s="98">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99">
        <f>SUMIF('C Report Grouper'!$B$10:$B$49,'WW Spending Actual'!$B27,'C Report Grouper'!AA$10:AA$49)+SUMIF('Total Adjustments'!$B$14:$B$53,'WW Spending Actual'!$B27,'Total Adjustments'!Z$14:Z$53)</f>
        <v>0</v>
      </c>
      <c r="AA27" s="98">
        <f>SUMIF('C Report Grouper'!$B$10:$B$49,'WW Spending Actual'!$B27,'C Report Grouper'!AB$10:AB$49)+SUMIF('Total Adjustments'!$B$14:$B$53,'WW Spending Actual'!$B27,'Total Adjustments'!AA$14:AA$53)</f>
        <v>0</v>
      </c>
      <c r="AB27" s="98">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99">
        <f>SUMIF('C Report Grouper'!$B$10:$B$49,'WW Spending Actual'!$B28,'C Report Grouper'!AA$10:AA$49)+SUMIF('Total Adjustments'!$B$14:$B$53,'WW Spending Actual'!$B28,'Total Adjustments'!Z$14:Z$53)</f>
        <v>0</v>
      </c>
      <c r="AA28" s="98">
        <f>SUMIF('C Report Grouper'!$B$10:$B$49,'WW Spending Actual'!$B28,'C Report Grouper'!AB$10:AB$49)+SUMIF('Total Adjustments'!$B$14:$B$53,'WW Spending Actual'!$B28,'Total Adjustments'!AA$14:AA$53)</f>
        <v>0</v>
      </c>
      <c r="AB28" s="98">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99"/>
      <c r="AA29" s="98"/>
      <c r="AB29" s="98"/>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99"/>
      <c r="AA30" s="98"/>
      <c r="AB30" s="98"/>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8229086</v>
      </c>
      <c r="Y31" s="395">
        <f>SUMIF('C Report Grouper'!$B$10:$B$49,'WW Spending Actual'!$B31,'C Report Grouper'!Z$10:Z$49)+SUMIF('Total Adjustments'!$B$14:$B$53,'WW Spending Actual'!$B31,'Total Adjustments'!Y$14:Y$53)</f>
        <v>6458762</v>
      </c>
      <c r="Z31" s="99">
        <f>SUMIF('C Report Grouper'!$B$10:$B$49,'WW Spending Actual'!$B31,'C Report Grouper'!AA$10:AA$49)+SUMIF('Total Adjustments'!$B$14:$B$53,'WW Spending Actual'!$B31,'Total Adjustments'!Z$14:Z$53)</f>
        <v>4159588</v>
      </c>
      <c r="AA31" s="98">
        <f>SUMIF('C Report Grouper'!$B$10:$B$49,'WW Spending Actual'!$B31,'C Report Grouper'!AB$10:AB$49)+SUMIF('Total Adjustments'!$B$14:$B$53,'WW Spending Actual'!$B31,'Total Adjustments'!AA$14:AA$53)</f>
        <v>0</v>
      </c>
      <c r="AB31" s="98">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99">
        <f>SUMIF('C Report Grouper'!$B$10:$B$49,'WW Spending Actual'!$B32,'C Report Grouper'!AA$10:AA$49)+SUMIF('Total Adjustments'!$B$14:$B$53,'WW Spending Actual'!$B32,'Total Adjustments'!Z$14:Z$53)</f>
        <v>0</v>
      </c>
      <c r="AA32" s="98">
        <f>SUMIF('C Report Grouper'!$B$10:$B$49,'WW Spending Actual'!$B32,'C Report Grouper'!AB$10:AB$49)+SUMIF('Total Adjustments'!$B$14:$B$53,'WW Spending Actual'!$B32,'Total Adjustments'!AA$14:AA$53)</f>
        <v>0</v>
      </c>
      <c r="AB32" s="98">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99">
        <f>SUMIF('C Report Grouper'!$B$10:$B$49,'WW Spending Actual'!$B33,'C Report Grouper'!AA$10:AA$49)+SUMIF('Total Adjustments'!$B$14:$B$53,'WW Spending Actual'!$B33,'Total Adjustments'!Z$14:Z$53)</f>
        <v>0</v>
      </c>
      <c r="AA33" s="98">
        <f>SUMIF('C Report Grouper'!$B$10:$B$49,'WW Spending Actual'!$B33,'C Report Grouper'!AB$10:AB$49)+SUMIF('Total Adjustments'!$B$14:$B$53,'WW Spending Actual'!$B33,'Total Adjustments'!AA$14:AA$53)</f>
        <v>0</v>
      </c>
      <c r="AB33" s="98">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99"/>
      <c r="AA34" s="98"/>
      <c r="AB34" s="98"/>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99"/>
      <c r="AA35" s="98"/>
      <c r="AB35" s="98"/>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99">
        <f>SUMIF('C Report Grouper'!$B$10:$B$49,'WW Spending Actual'!$B36,'C Report Grouper'!AA$10:AA$49)+SUMIF('Total Adjustments'!$B$14:$B$53,'WW Spending Actual'!$B36,'Total Adjustments'!Z$14:Z$53)</f>
        <v>0</v>
      </c>
      <c r="AA36" s="98">
        <f>SUMIF('C Report Grouper'!$B$10:$B$49,'WW Spending Actual'!$B36,'C Report Grouper'!AB$10:AB$49)+SUMIF('Total Adjustments'!$B$14:$B$53,'WW Spending Actual'!$B36,'Total Adjustments'!AA$14:AA$53)</f>
        <v>0</v>
      </c>
      <c r="AB36" s="98">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99">
        <f>SUMIF('C Report Grouper'!$B$10:$B$49,'WW Spending Actual'!$B37,'C Report Grouper'!AA$10:AA$49)+SUMIF('Total Adjustments'!$B$14:$B$53,'WW Spending Actual'!$B37,'Total Adjustments'!Z$14:Z$53)</f>
        <v>0</v>
      </c>
      <c r="AA37" s="98">
        <f>SUMIF('C Report Grouper'!$B$10:$B$49,'WW Spending Actual'!$B37,'C Report Grouper'!AB$10:AB$49)+SUMIF('Total Adjustments'!$B$14:$B$53,'WW Spending Actual'!$B37,'Total Adjustments'!AA$14:AA$53)</f>
        <v>0</v>
      </c>
      <c r="AB37" s="98">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99">
        <f>SUMIF('C Report Grouper'!$B$10:$B$49,'WW Spending Actual'!$B38,'C Report Grouper'!AA$10:AA$49)+SUMIF('Total Adjustments'!$B$14:$B$53,'WW Spending Actual'!$B38,'Total Adjustments'!Z$14:Z$53)</f>
        <v>0</v>
      </c>
      <c r="AA38" s="98">
        <f>SUMIF('C Report Grouper'!$B$10:$B$49,'WW Spending Actual'!$B38,'C Report Grouper'!AB$10:AB$49)+SUMIF('Total Adjustments'!$B$14:$B$53,'WW Spending Actual'!$B38,'Total Adjustments'!AA$14:AA$53)</f>
        <v>0</v>
      </c>
      <c r="AB38" s="98">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99"/>
      <c r="AA39" s="98"/>
      <c r="AB39" s="98"/>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99"/>
      <c r="AA40" s="98"/>
      <c r="AB40" s="98"/>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99">
        <f>SUMIF('C Report Grouper'!$B$10:$B$49,'WW Spending Actual'!$B41,'C Report Grouper'!AA$10:AA$49)+SUMIF('Total Adjustments'!$B$14:$B$53,'WW Spending Actual'!$B41,'Total Adjustments'!Z$14:Z$53)</f>
        <v>0</v>
      </c>
      <c r="AA41" s="98">
        <f>SUMIF('C Report Grouper'!$B$10:$B$49,'WW Spending Actual'!$B41,'C Report Grouper'!AB$10:AB$49)+SUMIF('Total Adjustments'!$B$14:$B$53,'WW Spending Actual'!$B41,'Total Adjustments'!AA$14:AA$53)</f>
        <v>0</v>
      </c>
      <c r="AB41" s="98">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99">
        <f>SUMIF('C Report Grouper'!$B$10:$B$49,'WW Spending Actual'!$B42,'C Report Grouper'!AA$10:AA$49)+SUMIF('Total Adjustments'!$B$14:$B$53,'WW Spending Actual'!$B42,'Total Adjustments'!Z$14:Z$53)</f>
        <v>0</v>
      </c>
      <c r="AA42" s="98">
        <f>SUMIF('C Report Grouper'!$B$10:$B$49,'WW Spending Actual'!$B42,'C Report Grouper'!AB$10:AB$49)+SUMIF('Total Adjustments'!$B$14:$B$53,'WW Spending Actual'!$B42,'Total Adjustments'!AA$14:AA$53)</f>
        <v>0</v>
      </c>
      <c r="AB42" s="98">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99">
        <f>SUMIF('C Report Grouper'!$B$10:$B$49,'WW Spending Actual'!$B43,'C Report Grouper'!AA$10:AA$49)+SUMIF('Total Adjustments'!$B$14:$B$53,'WW Spending Actual'!$B43,'Total Adjustments'!Z$14:Z$53)</f>
        <v>0</v>
      </c>
      <c r="AA43" s="98">
        <f>SUMIF('C Report Grouper'!$B$10:$B$49,'WW Spending Actual'!$B43,'C Report Grouper'!AB$10:AB$49)+SUMIF('Total Adjustments'!$B$14:$B$53,'WW Spending Actual'!$B43,'Total Adjustments'!AA$14:AA$53)</f>
        <v>0</v>
      </c>
      <c r="AB43" s="98">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99"/>
      <c r="AA44" s="98"/>
      <c r="AB44" s="98"/>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99"/>
      <c r="AA45" s="98"/>
      <c r="AB45" s="98"/>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99">
        <f>SUMIF('C Report Grouper'!$B$10:$B$49,'WW Spending Actual'!$B46,'C Report Grouper'!AA$10:AA$49)+SUMIF('Total Adjustments'!$B$14:$B$53,'WW Spending Actual'!$B46,'Total Adjustments'!Z$14:Z$53)</f>
        <v>0</v>
      </c>
      <c r="AA46" s="98">
        <f>SUMIF('C Report Grouper'!$B$10:$B$49,'WW Spending Actual'!$B46,'C Report Grouper'!AB$10:AB$49)+SUMIF('Total Adjustments'!$B$14:$B$53,'WW Spending Actual'!$B46,'Total Adjustments'!AA$14:AA$53)</f>
        <v>0</v>
      </c>
      <c r="AB46" s="98">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99">
        <f>SUMIF('C Report Grouper'!$B$10:$B$49,'WW Spending Actual'!$B47,'C Report Grouper'!AA$10:AA$49)+SUMIF('Total Adjustments'!$B$14:$B$53,'WW Spending Actual'!$B47,'Total Adjustments'!Z$14:Z$53)</f>
        <v>0</v>
      </c>
      <c r="AA47" s="98">
        <f>SUMIF('C Report Grouper'!$B$10:$B$49,'WW Spending Actual'!$B47,'C Report Grouper'!AB$10:AB$49)+SUMIF('Total Adjustments'!$B$14:$B$53,'WW Spending Actual'!$B47,'Total Adjustments'!AA$14:AA$53)</f>
        <v>0</v>
      </c>
      <c r="AB47" s="98">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99">
        <f>SUMIF('C Report Grouper'!$B$10:$B$49,'WW Spending Actual'!$B48,'C Report Grouper'!AA$10:AA$49)+SUMIF('Total Adjustments'!$B$14:$B$53,'WW Spending Actual'!$B48,'Total Adjustments'!Z$14:Z$53)</f>
        <v>0</v>
      </c>
      <c r="AA48" s="98">
        <f>SUMIF('C Report Grouper'!$B$10:$B$49,'WW Spending Actual'!$B48,'C Report Grouper'!AB$10:AB$49)+SUMIF('Total Adjustments'!$B$14:$B$53,'WW Spending Actual'!$B48,'Total Adjustments'!AA$14:AA$53)</f>
        <v>0</v>
      </c>
      <c r="AB48" s="98">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5"/>
      <c r="AA49" s="194"/>
      <c r="AB49" s="194"/>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8229086</v>
      </c>
      <c r="Y50" s="315">
        <f t="shared" si="0"/>
        <v>6458762</v>
      </c>
      <c r="Z50" s="316">
        <f t="shared" si="0"/>
        <v>4159588</v>
      </c>
      <c r="AA50" s="315">
        <f t="shared" si="0"/>
        <v>0</v>
      </c>
      <c r="AB50" s="315">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6856464</v>
      </c>
      <c r="Y79" s="74">
        <f>SUMIF('C Report Grouper'!$B$58:$B$97,'WW Spending Actual'!$B79,'C Report Grouper'!Z$58:Z$97)</f>
        <v>5304259</v>
      </c>
      <c r="Z79" s="74">
        <f>SUMIF('C Report Grouper'!$B$58:$B$97,'WW Spending Actual'!$B79,'C Report Grouper'!AA$58:AA$97)</f>
        <v>3200769</v>
      </c>
      <c r="AA79" s="74">
        <f>SUMIF('C Report Grouper'!$B$58:$B$97,'WW Spending Actual'!$B79,'C Report Grouper'!AB$58:AB$97)</f>
        <v>0</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6856464</v>
      </c>
      <c r="Y98" s="318">
        <f t="shared" si="1"/>
        <v>5304259</v>
      </c>
      <c r="Z98" s="318">
        <f t="shared" si="1"/>
        <v>3200769</v>
      </c>
      <c r="AA98" s="318">
        <f t="shared" si="1"/>
        <v>0</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LZygQfYqSVfI4f19Q7f02GhJXHQT4v72pRPuuka1KyI9beJlzxgcHFompqYaTo73JhCf98NwTHpDvHy0ADgWIw==" saltValue="LcSGm2CsoO1mm/3qg5PLYQ=="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2023-02-01T17:33:35Z</dcterms:modified>
  <cp:category>DOCID.99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