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codeName="{4D1C537B-E38A-612A-F078-A93A15B4B7F4}"/>
  <workbookPr updateLinks="never" codeName="ThisWorkbook" defaultThemeVersion="124226"/>
  <mc:AlternateContent xmlns:mc="http://schemas.openxmlformats.org/markup-compatibility/2006">
    <mc:Choice Requires="x15">
      <x15ac:absPath xmlns:x15ac="http://schemas.microsoft.com/office/spreadsheetml/2010/11/ac" url="C:\Users\NVFQ\Box\NVFQ\SDG\Oregon\Contraceptive Care\"/>
    </mc:Choice>
  </mc:AlternateContent>
  <xr:revisionPtr revIDLastSave="0" documentId="8_{3B91CC71-F8C5-45B1-9251-320A0D958556}" xr6:coauthVersionLast="36" xr6:coauthVersionMax="36" xr10:uidLastSave="{00000000-0000-0000-0000-000000000000}"/>
  <workbookProtection workbookAlgorithmName="SHA-512" workbookHashValue="+hf630zPeqKiNly9nsiVZOcd879R/QkijvwYYbS3lZQiGHKNu5aEyXyMOnxkTtbkoPXEGgptk2kpQwiyVcO+WA==" workbookSaltValue="otjTtn82mBUnSoqyBOE7pg==" workbookSpinCount="100000" lockStructure="1"/>
  <bookViews>
    <workbookView xWindow="1850" yWindow="170" windowWidth="26270" windowHeight="15090" tabRatio="942"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Dropdowns!$C$2:$C$8</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1" l="1"/>
  <c r="C7" i="31"/>
  <c r="AH403" i="30"/>
  <c r="AG403" i="30"/>
  <c r="AF403" i="30"/>
  <c r="AE403" i="30"/>
  <c r="AD403" i="30"/>
  <c r="AC403" i="30"/>
  <c r="AB403" i="30"/>
  <c r="AA403" i="30"/>
  <c r="Z403" i="30"/>
  <c r="Y403" i="30"/>
  <c r="X403" i="30"/>
  <c r="W403" i="30"/>
  <c r="V403" i="30"/>
  <c r="U403" i="30"/>
  <c r="T403" i="30"/>
  <c r="S403" i="30"/>
  <c r="R403" i="30"/>
  <c r="Q403" i="30"/>
  <c r="P403" i="30"/>
  <c r="O403" i="30"/>
  <c r="N403" i="30"/>
  <c r="M403" i="30"/>
  <c r="L403" i="30"/>
  <c r="K403" i="30"/>
  <c r="J403" i="30"/>
  <c r="I403" i="30"/>
  <c r="H403" i="30"/>
  <c r="G403" i="30"/>
  <c r="F403" i="30"/>
  <c r="E403" i="30"/>
  <c r="D403" i="30"/>
  <c r="C403" i="30"/>
  <c r="B403" i="30"/>
  <c r="AH303" i="30"/>
  <c r="AG303" i="30"/>
  <c r="AF303" i="30"/>
  <c r="AE303" i="30"/>
  <c r="AD303" i="30"/>
  <c r="AC303" i="30"/>
  <c r="AB303" i="30"/>
  <c r="AA303" i="30"/>
  <c r="Z303" i="30"/>
  <c r="Y303" i="30"/>
  <c r="X303" i="30"/>
  <c r="W303" i="30"/>
  <c r="V303" i="30"/>
  <c r="U303" i="30"/>
  <c r="T303" i="30"/>
  <c r="S303" i="30"/>
  <c r="R303" i="30"/>
  <c r="Q303" i="30"/>
  <c r="P303" i="30"/>
  <c r="O303" i="30"/>
  <c r="N303" i="30"/>
  <c r="M303" i="30"/>
  <c r="L303" i="30"/>
  <c r="K303" i="30"/>
  <c r="J303" i="30"/>
  <c r="I303" i="30"/>
  <c r="H303" i="30"/>
  <c r="G303" i="30"/>
  <c r="F303" i="30"/>
  <c r="E303" i="30"/>
  <c r="D303" i="30"/>
  <c r="C303" i="30"/>
  <c r="B303" i="30"/>
  <c r="AH203" i="30"/>
  <c r="AG203" i="30"/>
  <c r="AF203" i="30"/>
  <c r="AE203" i="30"/>
  <c r="AD203" i="30"/>
  <c r="AC203" i="30"/>
  <c r="AB203" i="30"/>
  <c r="AA203" i="30"/>
  <c r="Z203" i="30"/>
  <c r="Y203" i="30"/>
  <c r="X203" i="30"/>
  <c r="W203" i="30"/>
  <c r="V203" i="30"/>
  <c r="U203" i="30"/>
  <c r="T203" i="30"/>
  <c r="S203" i="30"/>
  <c r="R203" i="30"/>
  <c r="Q203" i="30"/>
  <c r="P203" i="30"/>
  <c r="O203" i="30"/>
  <c r="N203" i="30"/>
  <c r="M203" i="30"/>
  <c r="L203" i="30"/>
  <c r="K203" i="30"/>
  <c r="J203" i="30"/>
  <c r="I203" i="30"/>
  <c r="H203" i="30"/>
  <c r="G203" i="30"/>
  <c r="F203" i="30"/>
  <c r="E203" i="30"/>
  <c r="D203" i="30"/>
  <c r="C203" i="30"/>
  <c r="B203" i="30"/>
  <c r="AH103" i="30"/>
  <c r="AG103" i="30"/>
  <c r="AF103" i="30"/>
  <c r="AE103" i="30"/>
  <c r="AD103" i="30"/>
  <c r="AC103" i="30"/>
  <c r="AB103" i="30"/>
  <c r="AA103" i="30"/>
  <c r="Z103" i="30"/>
  <c r="Y103" i="30"/>
  <c r="X103" i="30"/>
  <c r="W103" i="30"/>
  <c r="V103" i="30"/>
  <c r="U103" i="30"/>
  <c r="T103" i="30"/>
  <c r="S103" i="30"/>
  <c r="R103" i="30"/>
  <c r="Q103" i="30"/>
  <c r="P103" i="30"/>
  <c r="O103" i="30"/>
  <c r="N103" i="30"/>
  <c r="M103" i="30"/>
  <c r="L103" i="30"/>
  <c r="K103" i="30"/>
  <c r="J103" i="30"/>
  <c r="I103" i="30"/>
  <c r="H103" i="30"/>
  <c r="G103" i="30"/>
  <c r="F103" i="30"/>
  <c r="E103" i="30"/>
  <c r="D103" i="30"/>
  <c r="C103" i="30"/>
  <c r="B103"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3" i="45"/>
  <c r="AG82" i="10"/>
  <c r="AE89" i="10"/>
  <c r="AD90" i="10"/>
  <c r="AH90" i="10"/>
  <c r="AG96" i="10"/>
  <c r="AE82" i="10"/>
  <c r="AG89" i="10"/>
  <c r="AE96" i="10"/>
  <c r="AH89" i="10"/>
  <c r="AD82" i="10"/>
  <c r="AH82" i="10"/>
  <c r="AG83"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E17" i="10"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37" i="45" s="1"/>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15" i="45" s="1"/>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E49" i="45" l="1"/>
  <c r="AD41" i="45"/>
  <c r="AG162" i="45"/>
  <c r="AH162" i="45"/>
  <c r="AE45" i="45"/>
  <c r="AG15" i="45"/>
  <c r="AF53" i="45"/>
  <c r="AF41" i="45"/>
  <c r="AD53" i="45"/>
  <c r="AD37" i="45"/>
  <c r="AF45" i="45"/>
  <c r="AF23" i="45"/>
  <c r="AF115" i="45" s="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F117" i="45"/>
  <c r="AF119"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5" i="10"/>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83" i="10" l="1"/>
  <c r="AI90"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81" i="10" l="1"/>
  <c r="AI93" i="10"/>
  <c r="AI87" i="10"/>
  <c r="E110" i="10"/>
  <c r="AI78" i="10"/>
  <c r="AI86" i="10"/>
  <c r="AI77" i="10"/>
  <c r="AI94" i="10"/>
  <c r="AI88" i="10"/>
  <c r="AI95" i="10"/>
  <c r="AI80" i="10"/>
  <c r="AI85"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<sst xmlns="http://schemas.openxmlformats.org/spreadsheetml/2006/main" count="694" uniqueCount="224">
  <si>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</si>
  <si>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</si>
  <si>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</si>
  <si>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</si>
  <si>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</si>
  <si>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</si>
  <si>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</si>
  <si>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</si>
  <si>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</si>
  <si>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</si>
  <si>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</si>
  <si>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</si>
  <si>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</si>
  <si>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</si>
  <si>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</si>
  <si>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</si>
  <si>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</si>
  <si>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</si>
  <si>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</si>
  <si>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</si>
  <si>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</si>
  <si>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</si>
  <si>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</si>
  <si>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</si>
  <si>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</si>
  <si>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</si>
  <si>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</si>
  <si>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</si>
  <si>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</si>
  <si>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</si>
  <si>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</si>
  <si>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</si>
  <si>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</si>
  <si>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</si>
  <si>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</si>
  <si>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</si>
  <si>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</si>
  <si>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</si>
  <si>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</si>
  <si>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</si>
  <si>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</si>
  <si>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</si>
  <si>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</si>
  <si>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</si>
  <si>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</si>
  <si>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</si>
  <si>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</si>
  <si>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</si>
  <si>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</si>
  <si>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</si>
  <si>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</si>
  <si>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</si>
  <si>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</si>
  <si>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</si>
  <si>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</si>
  <si>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</si>
  <si>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</si>
  <si>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</si>
  <si>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</si>
  <si>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</si>
  <si>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</si>
  <si>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</si>
  <si>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</si>
  <si>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</si>
  <si>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</si>
  <si>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</si>
  <si>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</si>
  <si>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</si>
  <si>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</si>
  <si>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</si>
  <si>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</si>
  <si>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</si>
  <si>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</si>
  <si>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</si>
  <si>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</si>
  <si>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</si>
  <si>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</si>
  <si>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</si>
  <si>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</si>
  <si>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</si>
  <si>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</si>
  <si>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</si>
  <si>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</si>
  <si>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</si>
  <si>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</si>
  <si>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</si>
  <si>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</si>
  <si>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</si>
  <si>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</si>
  <si>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</si>
  <si>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</si>
  <si>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</si>
  <si>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</si>
  <si>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</si>
  <si>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</si>
  <si>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</si>
  <si>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</si>
  <si>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</si>
  <si>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</si>
  <si>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</si>
  <si>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</si>
  <si>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</si>
  <si>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</si>
  <si>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</si>
  <si>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</si>
  <si>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</si>
  <si>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</si>
  <si>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</si>
  <si>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</si>
  <si>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</si>
  <si>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</si>
  <si>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</si>
  <si>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</si>
  <si>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</si>
  <si>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</si>
  <si>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</si>
  <si>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</si>
  <si>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</si>
  <si>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</si>
  <si>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</si>
  <si>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</si>
  <si>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</si>
  <si>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</si>
  <si>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</si>
  <si>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</si>
  <si>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</si>
  <si>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</si>
  <si>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</si>
  <si>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</si>
  <si>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</si>
  <si>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</si>
  <si>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</si>
  <si>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</si>
  <si>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</si>
  <si>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</si>
  <si>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</si>
  <si>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</si>
  <si>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</si>
  <si>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</si>
  <si>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</si>
  <si>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</si>
  <si>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</si>
  <si>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</si>
  <si>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</si>
  <si>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</si>
  <si>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</si>
  <si>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</si>
  <si>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</si>
  <si>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</si>
  <si>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</si>
  <si>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</si>
  <si>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</si>
  <si>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</si>
  <si>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</si>
  <si>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</si>
  <si>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</si>
  <si>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</si>
  <si>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</si>
  <si>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</si>
  <si>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</si>
  <si>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</si>
  <si>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</si>
  <si>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</si>
  <si>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</si>
  <si>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</si>
  <si>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</si>
  <si>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</si>
  <si>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</si>
  <si>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</si>
  <si>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</si>
  <si>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</si>
  <si>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</si>
  <si>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</si>
  <si>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</si>
  <si>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</si>
  <si>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</si>
  <si>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</si>
  <si>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</si>
  <si>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</si>
  <si>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</si>
  <si>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</si>
  <si>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</si>
  <si>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</si>
  <si>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</si>
  <si>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</si>
  <si>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</si>
  <si>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</si>
  <si>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</si>
  <si>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</si>
  <si>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</si>
  <si>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Family Planning</t>
  </si>
  <si>
    <t>Men and women of child bearing age who are not otherwise eligible for Medicaid or the Children’s Health Insurance Program (CHIP) and whose household income is at or below 250 percent of the Federal Poverty Level (FPL).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</si>
  <si>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</si>
  <si>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</si>
  <si>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</si>
  <si>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</si>
  <si>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</si>
  <si>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</si>
  <si>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</si>
  <si>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</si>
  <si>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</si>
  <si>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</si>
  <si>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</si>
  <si>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</si>
  <si>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</si>
  <si>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</si>
  <si>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</si>
  <si>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</si>
  <si>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</si>
  <si>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</si>
  <si>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</si>
  <si>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</si>
  <si>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</si>
  <si>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</si>
  <si>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</si>
  <si>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</si>
  <si>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</si>
  <si>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</si>
  <si>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</si>
  <si>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</si>
  <si>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</si>
  <si>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</si>
  <si>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Family Planning Dem.</t>
  </si>
  <si>
    <t>Family Planning 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</si>
</sst>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0">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14" fontId="11" fillId="0" borderId="25" xfId="7" applyNumberFormat="1" applyFill="1" applyBorder="1" applyAlignment="1">
      <alignment horizontal="center"/>
    </xf>
    <xf numFmtId="14" fontId="11" fillId="0" borderId="21" xfId="7" applyNumberFormat="1" applyFill="1" applyBorder="1" applyAlignment="1">
      <alignment horizont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0" fontId="39" fillId="0" borderId="0" xfId="0" applyFont="1" applyProtection="1">
      <protection locked="0"/>
    </xf>
    <xf numFmtId="0" fontId="37" fillId="0" borderId="13" xfId="0" applyFont="1" applyBorder="1" applyAlignment="1" applyProtection="1">
      <alignment horizontal="center"/>
      <protection locked="0"/>
    </xf>
    <xf numFmtId="0" fontId="37" fillId="0" borderId="0" xfId="0" applyFont="1" applyAlignment="1" applyProtection="1">
      <alignment horizontal="centerContinuous" wrapText="1"/>
      <protection locked="0"/>
    </xf>
    <xf numFmtId="0" fontId="37" fillId="0" borderId="0" xfId="0" applyFont="1" applyAlignment="1" applyProtection="1">
      <alignment horizontal="left" wrapText="1"/>
      <protection locked="0"/>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1" fontId="15" fillId="5" borderId="19" xfId="7" applyNumberFormat="1" applyFont="1" applyFill="1" applyBorder="1" applyAlignment="1" applyProtection="1">
      <alignment horizontal="center"/>
      <protection locked="0"/>
    </xf>
    <xf numFmtId="1" fontId="15" fillId="5" borderId="20" xfId="7" applyNumberFormat="1" applyFont="1" applyFill="1" applyBorder="1" applyAlignment="1" applyProtection="1">
      <alignment horizontal="center"/>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2</xdr:row>
          <xdr:rowOff>355600</xdr:rowOff>
        </xdr:from>
        <xdr:to>
          <xdr:col>21</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2" sqref="C2"/>
    </sheetView>
  </sheetViews>
  <sheetFormatPr defaultColWidth="8.7265625" defaultRowHeight="12.5" x14ac:dyDescent="0.25"/>
  <cols>
    <col min="1" max="1" width="8.81640625" customWidth="1"/>
    <col min="2" max="2" width="8.81640625" style="20" customWidth="1"/>
    <col min="3" max="3" width="137" customWidth="1"/>
  </cols>
  <sheetData>
    <row r="1" spans="2:4" ht="32.5" customHeight="1" x14ac:dyDescent="0.25">
      <c r="B1" s="156" t="s">
        <v>166</v>
      </c>
      <c r="C1" s="20"/>
    </row>
    <row r="2" spans="2:4" ht="70" customHeight="1" x14ac:dyDescent="0.25">
      <c r="B2"/>
      <c r="C2" s="17" t="s">
        <v>167</v>
      </c>
    </row>
    <row r="3" spans="2:4" ht="30.65" customHeight="1" x14ac:dyDescent="0.25">
      <c r="C3" s="20"/>
    </row>
    <row r="4" spans="2:4" ht="175" x14ac:dyDescent="0.25">
      <c r="B4"/>
      <c r="C4" s="17" t="s">
        <v>99</v>
      </c>
    </row>
    <row r="5" spans="2:4" ht="13" x14ac:dyDescent="0.3">
      <c r="B5" s="9" t="s">
        <v>59</v>
      </c>
      <c r="C5" s="19" t="s">
        <v>100</v>
      </c>
    </row>
    <row r="6" spans="2:4" ht="13" x14ac:dyDescent="0.3">
      <c r="B6" s="10" t="s">
        <v>68</v>
      </c>
      <c r="C6" s="53" t="s">
        <v>101</v>
      </c>
    </row>
    <row r="7" spans="2:4" ht="13" x14ac:dyDescent="0.3">
      <c r="B7" s="11" t="s">
        <v>58</v>
      </c>
      <c r="C7" s="53" t="s">
        <v>102</v>
      </c>
    </row>
    <row r="9" spans="2:4" x14ac:dyDescent="0.25">
      <c r="B9" s="18" t="s">
        <v>184</v>
      </c>
    </row>
    <row r="10" spans="2:4" x14ac:dyDescent="0.25">
      <c r="B10" s="18" t="s">
        <v>185</v>
      </c>
    </row>
    <row r="12" spans="2:4" ht="25" x14ac:dyDescent="0.25">
      <c r="B12" s="12" t="s">
        <v>64</v>
      </c>
      <c r="C12" s="138" t="s">
        <v>168</v>
      </c>
    </row>
    <row r="13" spans="2:4" x14ac:dyDescent="0.25">
      <c r="B13" s="13"/>
      <c r="C13" s="18"/>
    </row>
    <row r="14" spans="2:4" ht="13" x14ac:dyDescent="0.3">
      <c r="B14" s="14" t="s">
        <v>103</v>
      </c>
      <c r="C14" s="138"/>
    </row>
    <row r="15" spans="2:4" ht="87.5" x14ac:dyDescent="0.25">
      <c r="B15"/>
      <c r="C15" s="17" t="s">
        <v>169</v>
      </c>
      <c r="D15" s="17"/>
    </row>
    <row r="16" spans="2:4" x14ac:dyDescent="0.25">
      <c r="B16" s="13"/>
      <c r="C16" s="138"/>
    </row>
    <row r="17" spans="2:4" ht="13" x14ac:dyDescent="0.3">
      <c r="B17" s="14" t="s">
        <v>67</v>
      </c>
      <c r="C17" s="138"/>
    </row>
    <row r="18" spans="2:4" ht="79" customHeight="1" x14ac:dyDescent="0.3">
      <c r="B18" s="14"/>
      <c r="C18" s="17" t="s">
        <v>104</v>
      </c>
      <c r="D18" s="17"/>
    </row>
    <row r="19" spans="2:4" x14ac:dyDescent="0.25">
      <c r="B19" s="13"/>
      <c r="C19" s="138"/>
    </row>
    <row r="20" spans="2:4" ht="13" x14ac:dyDescent="0.3">
      <c r="B20" s="14" t="s">
        <v>66</v>
      </c>
      <c r="C20" s="138"/>
    </row>
    <row r="21" spans="2:4" ht="150.5" x14ac:dyDescent="0.3">
      <c r="B21" s="14"/>
      <c r="C21" s="138" t="s">
        <v>182</v>
      </c>
    </row>
    <row r="22" spans="2:4" x14ac:dyDescent="0.25">
      <c r="B22" s="13"/>
      <c r="C22" s="138"/>
    </row>
    <row r="23" spans="2:4" ht="13" x14ac:dyDescent="0.3">
      <c r="B23" s="14" t="s">
        <v>73</v>
      </c>
      <c r="C23" s="14"/>
    </row>
    <row r="24" spans="2:4" ht="13" x14ac:dyDescent="0.3">
      <c r="B24" s="14"/>
      <c r="C24" s="14"/>
    </row>
    <row r="25" spans="2:4" ht="13" x14ac:dyDescent="0.25">
      <c r="B25" s="46" t="s">
        <v>183</v>
      </c>
    </row>
    <row r="26" spans="2:4" ht="13" x14ac:dyDescent="0.25">
      <c r="B26" s="46"/>
    </row>
    <row r="27" spans="2:4" ht="13" x14ac:dyDescent="0.3">
      <c r="B27" s="14"/>
      <c r="C27" s="141" t="s">
        <v>105</v>
      </c>
    </row>
    <row r="28" spans="2:4" ht="13" x14ac:dyDescent="0.3">
      <c r="B28" s="14"/>
      <c r="C28" s="141" t="s">
        <v>106</v>
      </c>
    </row>
    <row r="29" spans="2:4" ht="13" x14ac:dyDescent="0.3">
      <c r="B29" s="14"/>
      <c r="C29" s="141" t="s">
        <v>170</v>
      </c>
    </row>
    <row r="30" spans="2:4" ht="13" x14ac:dyDescent="0.3">
      <c r="B30" s="14"/>
      <c r="C30" s="141" t="s">
        <v>171</v>
      </c>
    </row>
    <row r="31" spans="2:4" ht="13" x14ac:dyDescent="0.3">
      <c r="B31" s="14"/>
      <c r="C31" s="157"/>
    </row>
    <row r="32" spans="2:4" ht="13" x14ac:dyDescent="0.3">
      <c r="B32" s="14"/>
      <c r="C32" s="158" t="s">
        <v>172</v>
      </c>
    </row>
    <row r="33" spans="2:3" ht="13" x14ac:dyDescent="0.3">
      <c r="B33" s="14"/>
      <c r="C33" s="157" t="s">
        <v>173</v>
      </c>
    </row>
    <row r="34" spans="2:3" ht="25" x14ac:dyDescent="0.3">
      <c r="B34" s="14"/>
      <c r="C34" s="157" t="s">
        <v>174</v>
      </c>
    </row>
    <row r="35" spans="2:3" ht="25" x14ac:dyDescent="0.25">
      <c r="C35" s="157" t="s">
        <v>175</v>
      </c>
    </row>
    <row r="36" spans="2:3" x14ac:dyDescent="0.25">
      <c r="C36" s="141"/>
    </row>
    <row r="37" spans="2:3" ht="13" x14ac:dyDescent="0.3">
      <c r="B37" s="2" t="s">
        <v>176</v>
      </c>
    </row>
    <row r="38" spans="2:3" ht="12.65" customHeight="1" x14ac:dyDescent="0.25"/>
    <row r="39" spans="2:3" ht="12.65" customHeight="1" x14ac:dyDescent="0.35">
      <c r="B39" s="137" t="s">
        <v>156</v>
      </c>
      <c r="C39" s="7"/>
    </row>
    <row r="40" spans="2:3" ht="12.65" customHeight="1" x14ac:dyDescent="0.35">
      <c r="B40" s="7"/>
      <c r="C40" s="7"/>
    </row>
    <row r="41" spans="2:3" ht="71.150000000000006" customHeight="1" x14ac:dyDescent="0.25">
      <c r="B41"/>
      <c r="C41" s="16" t="s">
        <v>107</v>
      </c>
    </row>
    <row r="42" spans="2:3" ht="12.65" customHeight="1" x14ac:dyDescent="0.25">
      <c r="B42" s="15"/>
      <c r="C42" s="15"/>
    </row>
    <row r="43" spans="2:3" ht="15.5" x14ac:dyDescent="0.35">
      <c r="B43" s="137" t="s">
        <v>157</v>
      </c>
      <c r="C43" s="8"/>
    </row>
    <row r="44" spans="2:3" ht="15.5" x14ac:dyDescent="0.35">
      <c r="B44" s="7"/>
      <c r="C44" s="8"/>
    </row>
    <row r="45" spans="2:3" ht="52.5" customHeight="1" x14ac:dyDescent="0.25">
      <c r="B45"/>
      <c r="C45" s="16" t="s">
        <v>108</v>
      </c>
    </row>
    <row r="46" spans="2:3" x14ac:dyDescent="0.25">
      <c r="B46" s="17"/>
      <c r="C46" s="17"/>
    </row>
    <row r="47" spans="2:3" ht="15.5" x14ac:dyDescent="0.35">
      <c r="B47" s="137" t="s">
        <v>158</v>
      </c>
    </row>
    <row r="48" spans="2:3" ht="15.5" x14ac:dyDescent="0.35">
      <c r="B48" s="7"/>
    </row>
    <row r="49" spans="2:3" ht="42.65" customHeight="1" x14ac:dyDescent="0.25">
      <c r="B49"/>
      <c r="C49" s="16" t="s">
        <v>109</v>
      </c>
    </row>
    <row r="50" spans="2:3" ht="12.65" customHeight="1" x14ac:dyDescent="0.25">
      <c r="B50" s="139"/>
      <c r="C50" s="139"/>
    </row>
    <row r="51" spans="2:3" ht="15.5" x14ac:dyDescent="0.35">
      <c r="B51" s="137" t="s">
        <v>159</v>
      </c>
      <c r="C51" s="20"/>
    </row>
    <row r="52" spans="2:3" x14ac:dyDescent="0.25">
      <c r="C52" s="20"/>
    </row>
    <row r="53" spans="2:3" ht="27" customHeight="1" x14ac:dyDescent="0.25">
      <c r="B53"/>
      <c r="C53" s="16" t="s">
        <v>110</v>
      </c>
    </row>
    <row r="54" spans="2:3" ht="14.5" customHeight="1" x14ac:dyDescent="0.25">
      <c r="B54" s="16"/>
      <c r="C54" s="16"/>
    </row>
    <row r="55" spans="2:3" x14ac:dyDescent="0.25">
      <c r="C55" s="20"/>
    </row>
    <row r="56" spans="2:3" ht="15.5" x14ac:dyDescent="0.35">
      <c r="B56" s="137" t="s">
        <v>63</v>
      </c>
      <c r="C56" s="20"/>
    </row>
    <row r="57" spans="2:3" x14ac:dyDescent="0.25">
      <c r="C57" s="20"/>
    </row>
    <row r="58" spans="2:3" ht="50.15" customHeight="1" x14ac:dyDescent="0.25">
      <c r="B58"/>
      <c r="C58" s="138" t="s">
        <v>111</v>
      </c>
    </row>
    <row r="59" spans="2:3" x14ac:dyDescent="0.25">
      <c r="B59" s="138"/>
      <c r="C59" s="138"/>
    </row>
    <row r="60" spans="2:3" ht="15.5" x14ac:dyDescent="0.35">
      <c r="B60" s="137" t="s">
        <v>151</v>
      </c>
      <c r="C60" s="138"/>
    </row>
    <row r="61" spans="2:3" ht="12.65" customHeight="1" x14ac:dyDescent="0.25">
      <c r="B61"/>
      <c r="C61" s="138" t="s">
        <v>152</v>
      </c>
    </row>
    <row r="62" spans="2:3" ht="14.5" x14ac:dyDescent="0.25">
      <c r="B62" s="139"/>
      <c r="C62" s="138" t="s">
        <v>153</v>
      </c>
    </row>
    <row r="63" spans="2:3" x14ac:dyDescent="0.25">
      <c r="B63"/>
      <c r="C63" s="138" t="s">
        <v>177</v>
      </c>
    </row>
    <row r="64" spans="2:3" x14ac:dyDescent="0.25">
      <c r="C64" s="8"/>
    </row>
    <row r="65" spans="2:3" ht="15.5" x14ac:dyDescent="0.35">
      <c r="B65" s="137"/>
      <c r="C65" s="8"/>
    </row>
    <row r="66" spans="2:3" x14ac:dyDescent="0.25">
      <c r="C66" s="8"/>
    </row>
    <row r="67" spans="2:3" x14ac:dyDescent="0.25">
      <c r="C67" s="8"/>
    </row>
    <row r="68" spans="2:3" ht="14.5" customHeight="1" x14ac:dyDescent="0.25"/>
    <row r="72" spans="2:3" x14ac:dyDescent="0.25">
      <c r="B72"/>
    </row>
    <row r="73" spans="2:3" x14ac:dyDescent="0.25">
      <c r="B73"/>
    </row>
    <row r="74" spans="2:3" x14ac:dyDescent="0.25">
      <c r="B74"/>
    </row>
    <row r="76" spans="2:3" ht="12.65" customHeight="1" x14ac:dyDescent="0.25"/>
  </sheetData>
  <sheetProtection algorithmName="SHA-512" hashValue="cEOxz2zhVgFBhK9om4w+6k6vzoB7IXe+wV0cQq7lmixWx56uBM7gf3Y0BUTkDjxd/Ok5/eqmZZGRtouWJsU/vg==" saltValue="XVOm9gAj8WmeNwcJx0dsw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Z35" sqref="Z35"/>
    </sheetView>
  </sheetViews>
  <sheetFormatPr defaultColWidth="8.7265625" defaultRowHeight="12.5" x14ac:dyDescent="0.25"/>
  <cols>
    <col min="1" max="1" width="8.7265625" style="413"/>
    <col min="2" max="2" width="42.81640625" style="413" customWidth="1"/>
    <col min="3" max="3" width="4.26953125" style="494" customWidth="1"/>
    <col min="4" max="20" width="15.1796875" style="413" hidden="1" customWidth="1"/>
    <col min="21" max="26" width="15.1796875" style="413" customWidth="1"/>
    <col min="27" max="33" width="15.1796875" style="413" hidden="1" customWidth="1"/>
    <col min="34" max="16384" width="8.7265625" style="413"/>
  </cols>
  <sheetData>
    <row r="1" spans="1:33" ht="28" customHeight="1" x14ac:dyDescent="0.25">
      <c r="A1" s="411"/>
      <c r="B1" s="411"/>
      <c r="C1" s="411"/>
    </row>
    <row r="2" spans="1:33" x14ac:dyDescent="0.25">
      <c r="E2" s="475"/>
      <c r="F2" s="476"/>
      <c r="G2" s="476"/>
      <c r="H2" s="496"/>
    </row>
    <row r="3" spans="1:33" ht="14" x14ac:dyDescent="0.3">
      <c r="B3" s="419" t="s">
        <v>18</v>
      </c>
      <c r="D3" s="488"/>
      <c r="E3" s="475"/>
      <c r="F3" s="479"/>
      <c r="G3" s="479"/>
      <c r="H3" s="496"/>
    </row>
    <row r="4" spans="1:33" ht="13" x14ac:dyDescent="0.3">
      <c r="D4" s="488"/>
      <c r="E4" s="488"/>
      <c r="F4" s="488"/>
      <c r="G4" s="488"/>
      <c r="H4" s="488"/>
    </row>
    <row r="5" spans="1:33" s="483" customFormat="1" ht="15.5" x14ac:dyDescent="0.35">
      <c r="B5" s="482" t="s">
        <v>125</v>
      </c>
      <c r="C5" s="524"/>
      <c r="D5" s="525"/>
      <c r="E5" s="525"/>
      <c r="F5" s="525"/>
      <c r="G5" s="525"/>
      <c r="H5" s="525"/>
    </row>
    <row r="6" spans="1:33" s="525" customFormat="1" ht="15.5" x14ac:dyDescent="0.35">
      <c r="B6" s="482" t="s">
        <v>126</v>
      </c>
      <c r="C6" s="526"/>
    </row>
    <row r="7" spans="1:33" s="525" customFormat="1" ht="15.5" x14ac:dyDescent="0.35">
      <c r="B7" s="482" t="s">
        <v>127</v>
      </c>
      <c r="C7" s="526"/>
    </row>
    <row r="8" spans="1:33" ht="13" x14ac:dyDescent="0.3">
      <c r="D8" s="488"/>
      <c r="E8" s="488"/>
      <c r="F8" s="488"/>
      <c r="G8" s="488"/>
      <c r="H8" s="488"/>
    </row>
    <row r="9" spans="1:33" ht="13.5" thickBot="1" x14ac:dyDescent="0.35">
      <c r="B9" s="440" t="s">
        <v>16</v>
      </c>
      <c r="C9" s="499"/>
    </row>
    <row r="10" spans="1:33" ht="13" x14ac:dyDescent="0.3">
      <c r="B10" s="527"/>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1:33" ht="13.5" thickBot="1" x14ac:dyDescent="0.35">
      <c r="B11" s="530"/>
      <c r="C11" s="531"/>
      <c r="D11" s="532">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32">
        <f>'DY Def'!S$5</f>
        <v>18</v>
      </c>
      <c r="V11" s="506">
        <f>'DY Def'!T$5</f>
        <v>19</v>
      </c>
      <c r="W11" s="506">
        <f>'DY Def'!U$5</f>
        <v>20</v>
      </c>
      <c r="X11" s="506">
        <f>'DY Def'!V$5</f>
        <v>21</v>
      </c>
      <c r="Y11" s="506">
        <f>'DY Def'!W$5</f>
        <v>22</v>
      </c>
      <c r="Z11" s="533">
        <f>'DY Def'!X$5</f>
        <v>23</v>
      </c>
      <c r="AA11" s="506">
        <f>'DY Def'!Y$5</f>
        <v>24</v>
      </c>
      <c r="AB11" s="506">
        <f>'DY Def'!Z$5</f>
        <v>25</v>
      </c>
      <c r="AC11" s="506">
        <f>'DY Def'!AA$5</f>
        <v>26</v>
      </c>
      <c r="AD11" s="506">
        <f>'DY Def'!AB$5</f>
        <v>27</v>
      </c>
      <c r="AE11" s="506">
        <f>'DY Def'!AC$5</f>
        <v>28</v>
      </c>
      <c r="AF11" s="506">
        <f>'DY Def'!AD$5</f>
        <v>29</v>
      </c>
      <c r="AG11" s="533">
        <f>'DY Def'!AE$5</f>
        <v>30</v>
      </c>
    </row>
    <row r="12" spans="1:33" ht="13" x14ac:dyDescent="0.3">
      <c r="B12" s="530"/>
      <c r="C12" s="531"/>
      <c r="D12" s="534"/>
      <c r="E12" s="507"/>
      <c r="F12" s="507"/>
      <c r="G12" s="507"/>
      <c r="H12" s="507"/>
      <c r="I12" s="535"/>
      <c r="J12" s="535"/>
      <c r="K12" s="535"/>
      <c r="L12" s="535"/>
      <c r="M12" s="535"/>
      <c r="N12" s="535"/>
      <c r="O12" s="535"/>
      <c r="P12" s="535"/>
      <c r="Q12" s="535"/>
      <c r="R12" s="535"/>
      <c r="S12" s="535"/>
      <c r="T12" s="535"/>
      <c r="U12" s="536"/>
      <c r="V12" s="535"/>
      <c r="W12" s="535"/>
      <c r="X12" s="507"/>
      <c r="Y12" s="507"/>
      <c r="Z12" s="537"/>
      <c r="AA12" s="507"/>
      <c r="AB12" s="507"/>
      <c r="AC12" s="507"/>
      <c r="AD12" s="507"/>
      <c r="AE12" s="507"/>
      <c r="AF12" s="507"/>
      <c r="AG12" s="537"/>
    </row>
    <row r="13" spans="1:33" ht="13" hidden="1" x14ac:dyDescent="0.3">
      <c r="B13" s="538" t="s">
        <v>84</v>
      </c>
      <c r="C13" s="531"/>
      <c r="D13" s="539"/>
      <c r="E13" s="510"/>
      <c r="F13" s="510"/>
      <c r="G13" s="510"/>
      <c r="H13" s="510"/>
      <c r="I13" s="540"/>
      <c r="J13" s="540"/>
      <c r="K13" s="540"/>
      <c r="L13" s="540"/>
      <c r="M13" s="540"/>
      <c r="N13" s="540"/>
      <c r="O13" s="540"/>
      <c r="P13" s="540"/>
      <c r="Q13" s="540"/>
      <c r="R13" s="540"/>
      <c r="S13" s="540"/>
      <c r="T13" s="540"/>
      <c r="U13" s="541"/>
      <c r="V13" s="542"/>
      <c r="W13" s="542"/>
      <c r="X13" s="543"/>
      <c r="Y13" s="543"/>
      <c r="Z13" s="544"/>
      <c r="AA13" s="510"/>
      <c r="AB13" s="510"/>
      <c r="AC13" s="510"/>
      <c r="AD13" s="510"/>
      <c r="AE13" s="510"/>
      <c r="AF13" s="510"/>
      <c r="AG13" s="544"/>
    </row>
    <row r="14" spans="1:33" ht="13" hidden="1" x14ac:dyDescent="0.3">
      <c r="B14" s="545" t="str">
        <f>IFERROR(VLOOKUP(C14,'MEG Def'!$A$7:$B$12,2),"")</f>
        <v/>
      </c>
      <c r="C14" s="531"/>
      <c r="D14" s="539"/>
      <c r="E14" s="546"/>
      <c r="F14" s="546"/>
      <c r="G14" s="546"/>
      <c r="H14" s="546"/>
      <c r="I14" s="546"/>
      <c r="J14" s="546"/>
      <c r="K14" s="546"/>
      <c r="L14" s="546"/>
      <c r="M14" s="510"/>
      <c r="N14" s="510"/>
      <c r="O14" s="510"/>
      <c r="P14" s="510"/>
      <c r="Q14" s="510"/>
      <c r="R14" s="510"/>
      <c r="S14" s="510"/>
      <c r="T14" s="510"/>
      <c r="U14" s="539"/>
      <c r="V14" s="543"/>
      <c r="W14" s="543"/>
      <c r="X14" s="543"/>
      <c r="Y14" s="543"/>
      <c r="Z14" s="544"/>
      <c r="AA14" s="510"/>
      <c r="AB14" s="510"/>
      <c r="AC14" s="510"/>
      <c r="AD14" s="510"/>
      <c r="AE14" s="510"/>
      <c r="AF14" s="510"/>
      <c r="AG14" s="544"/>
    </row>
    <row r="15" spans="1:33" ht="13" hidden="1" x14ac:dyDescent="0.3">
      <c r="B15" s="545" t="str">
        <f>IFERROR(VLOOKUP(C15,'MEG Def'!$A$7:$B$12,2),"")</f>
        <v/>
      </c>
      <c r="C15" s="531"/>
      <c r="D15" s="539"/>
      <c r="E15" s="546"/>
      <c r="F15" s="546"/>
      <c r="G15" s="546"/>
      <c r="H15" s="546"/>
      <c r="I15" s="546"/>
      <c r="J15" s="546"/>
      <c r="K15" s="546"/>
      <c r="L15" s="546"/>
      <c r="M15" s="510"/>
      <c r="N15" s="510"/>
      <c r="O15" s="510"/>
      <c r="P15" s="510"/>
      <c r="Q15" s="510"/>
      <c r="R15" s="510"/>
      <c r="S15" s="510"/>
      <c r="T15" s="510"/>
      <c r="U15" s="539"/>
      <c r="V15" s="543"/>
      <c r="W15" s="543"/>
      <c r="X15" s="543"/>
      <c r="Y15" s="543"/>
      <c r="Z15" s="544"/>
      <c r="AA15" s="510"/>
      <c r="AB15" s="510"/>
      <c r="AC15" s="510"/>
      <c r="AD15" s="510"/>
      <c r="AE15" s="510"/>
      <c r="AF15" s="510"/>
      <c r="AG15" s="544"/>
    </row>
    <row r="16" spans="1:33" ht="13" hidden="1" x14ac:dyDescent="0.3">
      <c r="B16" s="545" t="str">
        <f>IFERROR(VLOOKUP(C16,'MEG Def'!$A$7:$B$12,2),"")</f>
        <v/>
      </c>
      <c r="C16" s="531"/>
      <c r="D16" s="539"/>
      <c r="E16" s="546"/>
      <c r="F16" s="546"/>
      <c r="G16" s="546"/>
      <c r="H16" s="546"/>
      <c r="I16" s="546"/>
      <c r="J16" s="546"/>
      <c r="K16" s="546"/>
      <c r="L16" s="546"/>
      <c r="M16" s="510"/>
      <c r="N16" s="510"/>
      <c r="O16" s="510"/>
      <c r="P16" s="510"/>
      <c r="Q16" s="510"/>
      <c r="R16" s="510"/>
      <c r="S16" s="510"/>
      <c r="T16" s="510"/>
      <c r="U16" s="539"/>
      <c r="V16" s="543"/>
      <c r="W16" s="543"/>
      <c r="X16" s="543"/>
      <c r="Y16" s="543"/>
      <c r="Z16" s="544"/>
      <c r="AA16" s="510"/>
      <c r="AB16" s="510"/>
      <c r="AC16" s="510"/>
      <c r="AD16" s="510"/>
      <c r="AE16" s="510"/>
      <c r="AF16" s="510"/>
      <c r="AG16" s="544"/>
    </row>
    <row r="17" spans="2:33" ht="13" hidden="1" x14ac:dyDescent="0.3">
      <c r="B17" s="545" t="str">
        <f>IFERROR(VLOOKUP(C17,'MEG Def'!$A$7:$B$12,2),"")</f>
        <v/>
      </c>
      <c r="C17" s="531"/>
      <c r="D17" s="539"/>
      <c r="E17" s="547"/>
      <c r="F17" s="547"/>
      <c r="G17" s="547"/>
      <c r="H17" s="546"/>
      <c r="I17" s="546"/>
      <c r="J17" s="546"/>
      <c r="K17" s="546"/>
      <c r="L17" s="546"/>
      <c r="M17" s="510"/>
      <c r="N17" s="510"/>
      <c r="O17" s="510"/>
      <c r="P17" s="510"/>
      <c r="Q17" s="510"/>
      <c r="R17" s="510"/>
      <c r="S17" s="510"/>
      <c r="T17" s="510"/>
      <c r="U17" s="539"/>
      <c r="V17" s="543"/>
      <c r="W17" s="543"/>
      <c r="X17" s="543"/>
      <c r="Y17" s="543"/>
      <c r="Z17" s="544"/>
      <c r="AA17" s="510"/>
      <c r="AB17" s="510"/>
      <c r="AC17" s="510"/>
      <c r="AD17" s="510"/>
      <c r="AE17" s="510"/>
      <c r="AF17" s="510"/>
      <c r="AG17" s="544"/>
    </row>
    <row r="18" spans="2:33" ht="13" hidden="1" x14ac:dyDescent="0.3">
      <c r="B18" s="545" t="str">
        <f>IFERROR(VLOOKUP(C18,'MEG Def'!$A$7:$B$12,2),"")</f>
        <v/>
      </c>
      <c r="C18" s="531"/>
      <c r="D18" s="539"/>
      <c r="E18" s="547"/>
      <c r="F18" s="547"/>
      <c r="G18" s="547"/>
      <c r="H18" s="546"/>
      <c r="I18" s="546"/>
      <c r="J18" s="546"/>
      <c r="K18" s="546"/>
      <c r="L18" s="546"/>
      <c r="M18" s="510"/>
      <c r="N18" s="510"/>
      <c r="O18" s="510"/>
      <c r="P18" s="510"/>
      <c r="Q18" s="510"/>
      <c r="R18" s="510"/>
      <c r="S18" s="510"/>
      <c r="T18" s="510"/>
      <c r="U18" s="539"/>
      <c r="V18" s="543"/>
      <c r="W18" s="543"/>
      <c r="X18" s="543"/>
      <c r="Y18" s="543"/>
      <c r="Z18" s="544"/>
      <c r="AA18" s="510"/>
      <c r="AB18" s="510"/>
      <c r="AC18" s="510"/>
      <c r="AD18" s="510"/>
      <c r="AE18" s="510"/>
      <c r="AF18" s="510"/>
      <c r="AG18" s="544"/>
    </row>
    <row r="19" spans="2:33" ht="13" hidden="1" x14ac:dyDescent="0.3">
      <c r="B19" s="545"/>
      <c r="C19" s="531"/>
      <c r="D19" s="539"/>
      <c r="E19" s="510"/>
      <c r="F19" s="510"/>
      <c r="G19" s="510"/>
      <c r="H19" s="510"/>
      <c r="I19" s="510"/>
      <c r="J19" s="510"/>
      <c r="K19" s="510"/>
      <c r="L19" s="510"/>
      <c r="M19" s="540"/>
      <c r="N19" s="540"/>
      <c r="O19" s="540"/>
      <c r="P19" s="540"/>
      <c r="Q19" s="540"/>
      <c r="R19" s="540"/>
      <c r="S19" s="540"/>
      <c r="T19" s="540"/>
      <c r="U19" s="541"/>
      <c r="V19" s="542"/>
      <c r="W19" s="542"/>
      <c r="X19" s="543"/>
      <c r="Y19" s="543"/>
      <c r="Z19" s="544"/>
      <c r="AA19" s="510"/>
      <c r="AB19" s="510"/>
      <c r="AC19" s="510"/>
      <c r="AD19" s="510"/>
      <c r="AE19" s="510"/>
      <c r="AF19" s="510"/>
      <c r="AG19" s="544"/>
    </row>
    <row r="20" spans="2:33" ht="13" hidden="1" x14ac:dyDescent="0.3">
      <c r="B20" s="548" t="s">
        <v>86</v>
      </c>
      <c r="C20" s="531"/>
      <c r="D20" s="549"/>
      <c r="E20" s="515"/>
      <c r="F20" s="515"/>
      <c r="G20" s="515"/>
      <c r="H20" s="515"/>
      <c r="I20" s="515"/>
      <c r="J20" s="515"/>
      <c r="K20" s="515"/>
      <c r="L20" s="515"/>
      <c r="M20" s="540"/>
      <c r="N20" s="540"/>
      <c r="O20" s="540"/>
      <c r="P20" s="540"/>
      <c r="Q20" s="540"/>
      <c r="R20" s="540"/>
      <c r="S20" s="540"/>
      <c r="T20" s="540"/>
      <c r="U20" s="541"/>
      <c r="V20" s="542"/>
      <c r="W20" s="542"/>
      <c r="X20" s="550"/>
      <c r="Y20" s="550"/>
      <c r="Z20" s="551"/>
      <c r="AA20" s="515"/>
      <c r="AB20" s="515"/>
      <c r="AC20" s="515"/>
      <c r="AD20" s="515"/>
      <c r="AE20" s="515"/>
      <c r="AF20" s="515"/>
      <c r="AG20" s="551"/>
    </row>
    <row r="21" spans="2:33" ht="13" hidden="1" x14ac:dyDescent="0.3">
      <c r="B21" s="545" t="str">
        <f>IFERROR(VLOOKUP(C21,'MEG Def'!$A$21:$B$26,2),"")</f>
        <v/>
      </c>
      <c r="C21" s="531"/>
      <c r="D21" s="539"/>
      <c r="E21" s="547"/>
      <c r="F21" s="515"/>
      <c r="G21" s="515"/>
      <c r="H21" s="546"/>
      <c r="I21" s="546"/>
      <c r="J21" s="546"/>
      <c r="K21" s="546"/>
      <c r="L21" s="546"/>
      <c r="M21" s="510"/>
      <c r="N21" s="510"/>
      <c r="O21" s="510"/>
      <c r="P21" s="510"/>
      <c r="Q21" s="510"/>
      <c r="R21" s="510"/>
      <c r="S21" s="510"/>
      <c r="T21" s="510"/>
      <c r="U21" s="539"/>
      <c r="V21" s="543"/>
      <c r="W21" s="543"/>
      <c r="X21" s="543"/>
      <c r="Y21" s="543"/>
      <c r="Z21" s="544"/>
      <c r="AA21" s="510"/>
      <c r="AB21" s="510"/>
      <c r="AC21" s="510"/>
      <c r="AD21" s="510"/>
      <c r="AE21" s="510"/>
      <c r="AF21" s="510"/>
      <c r="AG21" s="544"/>
    </row>
    <row r="22" spans="2:33" ht="13" hidden="1" x14ac:dyDescent="0.3">
      <c r="B22" s="545" t="str">
        <f>IFERROR(VLOOKUP(C22,'MEG Def'!$A$21:$B$26,2),"")</f>
        <v/>
      </c>
      <c r="C22" s="531"/>
      <c r="D22" s="539"/>
      <c r="E22" s="515"/>
      <c r="F22" s="515"/>
      <c r="G22" s="515"/>
      <c r="H22" s="546"/>
      <c r="I22" s="546"/>
      <c r="J22" s="546"/>
      <c r="K22" s="546"/>
      <c r="L22" s="546"/>
      <c r="M22" s="510"/>
      <c r="N22" s="510"/>
      <c r="O22" s="510"/>
      <c r="P22" s="510"/>
      <c r="Q22" s="510"/>
      <c r="R22" s="510"/>
      <c r="S22" s="510"/>
      <c r="T22" s="510"/>
      <c r="U22" s="539"/>
      <c r="V22" s="543"/>
      <c r="W22" s="543"/>
      <c r="X22" s="543"/>
      <c r="Y22" s="543"/>
      <c r="Z22" s="544"/>
      <c r="AA22" s="510"/>
      <c r="AB22" s="510"/>
      <c r="AC22" s="510"/>
      <c r="AD22" s="510"/>
      <c r="AE22" s="510"/>
      <c r="AF22" s="510"/>
      <c r="AG22" s="544"/>
    </row>
    <row r="23" spans="2:33" ht="13" hidden="1" x14ac:dyDescent="0.3">
      <c r="B23" s="545" t="str">
        <f>IFERROR(VLOOKUP(C23,'MEG Def'!$A$21:$B$26,2),"")</f>
        <v/>
      </c>
      <c r="C23" s="531"/>
      <c r="D23" s="539"/>
      <c r="E23" s="515"/>
      <c r="F23" s="515"/>
      <c r="G23" s="515"/>
      <c r="H23" s="546"/>
      <c r="I23" s="546"/>
      <c r="J23" s="546"/>
      <c r="K23" s="546"/>
      <c r="L23" s="546"/>
      <c r="M23" s="510"/>
      <c r="N23" s="510"/>
      <c r="O23" s="510"/>
      <c r="P23" s="510"/>
      <c r="Q23" s="510"/>
      <c r="R23" s="510"/>
      <c r="S23" s="510"/>
      <c r="T23" s="510"/>
      <c r="U23" s="539"/>
      <c r="V23" s="543"/>
      <c r="W23" s="543"/>
      <c r="X23" s="543"/>
      <c r="Y23" s="543"/>
      <c r="Z23" s="544"/>
      <c r="AA23" s="510"/>
      <c r="AB23" s="510"/>
      <c r="AC23" s="510"/>
      <c r="AD23" s="510"/>
      <c r="AE23" s="510"/>
      <c r="AF23" s="510"/>
      <c r="AG23" s="544"/>
    </row>
    <row r="24" spans="2:33" ht="13" hidden="1" x14ac:dyDescent="0.3">
      <c r="B24" s="545" t="str">
        <f>IFERROR(VLOOKUP(C24,'MEG Def'!$A$21:$B$26,2),"")</f>
        <v/>
      </c>
      <c r="C24" s="531"/>
      <c r="D24" s="539"/>
      <c r="E24" s="547"/>
      <c r="F24" s="515"/>
      <c r="G24" s="515"/>
      <c r="H24" s="546"/>
      <c r="I24" s="546"/>
      <c r="J24" s="546"/>
      <c r="K24" s="546"/>
      <c r="L24" s="546"/>
      <c r="M24" s="510"/>
      <c r="N24" s="510"/>
      <c r="O24" s="510"/>
      <c r="P24" s="510"/>
      <c r="Q24" s="510"/>
      <c r="R24" s="510"/>
      <c r="S24" s="510"/>
      <c r="T24" s="510"/>
      <c r="U24" s="539"/>
      <c r="V24" s="543"/>
      <c r="W24" s="543"/>
      <c r="X24" s="543"/>
      <c r="Y24" s="543"/>
      <c r="Z24" s="544"/>
      <c r="AA24" s="510"/>
      <c r="AB24" s="510"/>
      <c r="AC24" s="510"/>
      <c r="AD24" s="510"/>
      <c r="AE24" s="510"/>
      <c r="AF24" s="510"/>
      <c r="AG24" s="544"/>
    </row>
    <row r="25" spans="2:33" ht="13" hidden="1" x14ac:dyDescent="0.3">
      <c r="B25" s="545" t="str">
        <f>IFERROR(VLOOKUP(C25,'MEG Def'!$A$21:$B$26,2),"")</f>
        <v/>
      </c>
      <c r="C25" s="531"/>
      <c r="D25" s="539"/>
      <c r="E25" s="515"/>
      <c r="F25" s="515"/>
      <c r="G25" s="515"/>
      <c r="H25" s="546"/>
      <c r="I25" s="546"/>
      <c r="J25" s="546"/>
      <c r="K25" s="546"/>
      <c r="L25" s="546"/>
      <c r="M25" s="510"/>
      <c r="N25" s="510"/>
      <c r="O25" s="510"/>
      <c r="P25" s="510"/>
      <c r="Q25" s="510"/>
      <c r="R25" s="510"/>
      <c r="S25" s="510"/>
      <c r="T25" s="510"/>
      <c r="U25" s="539"/>
      <c r="V25" s="543"/>
      <c r="W25" s="543"/>
      <c r="X25" s="543"/>
      <c r="Y25" s="543"/>
      <c r="Z25" s="544"/>
      <c r="AA25" s="510"/>
      <c r="AB25" s="510"/>
      <c r="AC25" s="510"/>
      <c r="AD25" s="510"/>
      <c r="AE25" s="510"/>
      <c r="AF25" s="510"/>
      <c r="AG25" s="544"/>
    </row>
    <row r="26" spans="2:33" ht="13" hidden="1" x14ac:dyDescent="0.3">
      <c r="B26" s="545"/>
      <c r="C26" s="430"/>
      <c r="D26" s="549"/>
      <c r="E26" s="515"/>
      <c r="F26" s="515"/>
      <c r="G26" s="515"/>
      <c r="H26" s="515"/>
      <c r="I26" s="515"/>
      <c r="J26" s="515"/>
      <c r="K26" s="515"/>
      <c r="L26" s="515"/>
      <c r="M26" s="540"/>
      <c r="N26" s="540"/>
      <c r="O26" s="540"/>
      <c r="P26" s="540"/>
      <c r="Q26" s="540"/>
      <c r="R26" s="540"/>
      <c r="S26" s="540"/>
      <c r="T26" s="540"/>
      <c r="U26" s="541"/>
      <c r="V26" s="542"/>
      <c r="W26" s="542"/>
      <c r="X26" s="550"/>
      <c r="Y26" s="550"/>
      <c r="Z26" s="551"/>
      <c r="AA26" s="515"/>
      <c r="AB26" s="515"/>
      <c r="AC26" s="515"/>
      <c r="AD26" s="515"/>
      <c r="AE26" s="515"/>
      <c r="AF26" s="515"/>
      <c r="AG26" s="551"/>
    </row>
    <row r="27" spans="2:33" ht="13" hidden="1" x14ac:dyDescent="0.3">
      <c r="B27" s="548" t="s">
        <v>44</v>
      </c>
      <c r="C27" s="531"/>
      <c r="D27" s="549"/>
      <c r="E27" s="515"/>
      <c r="F27" s="515"/>
      <c r="G27" s="515"/>
      <c r="H27" s="515"/>
      <c r="I27" s="515"/>
      <c r="J27" s="515"/>
      <c r="K27" s="515"/>
      <c r="L27" s="515"/>
      <c r="M27" s="540"/>
      <c r="N27" s="540"/>
      <c r="O27" s="540"/>
      <c r="P27" s="540"/>
      <c r="Q27" s="540"/>
      <c r="R27" s="540"/>
      <c r="S27" s="540"/>
      <c r="T27" s="540"/>
      <c r="U27" s="541"/>
      <c r="V27" s="542"/>
      <c r="W27" s="542"/>
      <c r="X27" s="550"/>
      <c r="Y27" s="550"/>
      <c r="Z27" s="551"/>
      <c r="AA27" s="515"/>
      <c r="AB27" s="515"/>
      <c r="AC27" s="515"/>
      <c r="AD27" s="515"/>
      <c r="AE27" s="515"/>
      <c r="AF27" s="515"/>
      <c r="AG27" s="551"/>
    </row>
    <row r="28" spans="2:33" ht="13" hidden="1" x14ac:dyDescent="0.3">
      <c r="B28" s="545" t="str">
        <f>IFERROR(VLOOKUP(C28,'MEG Def'!$A$35:$B$40,2),"")</f>
        <v/>
      </c>
      <c r="C28" s="531"/>
      <c r="D28" s="539"/>
      <c r="E28" s="546"/>
      <c r="F28" s="546"/>
      <c r="G28" s="546"/>
      <c r="H28" s="546"/>
      <c r="I28" s="546"/>
      <c r="J28" s="546"/>
      <c r="K28" s="546"/>
      <c r="L28" s="546"/>
      <c r="M28" s="510"/>
      <c r="N28" s="510"/>
      <c r="O28" s="510"/>
      <c r="P28" s="510"/>
      <c r="Q28" s="510"/>
      <c r="R28" s="510"/>
      <c r="S28" s="510"/>
      <c r="T28" s="510"/>
      <c r="U28" s="539"/>
      <c r="V28" s="543"/>
      <c r="W28" s="543"/>
      <c r="X28" s="543"/>
      <c r="Y28" s="543"/>
      <c r="Z28" s="544"/>
      <c r="AA28" s="510"/>
      <c r="AB28" s="510"/>
      <c r="AC28" s="510"/>
      <c r="AD28" s="510"/>
      <c r="AE28" s="510"/>
      <c r="AF28" s="510"/>
      <c r="AG28" s="544"/>
    </row>
    <row r="29" spans="2:33" ht="13" hidden="1" x14ac:dyDescent="0.3">
      <c r="B29" s="545" t="str">
        <f>IFERROR(VLOOKUP(C29,'MEG Def'!$A$35:$B$40,2),"")</f>
        <v/>
      </c>
      <c r="C29" s="531"/>
      <c r="D29" s="539"/>
      <c r="E29" s="546"/>
      <c r="F29" s="546"/>
      <c r="G29" s="546"/>
      <c r="H29" s="546"/>
      <c r="I29" s="546"/>
      <c r="J29" s="546"/>
      <c r="K29" s="546"/>
      <c r="L29" s="546"/>
      <c r="M29" s="510"/>
      <c r="N29" s="510"/>
      <c r="O29" s="510"/>
      <c r="P29" s="510"/>
      <c r="Q29" s="510"/>
      <c r="R29" s="510"/>
      <c r="S29" s="510"/>
      <c r="T29" s="510"/>
      <c r="U29" s="539"/>
      <c r="V29" s="543"/>
      <c r="W29" s="543"/>
      <c r="X29" s="543"/>
      <c r="Y29" s="543"/>
      <c r="Z29" s="544"/>
      <c r="AA29" s="510"/>
      <c r="AB29" s="510"/>
      <c r="AC29" s="510"/>
      <c r="AD29" s="510"/>
      <c r="AE29" s="510"/>
      <c r="AF29" s="510"/>
      <c r="AG29" s="544"/>
    </row>
    <row r="30" spans="2:33" ht="13" hidden="1" x14ac:dyDescent="0.3">
      <c r="B30" s="545" t="str">
        <f>IFERROR(VLOOKUP(C30,'MEG Def'!$A$35:$B$40,2),"")</f>
        <v/>
      </c>
      <c r="C30" s="531"/>
      <c r="D30" s="539"/>
      <c r="E30" s="510"/>
      <c r="F30" s="510"/>
      <c r="G30" s="510"/>
      <c r="H30" s="546"/>
      <c r="I30" s="546"/>
      <c r="J30" s="546"/>
      <c r="K30" s="546"/>
      <c r="L30" s="546"/>
      <c r="M30" s="510"/>
      <c r="N30" s="510"/>
      <c r="O30" s="510"/>
      <c r="P30" s="510"/>
      <c r="Q30" s="510"/>
      <c r="R30" s="510"/>
      <c r="S30" s="510"/>
      <c r="T30" s="510"/>
      <c r="U30" s="539"/>
      <c r="V30" s="543"/>
      <c r="W30" s="543"/>
      <c r="X30" s="543"/>
      <c r="Y30" s="543"/>
      <c r="Z30" s="544"/>
      <c r="AA30" s="510"/>
      <c r="AB30" s="510"/>
      <c r="AC30" s="510"/>
      <c r="AD30" s="510"/>
      <c r="AE30" s="510"/>
      <c r="AF30" s="510"/>
      <c r="AG30" s="544"/>
    </row>
    <row r="31" spans="2:33" ht="13" hidden="1" x14ac:dyDescent="0.3">
      <c r="B31" s="545" t="str">
        <f>IFERROR(VLOOKUP(C31,'MEG Def'!$A$35:$B$40,2),"")</f>
        <v/>
      </c>
      <c r="C31" s="531"/>
      <c r="D31" s="539"/>
      <c r="E31" s="510"/>
      <c r="F31" s="510"/>
      <c r="G31" s="510"/>
      <c r="H31" s="546"/>
      <c r="I31" s="546"/>
      <c r="J31" s="546"/>
      <c r="K31" s="546"/>
      <c r="L31" s="546"/>
      <c r="M31" s="510"/>
      <c r="N31" s="510"/>
      <c r="O31" s="510"/>
      <c r="P31" s="510"/>
      <c r="Q31" s="510"/>
      <c r="R31" s="510"/>
      <c r="S31" s="510"/>
      <c r="T31" s="510"/>
      <c r="U31" s="539"/>
      <c r="V31" s="543"/>
      <c r="W31" s="543"/>
      <c r="X31" s="543"/>
      <c r="Y31" s="543"/>
      <c r="Z31" s="544"/>
      <c r="AA31" s="510"/>
      <c r="AB31" s="510"/>
      <c r="AC31" s="510"/>
      <c r="AD31" s="510"/>
      <c r="AE31" s="510"/>
      <c r="AF31" s="510"/>
      <c r="AG31" s="544"/>
    </row>
    <row r="32" spans="2:33" ht="13" hidden="1" x14ac:dyDescent="0.3">
      <c r="B32" s="545" t="str">
        <f>IFERROR(VLOOKUP(C32,'MEG Def'!$A$35:$B$40,2),"")</f>
        <v/>
      </c>
      <c r="C32" s="531"/>
      <c r="D32" s="539"/>
      <c r="E32" s="510"/>
      <c r="F32" s="510"/>
      <c r="G32" s="510"/>
      <c r="H32" s="546"/>
      <c r="I32" s="546"/>
      <c r="J32" s="546"/>
      <c r="K32" s="546"/>
      <c r="L32" s="546"/>
      <c r="M32" s="510"/>
      <c r="N32" s="510"/>
      <c r="O32" s="510"/>
      <c r="P32" s="510"/>
      <c r="Q32" s="510"/>
      <c r="R32" s="510"/>
      <c r="S32" s="510"/>
      <c r="T32" s="510"/>
      <c r="U32" s="539"/>
      <c r="V32" s="543"/>
      <c r="W32" s="543"/>
      <c r="X32" s="543"/>
      <c r="Y32" s="543"/>
      <c r="Z32" s="544"/>
      <c r="AA32" s="510"/>
      <c r="AB32" s="510"/>
      <c r="AC32" s="510"/>
      <c r="AD32" s="510"/>
      <c r="AE32" s="510"/>
      <c r="AF32" s="510"/>
      <c r="AG32" s="544"/>
    </row>
    <row r="33" spans="2:33" ht="13" hidden="1" x14ac:dyDescent="0.3">
      <c r="B33" s="545"/>
      <c r="C33" s="430"/>
      <c r="D33" s="549"/>
      <c r="E33" s="515"/>
      <c r="F33" s="515"/>
      <c r="G33" s="515"/>
      <c r="H33" s="515"/>
      <c r="I33" s="515"/>
      <c r="J33" s="515"/>
      <c r="K33" s="515"/>
      <c r="L33" s="515"/>
      <c r="M33" s="540"/>
      <c r="N33" s="540"/>
      <c r="O33" s="540"/>
      <c r="P33" s="540"/>
      <c r="Q33" s="540"/>
      <c r="R33" s="540"/>
      <c r="S33" s="540"/>
      <c r="T33" s="540"/>
      <c r="U33" s="541"/>
      <c r="V33" s="542"/>
      <c r="W33" s="542"/>
      <c r="X33" s="550"/>
      <c r="Y33" s="550"/>
      <c r="Z33" s="551"/>
      <c r="AA33" s="515"/>
      <c r="AB33" s="515"/>
      <c r="AC33" s="515"/>
      <c r="AD33" s="515"/>
      <c r="AE33" s="515"/>
      <c r="AF33" s="515"/>
      <c r="AG33" s="551"/>
    </row>
    <row r="34" spans="2:33" ht="13" x14ac:dyDescent="0.3">
      <c r="B34" s="552" t="s">
        <v>43</v>
      </c>
      <c r="C34" s="430"/>
      <c r="D34" s="549"/>
      <c r="E34" s="515"/>
      <c r="F34" s="515"/>
      <c r="G34" s="515"/>
      <c r="H34" s="515"/>
      <c r="I34" s="515"/>
      <c r="J34" s="515"/>
      <c r="K34" s="515"/>
      <c r="L34" s="515"/>
      <c r="M34" s="540"/>
      <c r="N34" s="540"/>
      <c r="O34" s="540"/>
      <c r="P34" s="540"/>
      <c r="Q34" s="540"/>
      <c r="R34" s="540"/>
      <c r="S34" s="540"/>
      <c r="T34" s="540"/>
      <c r="U34" s="541"/>
      <c r="V34" s="542"/>
      <c r="W34" s="542"/>
      <c r="X34" s="550"/>
      <c r="Y34" s="550"/>
      <c r="Z34" s="551"/>
      <c r="AA34" s="515"/>
      <c r="AB34" s="515"/>
      <c r="AC34" s="515"/>
      <c r="AD34" s="515"/>
      <c r="AE34" s="515"/>
      <c r="AF34" s="515"/>
      <c r="AG34" s="551"/>
    </row>
    <row r="35" spans="2:33" ht="13" x14ac:dyDescent="0.3">
      <c r="B35" s="545" t="str">
        <f>IFERROR(VLOOKUP(C35,'MEG Def'!$A$42:$B$45,2),"")</f>
        <v>Family Planning</v>
      </c>
      <c r="C35" s="430">
        <v>1</v>
      </c>
      <c r="D35" s="539"/>
      <c r="E35" s="547"/>
      <c r="F35" s="515"/>
      <c r="G35" s="515"/>
      <c r="H35" s="546"/>
      <c r="I35" s="546"/>
      <c r="J35" s="546"/>
      <c r="K35" s="546"/>
      <c r="L35" s="546"/>
      <c r="M35" s="510"/>
      <c r="N35" s="510"/>
      <c r="O35" s="510"/>
      <c r="P35" s="510"/>
      <c r="Q35" s="510"/>
      <c r="R35" s="510"/>
      <c r="S35" s="510"/>
      <c r="T35" s="510"/>
      <c r="U35" s="406"/>
      <c r="V35" s="407"/>
      <c r="W35" s="407"/>
      <c r="X35" s="407"/>
      <c r="Y35" s="407"/>
      <c r="Z35" s="408"/>
      <c r="AA35" s="510"/>
      <c r="AB35" s="510"/>
      <c r="AC35" s="510"/>
      <c r="AD35" s="510"/>
      <c r="AE35" s="510"/>
      <c r="AF35" s="510"/>
      <c r="AG35" s="544"/>
    </row>
    <row r="36" spans="2:33" ht="13" hidden="1" x14ac:dyDescent="0.3">
      <c r="B36" s="545" t="str">
        <f>IFERROR(VLOOKUP(C36,'MEG Def'!$A$42:$B$45,2),"")</f>
        <v/>
      </c>
      <c r="C36" s="430"/>
      <c r="D36" s="539"/>
      <c r="E36" s="515"/>
      <c r="F36" s="515"/>
      <c r="G36" s="515"/>
      <c r="H36" s="546"/>
      <c r="I36" s="546"/>
      <c r="J36" s="546"/>
      <c r="K36" s="546"/>
      <c r="L36" s="546"/>
      <c r="M36" s="510"/>
      <c r="N36" s="510"/>
      <c r="O36" s="510"/>
      <c r="P36" s="510"/>
      <c r="Q36" s="510"/>
      <c r="R36" s="510"/>
      <c r="S36" s="510"/>
      <c r="T36" s="510"/>
      <c r="U36" s="539"/>
      <c r="V36" s="543"/>
      <c r="W36" s="543"/>
      <c r="X36" s="543"/>
      <c r="Y36" s="543"/>
      <c r="Z36" s="544"/>
      <c r="AA36" s="510"/>
      <c r="AB36" s="510"/>
      <c r="AC36" s="510"/>
      <c r="AD36" s="510"/>
      <c r="AE36" s="510"/>
      <c r="AF36" s="510"/>
      <c r="AG36" s="544"/>
    </row>
    <row r="37" spans="2:33" ht="13" hidden="1" x14ac:dyDescent="0.3">
      <c r="B37" s="545" t="str">
        <f>IFERROR(VLOOKUP(C37,'MEG Def'!$A$42:$B$45,2),"")</f>
        <v/>
      </c>
      <c r="C37" s="430"/>
      <c r="D37" s="539"/>
      <c r="E37" s="515"/>
      <c r="F37" s="515"/>
      <c r="G37" s="515"/>
      <c r="H37" s="546"/>
      <c r="I37" s="546"/>
      <c r="J37" s="546"/>
      <c r="K37" s="546"/>
      <c r="L37" s="546"/>
      <c r="M37" s="510"/>
      <c r="N37" s="510"/>
      <c r="O37" s="510"/>
      <c r="P37" s="510"/>
      <c r="Q37" s="510"/>
      <c r="R37" s="510"/>
      <c r="S37" s="510"/>
      <c r="T37" s="510"/>
      <c r="U37" s="539"/>
      <c r="V37" s="543"/>
      <c r="W37" s="543"/>
      <c r="X37" s="543"/>
      <c r="Y37" s="543"/>
      <c r="Z37" s="544"/>
      <c r="AA37" s="510"/>
      <c r="AB37" s="510"/>
      <c r="AC37" s="510"/>
      <c r="AD37" s="510"/>
      <c r="AE37" s="510"/>
      <c r="AF37" s="510"/>
      <c r="AG37" s="544"/>
    </row>
    <row r="38" spans="2:33" ht="13" hidden="1" x14ac:dyDescent="0.3">
      <c r="B38" s="553"/>
      <c r="C38" s="430"/>
      <c r="D38" s="549"/>
      <c r="E38" s="515"/>
      <c r="F38" s="515"/>
      <c r="G38" s="515"/>
      <c r="H38" s="515"/>
      <c r="I38" s="515"/>
      <c r="J38" s="515"/>
      <c r="K38" s="515"/>
      <c r="L38" s="515"/>
      <c r="M38" s="540"/>
      <c r="N38" s="540"/>
      <c r="O38" s="540"/>
      <c r="P38" s="540"/>
      <c r="Q38" s="540"/>
      <c r="R38" s="540"/>
      <c r="S38" s="540"/>
      <c r="T38" s="540"/>
      <c r="U38" s="541"/>
      <c r="V38" s="542"/>
      <c r="W38" s="542"/>
      <c r="X38" s="550"/>
      <c r="Y38" s="550"/>
      <c r="Z38" s="551"/>
      <c r="AA38" s="515"/>
      <c r="AB38" s="515"/>
      <c r="AC38" s="515"/>
      <c r="AD38" s="515"/>
      <c r="AE38" s="515"/>
      <c r="AF38" s="515"/>
      <c r="AG38" s="551"/>
    </row>
    <row r="39" spans="2:33" ht="13" hidden="1" x14ac:dyDescent="0.3">
      <c r="B39" s="552" t="s">
        <v>42</v>
      </c>
      <c r="C39" s="430"/>
      <c r="D39" s="549"/>
      <c r="E39" s="515"/>
      <c r="F39" s="515"/>
      <c r="G39" s="515"/>
      <c r="H39" s="515"/>
      <c r="I39" s="515"/>
      <c r="J39" s="515"/>
      <c r="K39" s="515"/>
      <c r="L39" s="515"/>
      <c r="M39" s="540"/>
      <c r="N39" s="540"/>
      <c r="O39" s="540"/>
      <c r="P39" s="540"/>
      <c r="Q39" s="540"/>
      <c r="R39" s="540"/>
      <c r="S39" s="540"/>
      <c r="T39" s="540"/>
      <c r="U39" s="541"/>
      <c r="V39" s="542"/>
      <c r="W39" s="542"/>
      <c r="X39" s="550"/>
      <c r="Y39" s="550"/>
      <c r="Z39" s="551"/>
      <c r="AA39" s="515"/>
      <c r="AB39" s="515"/>
      <c r="AC39" s="515"/>
      <c r="AD39" s="515"/>
      <c r="AE39" s="515"/>
      <c r="AF39" s="515"/>
      <c r="AG39" s="551"/>
    </row>
    <row r="40" spans="2:33" ht="13" hidden="1" x14ac:dyDescent="0.3">
      <c r="B40" s="545" t="str">
        <f>IFERROR(VLOOKUP(C40,'MEG Def'!$A$47:$B$50,2),"")</f>
        <v/>
      </c>
      <c r="C40" s="430"/>
      <c r="D40" s="539"/>
      <c r="E40" s="547"/>
      <c r="F40" s="515"/>
      <c r="G40" s="515"/>
      <c r="H40" s="546"/>
      <c r="I40" s="546"/>
      <c r="J40" s="546"/>
      <c r="K40" s="546"/>
      <c r="L40" s="546"/>
      <c r="M40" s="510"/>
      <c r="N40" s="510"/>
      <c r="O40" s="510"/>
      <c r="P40" s="510"/>
      <c r="Q40" s="510"/>
      <c r="R40" s="510"/>
      <c r="S40" s="510"/>
      <c r="T40" s="510"/>
      <c r="U40" s="539"/>
      <c r="V40" s="543"/>
      <c r="W40" s="543"/>
      <c r="X40" s="543"/>
      <c r="Y40" s="543"/>
      <c r="Z40" s="544"/>
      <c r="AA40" s="510"/>
      <c r="AB40" s="510"/>
      <c r="AC40" s="510"/>
      <c r="AD40" s="510"/>
      <c r="AE40" s="510"/>
      <c r="AF40" s="510"/>
      <c r="AG40" s="544"/>
    </row>
    <row r="41" spans="2:33" ht="13" hidden="1" x14ac:dyDescent="0.3">
      <c r="B41" s="545" t="str">
        <f>IFERROR(VLOOKUP(C41,'MEG Def'!$A$47:$B$50,2),"")</f>
        <v/>
      </c>
      <c r="C41" s="430"/>
      <c r="D41" s="539"/>
      <c r="E41" s="510"/>
      <c r="F41" s="510"/>
      <c r="G41" s="510"/>
      <c r="H41" s="546"/>
      <c r="I41" s="546"/>
      <c r="J41" s="546"/>
      <c r="K41" s="546"/>
      <c r="L41" s="546"/>
      <c r="M41" s="510"/>
      <c r="N41" s="510"/>
      <c r="O41" s="510"/>
      <c r="P41" s="510"/>
      <c r="Q41" s="510"/>
      <c r="R41" s="510"/>
      <c r="S41" s="510"/>
      <c r="T41" s="510"/>
      <c r="U41" s="539"/>
      <c r="V41" s="543"/>
      <c r="W41" s="543"/>
      <c r="X41" s="543"/>
      <c r="Y41" s="543"/>
      <c r="Z41" s="544"/>
      <c r="AA41" s="510"/>
      <c r="AB41" s="510"/>
      <c r="AC41" s="510"/>
      <c r="AD41" s="510"/>
      <c r="AE41" s="510"/>
      <c r="AF41" s="510"/>
      <c r="AG41" s="544"/>
    </row>
    <row r="42" spans="2:33" ht="13" hidden="1" x14ac:dyDescent="0.3">
      <c r="B42" s="545" t="str">
        <f>IFERROR(VLOOKUP(C42,'MEG Def'!$A$47:$B$50,2),"")</f>
        <v/>
      </c>
      <c r="C42" s="430"/>
      <c r="D42" s="539"/>
      <c r="E42" s="510"/>
      <c r="F42" s="510"/>
      <c r="G42" s="510"/>
      <c r="H42" s="546"/>
      <c r="I42" s="546"/>
      <c r="J42" s="546"/>
      <c r="K42" s="546"/>
      <c r="L42" s="546"/>
      <c r="M42" s="510"/>
      <c r="N42" s="510"/>
      <c r="O42" s="510"/>
      <c r="P42" s="510"/>
      <c r="Q42" s="510"/>
      <c r="R42" s="510"/>
      <c r="S42" s="510"/>
      <c r="T42" s="510"/>
      <c r="U42" s="539"/>
      <c r="V42" s="543"/>
      <c r="W42" s="543"/>
      <c r="X42" s="543"/>
      <c r="Y42" s="543"/>
      <c r="Z42" s="544"/>
      <c r="AA42" s="510"/>
      <c r="AB42" s="510"/>
      <c r="AC42" s="510"/>
      <c r="AD42" s="510"/>
      <c r="AE42" s="510"/>
      <c r="AF42" s="510"/>
      <c r="AG42" s="544"/>
    </row>
    <row r="43" spans="2:33" ht="13" hidden="1" x14ac:dyDescent="0.3">
      <c r="B43" s="545"/>
      <c r="C43" s="430"/>
      <c r="D43" s="549"/>
      <c r="E43" s="515"/>
      <c r="F43" s="515"/>
      <c r="G43" s="515"/>
      <c r="H43" s="515"/>
      <c r="I43" s="515"/>
      <c r="J43" s="515"/>
      <c r="K43" s="515"/>
      <c r="L43" s="515"/>
      <c r="M43" s="540"/>
      <c r="N43" s="540"/>
      <c r="O43" s="540"/>
      <c r="P43" s="540"/>
      <c r="Q43" s="540"/>
      <c r="R43" s="540"/>
      <c r="S43" s="540"/>
      <c r="T43" s="540"/>
      <c r="U43" s="541"/>
      <c r="V43" s="542"/>
      <c r="W43" s="542"/>
      <c r="X43" s="550"/>
      <c r="Y43" s="550"/>
      <c r="Z43" s="551"/>
      <c r="AA43" s="515"/>
      <c r="AB43" s="515"/>
      <c r="AC43" s="515"/>
      <c r="AD43" s="515"/>
      <c r="AE43" s="515"/>
      <c r="AF43" s="515"/>
      <c r="AG43" s="551"/>
    </row>
    <row r="44" spans="2:33" ht="13" hidden="1" x14ac:dyDescent="0.3">
      <c r="B44" s="552" t="s">
        <v>80</v>
      </c>
      <c r="C44" s="430"/>
      <c r="D44" s="549"/>
      <c r="E44" s="515"/>
      <c r="F44" s="515"/>
      <c r="G44" s="515"/>
      <c r="H44" s="515"/>
      <c r="I44" s="515"/>
      <c r="J44" s="515"/>
      <c r="K44" s="515"/>
      <c r="L44" s="515"/>
      <c r="M44" s="540"/>
      <c r="N44" s="540"/>
      <c r="O44" s="540"/>
      <c r="P44" s="540"/>
      <c r="Q44" s="540"/>
      <c r="R44" s="540"/>
      <c r="S44" s="540"/>
      <c r="T44" s="540"/>
      <c r="U44" s="541"/>
      <c r="V44" s="542"/>
      <c r="W44" s="542"/>
      <c r="X44" s="550"/>
      <c r="Y44" s="550"/>
      <c r="Z44" s="551"/>
      <c r="AA44" s="515"/>
      <c r="AB44" s="515"/>
      <c r="AC44" s="515"/>
      <c r="AD44" s="515"/>
      <c r="AE44" s="515"/>
      <c r="AF44" s="515"/>
      <c r="AG44" s="551"/>
    </row>
    <row r="45" spans="2:33" ht="13" hidden="1" x14ac:dyDescent="0.3">
      <c r="B45" s="545" t="str">
        <f>IFERROR(VLOOKUP(C45,'MEG Def'!$A$52:$B$55,2),"")</f>
        <v/>
      </c>
      <c r="C45" s="430"/>
      <c r="D45" s="539"/>
      <c r="E45" s="510"/>
      <c r="F45" s="510"/>
      <c r="G45" s="510"/>
      <c r="H45" s="546"/>
      <c r="I45" s="546"/>
      <c r="J45" s="546"/>
      <c r="K45" s="546"/>
      <c r="L45" s="546"/>
      <c r="M45" s="510"/>
      <c r="N45" s="510"/>
      <c r="O45" s="510"/>
      <c r="P45" s="510"/>
      <c r="Q45" s="510"/>
      <c r="R45" s="510"/>
      <c r="S45" s="510"/>
      <c r="T45" s="510"/>
      <c r="U45" s="539"/>
      <c r="V45" s="543"/>
      <c r="W45" s="543"/>
      <c r="X45" s="543"/>
      <c r="Y45" s="543"/>
      <c r="Z45" s="544"/>
      <c r="AA45" s="510"/>
      <c r="AB45" s="510"/>
      <c r="AC45" s="510"/>
      <c r="AD45" s="510"/>
      <c r="AE45" s="510"/>
      <c r="AF45" s="510"/>
      <c r="AG45" s="544"/>
    </row>
    <row r="46" spans="2:33" ht="13" hidden="1" x14ac:dyDescent="0.3">
      <c r="B46" s="545" t="str">
        <f>IFERROR(VLOOKUP(C46,'MEG Def'!$A$52:$B$55,2),"")</f>
        <v/>
      </c>
      <c r="C46" s="430"/>
      <c r="D46" s="539"/>
      <c r="E46" s="510"/>
      <c r="F46" s="510"/>
      <c r="G46" s="510"/>
      <c r="H46" s="546"/>
      <c r="I46" s="546"/>
      <c r="J46" s="546"/>
      <c r="K46" s="546"/>
      <c r="L46" s="546"/>
      <c r="M46" s="510"/>
      <c r="N46" s="510"/>
      <c r="O46" s="510"/>
      <c r="P46" s="510"/>
      <c r="Q46" s="510"/>
      <c r="R46" s="510"/>
      <c r="S46" s="510"/>
      <c r="T46" s="510"/>
      <c r="U46" s="539"/>
      <c r="V46" s="543"/>
      <c r="W46" s="543"/>
      <c r="X46" s="543"/>
      <c r="Y46" s="543"/>
      <c r="Z46" s="544"/>
      <c r="AA46" s="510"/>
      <c r="AB46" s="510"/>
      <c r="AC46" s="510"/>
      <c r="AD46" s="510"/>
      <c r="AE46" s="510"/>
      <c r="AF46" s="510"/>
      <c r="AG46" s="544"/>
    </row>
    <row r="47" spans="2:33" ht="13" hidden="1" x14ac:dyDescent="0.3">
      <c r="B47" s="545" t="str">
        <f>IFERROR(VLOOKUP(C47,'MEG Def'!$A$52:$B$55,2),"")</f>
        <v/>
      </c>
      <c r="C47" s="430"/>
      <c r="D47" s="539"/>
      <c r="E47" s="510"/>
      <c r="F47" s="510"/>
      <c r="G47" s="510"/>
      <c r="H47" s="546"/>
      <c r="I47" s="546"/>
      <c r="J47" s="546"/>
      <c r="K47" s="546"/>
      <c r="L47" s="546"/>
      <c r="M47" s="510"/>
      <c r="N47" s="510"/>
      <c r="O47" s="510"/>
      <c r="P47" s="510"/>
      <c r="Q47" s="510"/>
      <c r="R47" s="510"/>
      <c r="S47" s="510"/>
      <c r="T47" s="510"/>
      <c r="U47" s="539"/>
      <c r="V47" s="543"/>
      <c r="W47" s="543"/>
      <c r="X47" s="543"/>
      <c r="Y47" s="543"/>
      <c r="Z47" s="544"/>
      <c r="AA47" s="510"/>
      <c r="AB47" s="510"/>
      <c r="AC47" s="510"/>
      <c r="AD47" s="510"/>
      <c r="AE47" s="510"/>
      <c r="AF47" s="510"/>
      <c r="AG47" s="544"/>
    </row>
    <row r="48" spans="2:33" ht="13" hidden="1" x14ac:dyDescent="0.3">
      <c r="B48" s="545"/>
      <c r="C48" s="430"/>
      <c r="D48" s="549"/>
      <c r="E48" s="515"/>
      <c r="F48" s="515"/>
      <c r="G48" s="515"/>
      <c r="H48" s="515"/>
      <c r="I48" s="515"/>
      <c r="J48" s="515"/>
      <c r="K48" s="515"/>
      <c r="L48" s="515"/>
      <c r="M48" s="540"/>
      <c r="N48" s="540"/>
      <c r="O48" s="540"/>
      <c r="P48" s="540"/>
      <c r="Q48" s="540"/>
      <c r="R48" s="540"/>
      <c r="S48" s="540"/>
      <c r="T48" s="540"/>
      <c r="U48" s="541"/>
      <c r="V48" s="542"/>
      <c r="W48" s="542"/>
      <c r="X48" s="550"/>
      <c r="Y48" s="550"/>
      <c r="Z48" s="551"/>
      <c r="AA48" s="515"/>
      <c r="AB48" s="515"/>
      <c r="AC48" s="515"/>
      <c r="AD48" s="515"/>
      <c r="AE48" s="515"/>
      <c r="AF48" s="515"/>
      <c r="AG48" s="551"/>
    </row>
    <row r="49" spans="2:33" ht="13" hidden="1" x14ac:dyDescent="0.3">
      <c r="B49" s="552" t="s">
        <v>81</v>
      </c>
      <c r="C49" s="430"/>
      <c r="D49" s="549"/>
      <c r="E49" s="515"/>
      <c r="F49" s="515"/>
      <c r="G49" s="515"/>
      <c r="H49" s="515"/>
      <c r="I49" s="515"/>
      <c r="J49" s="515"/>
      <c r="K49" s="515"/>
      <c r="L49" s="515"/>
      <c r="M49" s="540"/>
      <c r="N49" s="540"/>
      <c r="O49" s="540"/>
      <c r="P49" s="540"/>
      <c r="Q49" s="540"/>
      <c r="R49" s="540"/>
      <c r="S49" s="540"/>
      <c r="T49" s="540"/>
      <c r="U49" s="541"/>
      <c r="V49" s="542"/>
      <c r="W49" s="542"/>
      <c r="X49" s="550"/>
      <c r="Y49" s="550"/>
      <c r="Z49" s="551"/>
      <c r="AA49" s="515"/>
      <c r="AB49" s="515"/>
      <c r="AC49" s="515"/>
      <c r="AD49" s="515"/>
      <c r="AE49" s="515"/>
      <c r="AF49" s="515"/>
      <c r="AG49" s="551"/>
    </row>
    <row r="50" spans="2:33" ht="13" hidden="1" x14ac:dyDescent="0.3">
      <c r="B50" s="545" t="str">
        <f>IFERROR(VLOOKUP(C50,'MEG Def'!$A$57:$B$60,2),"")</f>
        <v/>
      </c>
      <c r="C50" s="430"/>
      <c r="D50" s="539"/>
      <c r="E50" s="547"/>
      <c r="F50" s="515"/>
      <c r="G50" s="515"/>
      <c r="H50" s="546"/>
      <c r="I50" s="546"/>
      <c r="J50" s="546"/>
      <c r="K50" s="546"/>
      <c r="L50" s="546"/>
      <c r="M50" s="510"/>
      <c r="N50" s="510"/>
      <c r="O50" s="510"/>
      <c r="P50" s="510"/>
      <c r="Q50" s="510"/>
      <c r="R50" s="510"/>
      <c r="S50" s="510"/>
      <c r="T50" s="510"/>
      <c r="U50" s="539"/>
      <c r="V50" s="543"/>
      <c r="W50" s="543"/>
      <c r="X50" s="543"/>
      <c r="Y50" s="543"/>
      <c r="Z50" s="544"/>
      <c r="AA50" s="510"/>
      <c r="AB50" s="510"/>
      <c r="AC50" s="510"/>
      <c r="AD50" s="510"/>
      <c r="AE50" s="510"/>
      <c r="AF50" s="510"/>
      <c r="AG50" s="544"/>
    </row>
    <row r="51" spans="2:33" ht="13" hidden="1" x14ac:dyDescent="0.3">
      <c r="B51" s="545" t="str">
        <f>IFERROR(VLOOKUP(C51,'MEG Def'!$A$57:$B$60,2),"")</f>
        <v/>
      </c>
      <c r="C51" s="430"/>
      <c r="D51" s="539"/>
      <c r="E51" s="510"/>
      <c r="F51" s="510"/>
      <c r="G51" s="510"/>
      <c r="H51" s="546"/>
      <c r="I51" s="546"/>
      <c r="J51" s="546"/>
      <c r="K51" s="546"/>
      <c r="L51" s="546"/>
      <c r="M51" s="510"/>
      <c r="N51" s="510"/>
      <c r="O51" s="510"/>
      <c r="P51" s="510"/>
      <c r="Q51" s="510"/>
      <c r="R51" s="510"/>
      <c r="S51" s="510"/>
      <c r="T51" s="510"/>
      <c r="U51" s="539"/>
      <c r="V51" s="543"/>
      <c r="W51" s="543"/>
      <c r="X51" s="543"/>
      <c r="Y51" s="543"/>
      <c r="Z51" s="544"/>
      <c r="AA51" s="510"/>
      <c r="AB51" s="510"/>
      <c r="AC51" s="510"/>
      <c r="AD51" s="510"/>
      <c r="AE51" s="510"/>
      <c r="AF51" s="510"/>
      <c r="AG51" s="544"/>
    </row>
    <row r="52" spans="2:33" ht="13" hidden="1" x14ac:dyDescent="0.3">
      <c r="B52" s="545" t="str">
        <f>IFERROR(VLOOKUP(C52,'MEG Def'!$A$57:$B$60,2),"")</f>
        <v/>
      </c>
      <c r="C52" s="430"/>
      <c r="D52" s="539"/>
      <c r="E52" s="510"/>
      <c r="F52" s="510"/>
      <c r="G52" s="510"/>
      <c r="H52" s="546"/>
      <c r="I52" s="546"/>
      <c r="J52" s="546"/>
      <c r="K52" s="546"/>
      <c r="L52" s="546"/>
      <c r="M52" s="510"/>
      <c r="N52" s="510"/>
      <c r="O52" s="510"/>
      <c r="P52" s="510"/>
      <c r="Q52" s="510"/>
      <c r="R52" s="510"/>
      <c r="S52" s="510"/>
      <c r="T52" s="510"/>
      <c r="U52" s="539"/>
      <c r="V52" s="543"/>
      <c r="W52" s="543"/>
      <c r="X52" s="543"/>
      <c r="Y52" s="543"/>
      <c r="Z52" s="544"/>
      <c r="AA52" s="510"/>
      <c r="AB52" s="510"/>
      <c r="AC52" s="510"/>
      <c r="AD52" s="510"/>
      <c r="AE52" s="510"/>
      <c r="AF52" s="510"/>
      <c r="AG52" s="544"/>
    </row>
    <row r="53" spans="2:33" ht="13.5" thickBot="1" x14ac:dyDescent="0.35">
      <c r="B53" s="554"/>
      <c r="C53" s="555"/>
      <c r="D53" s="556"/>
      <c r="E53" s="557"/>
      <c r="F53" s="557"/>
      <c r="G53" s="557"/>
      <c r="H53" s="557"/>
      <c r="I53" s="558"/>
      <c r="J53" s="558"/>
      <c r="K53" s="558"/>
      <c r="L53" s="558"/>
      <c r="M53" s="558"/>
      <c r="N53" s="558"/>
      <c r="O53" s="558"/>
      <c r="P53" s="558"/>
      <c r="Q53" s="558"/>
      <c r="R53" s="558"/>
      <c r="S53" s="558"/>
      <c r="T53" s="558"/>
      <c r="U53" s="559"/>
      <c r="V53" s="558"/>
      <c r="W53" s="558"/>
      <c r="X53" s="521"/>
      <c r="Y53" s="521"/>
      <c r="Z53" s="560"/>
      <c r="AA53" s="521"/>
      <c r="AB53" s="521"/>
      <c r="AC53" s="521"/>
      <c r="AD53" s="521"/>
      <c r="AE53" s="521"/>
      <c r="AF53" s="521"/>
      <c r="AG53" s="560"/>
    </row>
    <row r="55" spans="2:33" ht="13.5" hidden="1" thickBot="1" x14ac:dyDescent="0.35">
      <c r="B55" s="440" t="s">
        <v>17</v>
      </c>
      <c r="C55" s="499"/>
    </row>
    <row r="56" spans="2:33" ht="13" hidden="1" x14ac:dyDescent="0.3">
      <c r="B56" s="500"/>
      <c r="C56" s="501"/>
      <c r="D56" s="502" t="s">
        <v>0</v>
      </c>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9"/>
    </row>
    <row r="57" spans="2:33" ht="13.5" hidden="1" thickBot="1" x14ac:dyDescent="0.35">
      <c r="B57" s="504"/>
      <c r="C57" s="505"/>
      <c r="D57" s="561">
        <f>'DY Def'!B$5</f>
        <v>1</v>
      </c>
      <c r="E57" s="561">
        <f>'DY Def'!C$5</f>
        <v>2</v>
      </c>
      <c r="F57" s="561">
        <f>'DY Def'!D$5</f>
        <v>3</v>
      </c>
      <c r="G57" s="561">
        <f>'DY Def'!E$5</f>
        <v>4</v>
      </c>
      <c r="H57" s="561">
        <f>'DY Def'!F$5</f>
        <v>5</v>
      </c>
      <c r="I57" s="561">
        <f>'DY Def'!G$5</f>
        <v>6</v>
      </c>
      <c r="J57" s="561">
        <f>'DY Def'!H$5</f>
        <v>7</v>
      </c>
      <c r="K57" s="561">
        <f>'DY Def'!I$5</f>
        <v>8</v>
      </c>
      <c r="L57" s="561">
        <f>'DY Def'!J$5</f>
        <v>9</v>
      </c>
      <c r="M57" s="561">
        <f>'DY Def'!K$5</f>
        <v>10</v>
      </c>
      <c r="N57" s="561">
        <f>'DY Def'!L$5</f>
        <v>11</v>
      </c>
      <c r="O57" s="561">
        <f>'DY Def'!M$5</f>
        <v>12</v>
      </c>
      <c r="P57" s="561">
        <f>'DY Def'!N$5</f>
        <v>13</v>
      </c>
      <c r="Q57" s="561">
        <f>'DY Def'!O$5</f>
        <v>14</v>
      </c>
      <c r="R57" s="561">
        <f>'DY Def'!P$5</f>
        <v>15</v>
      </c>
      <c r="S57" s="561">
        <f>'DY Def'!Q$5</f>
        <v>16</v>
      </c>
      <c r="T57" s="561">
        <f>'DY Def'!R$5</f>
        <v>17</v>
      </c>
      <c r="U57" s="561">
        <f>'DY Def'!S$5</f>
        <v>18</v>
      </c>
      <c r="V57" s="561">
        <f>'DY Def'!T$5</f>
        <v>19</v>
      </c>
      <c r="W57" s="561">
        <f>'DY Def'!U$5</f>
        <v>20</v>
      </c>
      <c r="X57" s="561">
        <f>'DY Def'!V$5</f>
        <v>21</v>
      </c>
      <c r="Y57" s="561">
        <f>'DY Def'!W$5</f>
        <v>22</v>
      </c>
      <c r="Z57" s="561">
        <f>'DY Def'!X$5</f>
        <v>23</v>
      </c>
      <c r="AA57" s="561">
        <f>'DY Def'!Y$5</f>
        <v>24</v>
      </c>
      <c r="AB57" s="561">
        <f>'DY Def'!Z$5</f>
        <v>25</v>
      </c>
      <c r="AC57" s="561">
        <f>'DY Def'!AA$5</f>
        <v>26</v>
      </c>
      <c r="AD57" s="561">
        <f>'DY Def'!AB$5</f>
        <v>27</v>
      </c>
      <c r="AE57" s="561">
        <f>'DY Def'!AC$5</f>
        <v>28</v>
      </c>
      <c r="AF57" s="561">
        <f>'DY Def'!AD$5</f>
        <v>29</v>
      </c>
      <c r="AG57" s="562">
        <f>'DY Def'!AE$5</f>
        <v>30</v>
      </c>
    </row>
    <row r="58" spans="2:33" ht="13" hidden="1" x14ac:dyDescent="0.3">
      <c r="B58" s="504"/>
      <c r="C58" s="531"/>
      <c r="D58" s="563"/>
      <c r="E58" s="564"/>
      <c r="F58" s="564"/>
      <c r="G58" s="564"/>
      <c r="H58" s="564"/>
      <c r="I58" s="564"/>
      <c r="J58" s="564"/>
      <c r="K58" s="564"/>
      <c r="L58" s="564"/>
      <c r="M58" s="564"/>
      <c r="N58" s="564"/>
      <c r="O58" s="564"/>
      <c r="P58" s="564"/>
      <c r="Q58" s="564"/>
      <c r="R58" s="564"/>
      <c r="S58" s="564"/>
      <c r="T58" s="564"/>
      <c r="U58" s="564"/>
      <c r="V58" s="564"/>
      <c r="W58" s="564"/>
      <c r="X58" s="507"/>
      <c r="Y58" s="507"/>
      <c r="Z58" s="507"/>
      <c r="AA58" s="507"/>
      <c r="AB58" s="507"/>
      <c r="AC58" s="507"/>
      <c r="AD58" s="507"/>
      <c r="AE58" s="507"/>
      <c r="AF58" s="507"/>
      <c r="AG58" s="537"/>
    </row>
    <row r="59" spans="2:33" ht="13" hidden="1" x14ac:dyDescent="0.3">
      <c r="B59" s="509" t="s">
        <v>84</v>
      </c>
      <c r="C59" s="531"/>
      <c r="D59" s="565"/>
      <c r="E59" s="566"/>
      <c r="F59" s="566"/>
      <c r="G59" s="566"/>
      <c r="H59" s="566"/>
      <c r="I59" s="540"/>
      <c r="J59" s="540"/>
      <c r="K59" s="540"/>
      <c r="L59" s="540"/>
      <c r="M59" s="540"/>
      <c r="N59" s="540"/>
      <c r="O59" s="540"/>
      <c r="P59" s="540"/>
      <c r="Q59" s="540"/>
      <c r="R59" s="540"/>
      <c r="S59" s="540"/>
      <c r="T59" s="540"/>
      <c r="U59" s="540"/>
      <c r="V59" s="540"/>
      <c r="W59" s="540"/>
      <c r="X59" s="510"/>
      <c r="Y59" s="510"/>
      <c r="Z59" s="510"/>
      <c r="AA59" s="510"/>
      <c r="AB59" s="510"/>
      <c r="AC59" s="510"/>
      <c r="AD59" s="510"/>
      <c r="AE59" s="510"/>
      <c r="AF59" s="510"/>
      <c r="AG59" s="544"/>
    </row>
    <row r="60" spans="2:33" ht="13" hidden="1" x14ac:dyDescent="0.3">
      <c r="B60" s="513" t="str">
        <f>IFERROR(VLOOKUP(C60,'MEG Def'!$A$7:$B$12,2),"")</f>
        <v/>
      </c>
      <c r="C60" s="531"/>
      <c r="D60" s="539"/>
      <c r="E60" s="510"/>
      <c r="F60" s="547"/>
      <c r="G60" s="547"/>
      <c r="H60" s="547"/>
      <c r="I60" s="567"/>
      <c r="J60" s="567"/>
      <c r="K60" s="567"/>
      <c r="L60" s="567"/>
      <c r="M60" s="567"/>
      <c r="N60" s="567"/>
      <c r="O60" s="567"/>
      <c r="P60" s="567"/>
      <c r="Q60" s="567"/>
      <c r="R60" s="567"/>
      <c r="S60" s="567"/>
      <c r="T60" s="567"/>
      <c r="U60" s="567"/>
      <c r="V60" s="567"/>
      <c r="W60" s="567"/>
      <c r="X60" s="510"/>
      <c r="Y60" s="510"/>
      <c r="Z60" s="510"/>
      <c r="AA60" s="510"/>
      <c r="AB60" s="510"/>
      <c r="AC60" s="510"/>
      <c r="AD60" s="510"/>
      <c r="AE60" s="510"/>
      <c r="AF60" s="510"/>
      <c r="AG60" s="544"/>
    </row>
    <row r="61" spans="2:33" ht="13" hidden="1" x14ac:dyDescent="0.3">
      <c r="B61" s="513" t="str">
        <f>IFERROR(VLOOKUP(C61,'MEG Def'!$A$7:$B$12,2),"")</f>
        <v/>
      </c>
      <c r="C61" s="531"/>
      <c r="D61" s="539"/>
      <c r="E61" s="510"/>
      <c r="F61" s="547"/>
      <c r="G61" s="547"/>
      <c r="H61" s="547"/>
      <c r="I61" s="567"/>
      <c r="J61" s="567"/>
      <c r="K61" s="567"/>
      <c r="L61" s="567"/>
      <c r="M61" s="567"/>
      <c r="N61" s="567"/>
      <c r="O61" s="567"/>
      <c r="P61" s="567"/>
      <c r="Q61" s="567"/>
      <c r="R61" s="567"/>
      <c r="S61" s="567"/>
      <c r="T61" s="567"/>
      <c r="U61" s="567"/>
      <c r="V61" s="567"/>
      <c r="W61" s="567"/>
      <c r="X61" s="510"/>
      <c r="Y61" s="510"/>
      <c r="Z61" s="510"/>
      <c r="AA61" s="510"/>
      <c r="AB61" s="510"/>
      <c r="AC61" s="510"/>
      <c r="AD61" s="510"/>
      <c r="AE61" s="510"/>
      <c r="AF61" s="510"/>
      <c r="AG61" s="544"/>
    </row>
    <row r="62" spans="2:33" ht="13" hidden="1" x14ac:dyDescent="0.3">
      <c r="B62" s="513" t="str">
        <f>IFERROR(VLOOKUP(C62,'MEG Def'!$A$7:$B$12,2),"")</f>
        <v/>
      </c>
      <c r="C62" s="531"/>
      <c r="D62" s="539"/>
      <c r="E62" s="510"/>
      <c r="F62" s="547"/>
      <c r="G62" s="547"/>
      <c r="H62" s="547"/>
      <c r="I62" s="567"/>
      <c r="J62" s="567"/>
      <c r="K62" s="567"/>
      <c r="L62" s="567"/>
      <c r="M62" s="567"/>
      <c r="N62" s="567"/>
      <c r="O62" s="567"/>
      <c r="P62" s="567"/>
      <c r="Q62" s="567"/>
      <c r="R62" s="567"/>
      <c r="S62" s="567"/>
      <c r="T62" s="567"/>
      <c r="U62" s="567"/>
      <c r="V62" s="567"/>
      <c r="W62" s="567"/>
      <c r="X62" s="510"/>
      <c r="Y62" s="510"/>
      <c r="Z62" s="510"/>
      <c r="AA62" s="510"/>
      <c r="AB62" s="510"/>
      <c r="AC62" s="510"/>
      <c r="AD62" s="510"/>
      <c r="AE62" s="510"/>
      <c r="AF62" s="510"/>
      <c r="AG62" s="544"/>
    </row>
    <row r="63" spans="2:33" ht="13" hidden="1" x14ac:dyDescent="0.3">
      <c r="B63" s="513" t="str">
        <f>IFERROR(VLOOKUP(C63,'MEG Def'!$A$7:$B$12,2),"")</f>
        <v/>
      </c>
      <c r="C63" s="531"/>
      <c r="D63" s="539"/>
      <c r="E63" s="510"/>
      <c r="F63" s="547"/>
      <c r="G63" s="547"/>
      <c r="H63" s="547"/>
      <c r="I63" s="567"/>
      <c r="J63" s="567"/>
      <c r="K63" s="567"/>
      <c r="L63" s="567"/>
      <c r="M63" s="567"/>
      <c r="N63" s="567"/>
      <c r="O63" s="567"/>
      <c r="P63" s="567"/>
      <c r="Q63" s="567"/>
      <c r="R63" s="567"/>
      <c r="S63" s="567"/>
      <c r="T63" s="567"/>
      <c r="U63" s="567"/>
      <c r="V63" s="567"/>
      <c r="W63" s="567"/>
      <c r="X63" s="510"/>
      <c r="Y63" s="510"/>
      <c r="Z63" s="510"/>
      <c r="AA63" s="510"/>
      <c r="AB63" s="510"/>
      <c r="AC63" s="510"/>
      <c r="AD63" s="510"/>
      <c r="AE63" s="510"/>
      <c r="AF63" s="510"/>
      <c r="AG63" s="544"/>
    </row>
    <row r="64" spans="2:33" ht="13" hidden="1" x14ac:dyDescent="0.3">
      <c r="B64" s="513" t="str">
        <f>IFERROR(VLOOKUP(C64,'MEG Def'!$A$7:$B$12,2),"")</f>
        <v/>
      </c>
      <c r="C64" s="531"/>
      <c r="D64" s="539"/>
      <c r="E64" s="510"/>
      <c r="F64" s="547"/>
      <c r="G64" s="547"/>
      <c r="H64" s="547"/>
      <c r="I64" s="567"/>
      <c r="J64" s="567"/>
      <c r="K64" s="567"/>
      <c r="L64" s="567"/>
      <c r="M64" s="567"/>
      <c r="N64" s="567"/>
      <c r="O64" s="567"/>
      <c r="P64" s="567"/>
      <c r="Q64" s="567"/>
      <c r="R64" s="567"/>
      <c r="S64" s="567"/>
      <c r="T64" s="567"/>
      <c r="U64" s="567"/>
      <c r="V64" s="567"/>
      <c r="W64" s="567"/>
      <c r="X64" s="510"/>
      <c r="Y64" s="510"/>
      <c r="Z64" s="510"/>
      <c r="AA64" s="510"/>
      <c r="AB64" s="510"/>
      <c r="AC64" s="510"/>
      <c r="AD64" s="510"/>
      <c r="AE64" s="510"/>
      <c r="AF64" s="510"/>
      <c r="AG64" s="544"/>
    </row>
    <row r="65" spans="2:33" ht="13" hidden="1" x14ac:dyDescent="0.3">
      <c r="B65" s="513"/>
      <c r="C65" s="531"/>
      <c r="D65" s="568"/>
      <c r="E65" s="547"/>
      <c r="F65" s="547"/>
      <c r="G65" s="547"/>
      <c r="H65" s="547"/>
      <c r="I65" s="567"/>
      <c r="J65" s="567"/>
      <c r="K65" s="567"/>
      <c r="L65" s="567"/>
      <c r="M65" s="567"/>
      <c r="N65" s="567"/>
      <c r="O65" s="567"/>
      <c r="P65" s="567"/>
      <c r="Q65" s="567"/>
      <c r="R65" s="567"/>
      <c r="S65" s="567"/>
      <c r="T65" s="567"/>
      <c r="U65" s="567"/>
      <c r="V65" s="567"/>
      <c r="W65" s="567"/>
      <c r="X65" s="510"/>
      <c r="Y65" s="510"/>
      <c r="Z65" s="510"/>
      <c r="AA65" s="510"/>
      <c r="AB65" s="510"/>
      <c r="AC65" s="510"/>
      <c r="AD65" s="510"/>
      <c r="AE65" s="510"/>
      <c r="AF65" s="510"/>
      <c r="AG65" s="544"/>
    </row>
    <row r="66" spans="2:33" ht="13" hidden="1" x14ac:dyDescent="0.3">
      <c r="B66" s="514" t="s">
        <v>86</v>
      </c>
      <c r="C66" s="531"/>
      <c r="D66" s="568"/>
      <c r="E66" s="515"/>
      <c r="F66" s="515"/>
      <c r="G66" s="515"/>
      <c r="H66" s="515"/>
      <c r="I66" s="567"/>
      <c r="J66" s="567"/>
      <c r="K66" s="567"/>
      <c r="L66" s="567"/>
      <c r="M66" s="567"/>
      <c r="N66" s="567"/>
      <c r="O66" s="567"/>
      <c r="P66" s="567"/>
      <c r="Q66" s="567"/>
      <c r="R66" s="567"/>
      <c r="S66" s="567"/>
      <c r="T66" s="567"/>
      <c r="U66" s="567"/>
      <c r="V66" s="567"/>
      <c r="W66" s="567"/>
      <c r="X66" s="515"/>
      <c r="Y66" s="515"/>
      <c r="Z66" s="515"/>
      <c r="AA66" s="515"/>
      <c r="AB66" s="515"/>
      <c r="AC66" s="515"/>
      <c r="AD66" s="515"/>
      <c r="AE66" s="515"/>
      <c r="AF66" s="515"/>
      <c r="AG66" s="551"/>
    </row>
    <row r="67" spans="2:33" ht="13" hidden="1" x14ac:dyDescent="0.3">
      <c r="B67" s="513" t="str">
        <f>IFERROR(VLOOKUP(C67,'MEG Def'!$A$21:$B$26,2),"")</f>
        <v/>
      </c>
      <c r="C67" s="531"/>
      <c r="D67" s="539"/>
      <c r="E67" s="547"/>
      <c r="F67" s="515"/>
      <c r="G67" s="515"/>
      <c r="H67" s="515"/>
      <c r="I67" s="567"/>
      <c r="J67" s="567"/>
      <c r="K67" s="567"/>
      <c r="L67" s="567"/>
      <c r="M67" s="567"/>
      <c r="N67" s="567"/>
      <c r="O67" s="567"/>
      <c r="P67" s="567"/>
      <c r="Q67" s="567"/>
      <c r="R67" s="567"/>
      <c r="S67" s="567"/>
      <c r="T67" s="567"/>
      <c r="U67" s="567"/>
      <c r="V67" s="567"/>
      <c r="W67" s="567"/>
      <c r="X67" s="510"/>
      <c r="Y67" s="510"/>
      <c r="Z67" s="510"/>
      <c r="AA67" s="510"/>
      <c r="AB67" s="510"/>
      <c r="AC67" s="510"/>
      <c r="AD67" s="510"/>
      <c r="AE67" s="510"/>
      <c r="AF67" s="510"/>
      <c r="AG67" s="544"/>
    </row>
    <row r="68" spans="2:33" ht="13" hidden="1" x14ac:dyDescent="0.3">
      <c r="B68" s="513" t="str">
        <f>IFERROR(VLOOKUP(C68,'MEG Def'!$A$21:$B$26,2),"")</f>
        <v/>
      </c>
      <c r="C68" s="531"/>
      <c r="D68" s="539"/>
      <c r="E68" s="515"/>
      <c r="F68" s="515"/>
      <c r="G68" s="515"/>
      <c r="H68" s="515"/>
      <c r="I68" s="567"/>
      <c r="J68" s="567"/>
      <c r="K68" s="567"/>
      <c r="L68" s="567"/>
      <c r="M68" s="567"/>
      <c r="N68" s="567"/>
      <c r="O68" s="567"/>
      <c r="P68" s="567"/>
      <c r="Q68" s="567"/>
      <c r="R68" s="567"/>
      <c r="S68" s="567"/>
      <c r="T68" s="567"/>
      <c r="U68" s="567"/>
      <c r="V68" s="567"/>
      <c r="W68" s="567"/>
      <c r="X68" s="510"/>
      <c r="Y68" s="510"/>
      <c r="Z68" s="510"/>
      <c r="AA68" s="510"/>
      <c r="AB68" s="510"/>
      <c r="AC68" s="510"/>
      <c r="AD68" s="510"/>
      <c r="AE68" s="510"/>
      <c r="AF68" s="510"/>
      <c r="AG68" s="544"/>
    </row>
    <row r="69" spans="2:33" ht="13" hidden="1" x14ac:dyDescent="0.3">
      <c r="B69" s="513" t="str">
        <f>IFERROR(VLOOKUP(C69,'MEG Def'!$A$21:$B$26,2),"")</f>
        <v/>
      </c>
      <c r="C69" s="531"/>
      <c r="D69" s="539"/>
      <c r="E69" s="567"/>
      <c r="F69" s="567"/>
      <c r="G69" s="567"/>
      <c r="H69" s="567"/>
      <c r="I69" s="567"/>
      <c r="J69" s="567"/>
      <c r="K69" s="567"/>
      <c r="L69" s="567"/>
      <c r="M69" s="567"/>
      <c r="N69" s="567"/>
      <c r="O69" s="567"/>
      <c r="P69" s="567"/>
      <c r="Q69" s="567"/>
      <c r="R69" s="567"/>
      <c r="S69" s="567"/>
      <c r="T69" s="567"/>
      <c r="U69" s="567"/>
      <c r="V69" s="567"/>
      <c r="W69" s="567"/>
      <c r="X69" s="510"/>
      <c r="Y69" s="510"/>
      <c r="Z69" s="510"/>
      <c r="AA69" s="510"/>
      <c r="AB69" s="510"/>
      <c r="AC69" s="510"/>
      <c r="AD69" s="510"/>
      <c r="AE69" s="510"/>
      <c r="AF69" s="510"/>
      <c r="AG69" s="544"/>
    </row>
    <row r="70" spans="2:33" ht="13" hidden="1" x14ac:dyDescent="0.3">
      <c r="B70" s="513" t="str">
        <f>IFERROR(VLOOKUP(C70,'MEG Def'!$A$21:$B$26,2),"")</f>
        <v/>
      </c>
      <c r="C70" s="531"/>
      <c r="D70" s="539"/>
      <c r="E70" s="567"/>
      <c r="F70" s="567"/>
      <c r="G70" s="567"/>
      <c r="H70" s="567"/>
      <c r="I70" s="567"/>
      <c r="J70" s="567"/>
      <c r="K70" s="567"/>
      <c r="L70" s="567"/>
      <c r="M70" s="567"/>
      <c r="N70" s="567"/>
      <c r="O70" s="567"/>
      <c r="P70" s="567"/>
      <c r="Q70" s="567"/>
      <c r="R70" s="567"/>
      <c r="S70" s="567"/>
      <c r="T70" s="567"/>
      <c r="U70" s="567"/>
      <c r="V70" s="567"/>
      <c r="W70" s="567"/>
      <c r="X70" s="510"/>
      <c r="Y70" s="510"/>
      <c r="Z70" s="510"/>
      <c r="AA70" s="510"/>
      <c r="AB70" s="510"/>
      <c r="AC70" s="510"/>
      <c r="AD70" s="510"/>
      <c r="AE70" s="510"/>
      <c r="AF70" s="510"/>
      <c r="AG70" s="544"/>
    </row>
    <row r="71" spans="2:33" ht="13" hidden="1" x14ac:dyDescent="0.3">
      <c r="B71" s="513" t="str">
        <f>IFERROR(VLOOKUP(C71,'MEG Def'!$A$21:$B$26,2),"")</f>
        <v/>
      </c>
      <c r="C71" s="531"/>
      <c r="D71" s="539"/>
      <c r="E71" s="567"/>
      <c r="F71" s="567"/>
      <c r="G71" s="567"/>
      <c r="H71" s="567"/>
      <c r="I71" s="567"/>
      <c r="J71" s="567"/>
      <c r="K71" s="567"/>
      <c r="L71" s="567"/>
      <c r="M71" s="567"/>
      <c r="N71" s="567"/>
      <c r="O71" s="567"/>
      <c r="P71" s="567"/>
      <c r="Q71" s="567"/>
      <c r="R71" s="567"/>
      <c r="S71" s="567"/>
      <c r="T71" s="567"/>
      <c r="U71" s="567"/>
      <c r="V71" s="567"/>
      <c r="W71" s="567"/>
      <c r="X71" s="510"/>
      <c r="Y71" s="510"/>
      <c r="Z71" s="510"/>
      <c r="AA71" s="510"/>
      <c r="AB71" s="510"/>
      <c r="AC71" s="510"/>
      <c r="AD71" s="510"/>
      <c r="AE71" s="510"/>
      <c r="AF71" s="510"/>
      <c r="AG71" s="544"/>
    </row>
    <row r="72" spans="2:33" ht="13" hidden="1" x14ac:dyDescent="0.3">
      <c r="B72" s="513"/>
      <c r="C72" s="430"/>
      <c r="D72" s="568"/>
      <c r="E72" s="567"/>
      <c r="F72" s="567"/>
      <c r="G72" s="567"/>
      <c r="H72" s="567"/>
      <c r="I72" s="567"/>
      <c r="J72" s="567"/>
      <c r="K72" s="567"/>
      <c r="L72" s="567"/>
      <c r="M72" s="567"/>
      <c r="N72" s="567"/>
      <c r="O72" s="567"/>
      <c r="P72" s="567"/>
      <c r="Q72" s="567"/>
      <c r="R72" s="567"/>
      <c r="S72" s="567"/>
      <c r="T72" s="567"/>
      <c r="U72" s="567"/>
      <c r="V72" s="567"/>
      <c r="W72" s="567"/>
      <c r="X72" s="515"/>
      <c r="Y72" s="515"/>
      <c r="Z72" s="515"/>
      <c r="AA72" s="515"/>
      <c r="AB72" s="515"/>
      <c r="AC72" s="515"/>
      <c r="AD72" s="515"/>
      <c r="AE72" s="515"/>
      <c r="AF72" s="515"/>
      <c r="AG72" s="551"/>
    </row>
    <row r="73" spans="2:33" ht="13" hidden="1" x14ac:dyDescent="0.3">
      <c r="B73" s="514" t="s">
        <v>44</v>
      </c>
      <c r="C73" s="531"/>
      <c r="D73" s="568"/>
      <c r="E73" s="567"/>
      <c r="F73" s="567"/>
      <c r="G73" s="567"/>
      <c r="H73" s="567"/>
      <c r="I73" s="567"/>
      <c r="J73" s="567"/>
      <c r="K73" s="567"/>
      <c r="L73" s="567"/>
      <c r="M73" s="567"/>
      <c r="N73" s="567"/>
      <c r="O73" s="567"/>
      <c r="P73" s="567"/>
      <c r="Q73" s="567"/>
      <c r="R73" s="567"/>
      <c r="S73" s="567"/>
      <c r="T73" s="567"/>
      <c r="U73" s="567"/>
      <c r="V73" s="567"/>
      <c r="W73" s="567"/>
      <c r="X73" s="515"/>
      <c r="Y73" s="515"/>
      <c r="Z73" s="515"/>
      <c r="AA73" s="515"/>
      <c r="AB73" s="515"/>
      <c r="AC73" s="515"/>
      <c r="AD73" s="515"/>
      <c r="AE73" s="515"/>
      <c r="AF73" s="515"/>
      <c r="AG73" s="551"/>
    </row>
    <row r="74" spans="2:33" ht="13" hidden="1" x14ac:dyDescent="0.3">
      <c r="B74" s="513" t="str">
        <f>IFERROR(VLOOKUP(C74,'MEG Def'!$A$35:$B$40,2),"")</f>
        <v/>
      </c>
      <c r="C74" s="531"/>
      <c r="D74" s="539"/>
      <c r="E74" s="567"/>
      <c r="F74" s="567"/>
      <c r="G74" s="567"/>
      <c r="H74" s="567"/>
      <c r="I74" s="567"/>
      <c r="J74" s="567"/>
      <c r="K74" s="567"/>
      <c r="L74" s="567"/>
      <c r="M74" s="567"/>
      <c r="N74" s="567"/>
      <c r="O74" s="567"/>
      <c r="P74" s="567"/>
      <c r="Q74" s="567"/>
      <c r="R74" s="567"/>
      <c r="S74" s="567"/>
      <c r="T74" s="567"/>
      <c r="U74" s="567"/>
      <c r="V74" s="567"/>
      <c r="W74" s="567"/>
      <c r="X74" s="510"/>
      <c r="Y74" s="510"/>
      <c r="Z74" s="510"/>
      <c r="AA74" s="510"/>
      <c r="AB74" s="510"/>
      <c r="AC74" s="510"/>
      <c r="AD74" s="510"/>
      <c r="AE74" s="510"/>
      <c r="AF74" s="510"/>
      <c r="AG74" s="544"/>
    </row>
    <row r="75" spans="2:33" ht="13" hidden="1" x14ac:dyDescent="0.3">
      <c r="B75" s="513" t="str">
        <f>IFERROR(VLOOKUP(C75,'MEG Def'!$A$35:$B$40,2),"")</f>
        <v/>
      </c>
      <c r="C75" s="531"/>
      <c r="D75" s="539"/>
      <c r="E75" s="567"/>
      <c r="F75" s="567"/>
      <c r="G75" s="567"/>
      <c r="H75" s="567"/>
      <c r="I75" s="567"/>
      <c r="J75" s="567"/>
      <c r="K75" s="567"/>
      <c r="L75" s="567"/>
      <c r="M75" s="567"/>
      <c r="N75" s="567"/>
      <c r="O75" s="567"/>
      <c r="P75" s="567"/>
      <c r="Q75" s="567"/>
      <c r="R75" s="567"/>
      <c r="S75" s="567"/>
      <c r="T75" s="567"/>
      <c r="U75" s="567"/>
      <c r="V75" s="567"/>
      <c r="W75" s="567"/>
      <c r="X75" s="510"/>
      <c r="Y75" s="510"/>
      <c r="Z75" s="510"/>
      <c r="AA75" s="510"/>
      <c r="AB75" s="510"/>
      <c r="AC75" s="510"/>
      <c r="AD75" s="510"/>
      <c r="AE75" s="510"/>
      <c r="AF75" s="510"/>
      <c r="AG75" s="544"/>
    </row>
    <row r="76" spans="2:33" ht="13" hidden="1" x14ac:dyDescent="0.3">
      <c r="B76" s="513" t="str">
        <f>IFERROR(VLOOKUP(C76,'MEG Def'!$A$35:$B$40,2),"")</f>
        <v/>
      </c>
      <c r="C76" s="531"/>
      <c r="D76" s="539"/>
      <c r="E76" s="567"/>
      <c r="F76" s="567"/>
      <c r="G76" s="567"/>
      <c r="H76" s="567"/>
      <c r="I76" s="567"/>
      <c r="J76" s="567"/>
      <c r="K76" s="567"/>
      <c r="L76" s="567"/>
      <c r="M76" s="567"/>
      <c r="N76" s="567"/>
      <c r="O76" s="567"/>
      <c r="P76" s="567"/>
      <c r="Q76" s="567"/>
      <c r="R76" s="567"/>
      <c r="S76" s="567"/>
      <c r="T76" s="567"/>
      <c r="U76" s="567"/>
      <c r="V76" s="567"/>
      <c r="W76" s="567"/>
      <c r="X76" s="510"/>
      <c r="Y76" s="510"/>
      <c r="Z76" s="510"/>
      <c r="AA76" s="510"/>
      <c r="AB76" s="510"/>
      <c r="AC76" s="510"/>
      <c r="AD76" s="510"/>
      <c r="AE76" s="510"/>
      <c r="AF76" s="510"/>
      <c r="AG76" s="544"/>
    </row>
    <row r="77" spans="2:33" ht="13" hidden="1" x14ac:dyDescent="0.3">
      <c r="B77" s="513" t="str">
        <f>IFERROR(VLOOKUP(C77,'MEG Def'!$A$35:$B$40,2),"")</f>
        <v/>
      </c>
      <c r="C77" s="531"/>
      <c r="D77" s="539"/>
      <c r="E77" s="567"/>
      <c r="F77" s="567"/>
      <c r="G77" s="567"/>
      <c r="H77" s="567"/>
      <c r="I77" s="567"/>
      <c r="J77" s="567"/>
      <c r="K77" s="567"/>
      <c r="L77" s="567"/>
      <c r="M77" s="567"/>
      <c r="N77" s="567"/>
      <c r="O77" s="567"/>
      <c r="P77" s="567"/>
      <c r="Q77" s="567"/>
      <c r="R77" s="567"/>
      <c r="S77" s="567"/>
      <c r="T77" s="567"/>
      <c r="U77" s="567"/>
      <c r="V77" s="567"/>
      <c r="W77" s="567"/>
      <c r="X77" s="510"/>
      <c r="Y77" s="510"/>
      <c r="Z77" s="510"/>
      <c r="AA77" s="510"/>
      <c r="AB77" s="510"/>
      <c r="AC77" s="510"/>
      <c r="AD77" s="510"/>
      <c r="AE77" s="510"/>
      <c r="AF77" s="510"/>
      <c r="AG77" s="544"/>
    </row>
    <row r="78" spans="2:33" ht="13" hidden="1" x14ac:dyDescent="0.3">
      <c r="B78" s="513" t="str">
        <f>IFERROR(VLOOKUP(C78,'MEG Def'!$A$35:$B$40,2),"")</f>
        <v/>
      </c>
      <c r="C78" s="531"/>
      <c r="D78" s="539"/>
      <c r="E78" s="567"/>
      <c r="F78" s="567"/>
      <c r="G78" s="567"/>
      <c r="H78" s="567"/>
      <c r="I78" s="567"/>
      <c r="J78" s="567"/>
      <c r="K78" s="567"/>
      <c r="L78" s="567"/>
      <c r="M78" s="567"/>
      <c r="N78" s="567"/>
      <c r="O78" s="567"/>
      <c r="P78" s="567"/>
      <c r="Q78" s="567"/>
      <c r="R78" s="567"/>
      <c r="S78" s="567"/>
      <c r="T78" s="567"/>
      <c r="U78" s="567"/>
      <c r="V78" s="567"/>
      <c r="W78" s="567"/>
      <c r="X78" s="510"/>
      <c r="Y78" s="510"/>
      <c r="Z78" s="510"/>
      <c r="AA78" s="510"/>
      <c r="AB78" s="510"/>
      <c r="AC78" s="510"/>
      <c r="AD78" s="510"/>
      <c r="AE78" s="510"/>
      <c r="AF78" s="510"/>
      <c r="AG78" s="544"/>
    </row>
    <row r="79" spans="2:33" ht="13" hidden="1" x14ac:dyDescent="0.3">
      <c r="B79" s="504"/>
      <c r="C79" s="430"/>
      <c r="D79" s="569"/>
      <c r="E79" s="570"/>
      <c r="F79" s="570"/>
      <c r="G79" s="570"/>
      <c r="H79" s="570"/>
      <c r="I79" s="570"/>
      <c r="J79" s="570"/>
      <c r="K79" s="570"/>
      <c r="L79" s="570"/>
      <c r="M79" s="570"/>
      <c r="N79" s="570"/>
      <c r="O79" s="570"/>
      <c r="P79" s="570"/>
      <c r="Q79" s="570"/>
      <c r="R79" s="570"/>
      <c r="S79" s="570"/>
      <c r="T79" s="570"/>
      <c r="U79" s="570"/>
      <c r="V79" s="570"/>
      <c r="W79" s="570"/>
      <c r="X79" s="515"/>
      <c r="Y79" s="515"/>
      <c r="Z79" s="515"/>
      <c r="AA79" s="515"/>
      <c r="AB79" s="515"/>
      <c r="AC79" s="515"/>
      <c r="AD79" s="515"/>
      <c r="AE79" s="515"/>
      <c r="AF79" s="515"/>
      <c r="AG79" s="551"/>
    </row>
    <row r="80" spans="2:33" ht="13" hidden="1" x14ac:dyDescent="0.3">
      <c r="B80" s="517" t="s">
        <v>43</v>
      </c>
      <c r="C80" s="430"/>
      <c r="D80" s="569"/>
      <c r="E80" s="570"/>
      <c r="F80" s="570"/>
      <c r="G80" s="570"/>
      <c r="H80" s="570"/>
      <c r="I80" s="570"/>
      <c r="J80" s="570"/>
      <c r="K80" s="570"/>
      <c r="L80" s="570"/>
      <c r="M80" s="570"/>
      <c r="N80" s="570"/>
      <c r="O80" s="570"/>
      <c r="P80" s="570"/>
      <c r="Q80" s="570"/>
      <c r="R80" s="570"/>
      <c r="S80" s="570"/>
      <c r="T80" s="570"/>
      <c r="U80" s="570"/>
      <c r="V80" s="570"/>
      <c r="W80" s="570"/>
      <c r="X80" s="515"/>
      <c r="Y80" s="515"/>
      <c r="Z80" s="515"/>
      <c r="AA80" s="515"/>
      <c r="AB80" s="515"/>
      <c r="AC80" s="515"/>
      <c r="AD80" s="515"/>
      <c r="AE80" s="515"/>
      <c r="AF80" s="515"/>
      <c r="AG80" s="551"/>
    </row>
    <row r="81" spans="2:33" ht="13" hidden="1" x14ac:dyDescent="0.3">
      <c r="B81" s="513" t="str">
        <f>IFERROR(VLOOKUP(C81,'MEG Def'!$A$42:$B$45,2),"")</f>
        <v>Family Planning</v>
      </c>
      <c r="C81" s="430">
        <v>1</v>
      </c>
      <c r="D81" s="539"/>
      <c r="E81" s="547"/>
      <c r="F81" s="515"/>
      <c r="G81" s="515"/>
      <c r="H81" s="515"/>
      <c r="I81" s="567"/>
      <c r="J81" s="567"/>
      <c r="K81" s="567"/>
      <c r="L81" s="567"/>
      <c r="M81" s="567"/>
      <c r="N81" s="567"/>
      <c r="O81" s="567"/>
      <c r="P81" s="567"/>
      <c r="Q81" s="567"/>
      <c r="R81" s="567"/>
      <c r="S81" s="567"/>
      <c r="T81" s="567"/>
      <c r="U81" s="567"/>
      <c r="V81" s="567"/>
      <c r="W81" s="567"/>
      <c r="X81" s="510"/>
      <c r="Y81" s="510"/>
      <c r="Z81" s="510"/>
      <c r="AA81" s="510"/>
      <c r="AB81" s="510"/>
      <c r="AC81" s="510"/>
      <c r="AD81" s="510"/>
      <c r="AE81" s="510"/>
      <c r="AF81" s="510"/>
      <c r="AG81" s="544"/>
    </row>
    <row r="82" spans="2:33" ht="13" hidden="1" x14ac:dyDescent="0.3">
      <c r="B82" s="513" t="str">
        <f>IFERROR(VLOOKUP(C82,'MEG Def'!$A$42:$B$45,2),"")</f>
        <v/>
      </c>
      <c r="C82" s="430"/>
      <c r="D82" s="539"/>
      <c r="E82" s="515"/>
      <c r="F82" s="515"/>
      <c r="G82" s="515"/>
      <c r="H82" s="515"/>
      <c r="I82" s="567"/>
      <c r="J82" s="567"/>
      <c r="K82" s="567"/>
      <c r="L82" s="567"/>
      <c r="M82" s="567"/>
      <c r="N82" s="567"/>
      <c r="O82" s="567"/>
      <c r="P82" s="567"/>
      <c r="Q82" s="567"/>
      <c r="R82" s="567"/>
      <c r="S82" s="567"/>
      <c r="T82" s="567"/>
      <c r="U82" s="567"/>
      <c r="V82" s="567"/>
      <c r="W82" s="567"/>
      <c r="X82" s="510"/>
      <c r="Y82" s="510"/>
      <c r="Z82" s="510"/>
      <c r="AA82" s="510"/>
      <c r="AB82" s="510"/>
      <c r="AC82" s="510"/>
      <c r="AD82" s="510"/>
      <c r="AE82" s="510"/>
      <c r="AF82" s="510"/>
      <c r="AG82" s="544"/>
    </row>
    <row r="83" spans="2:33" ht="13" hidden="1" x14ac:dyDescent="0.3">
      <c r="B83" s="513" t="str">
        <f>IFERROR(VLOOKUP(C83,'MEG Def'!$A$42:$B$45,2),"")</f>
        <v/>
      </c>
      <c r="C83" s="430"/>
      <c r="D83" s="539"/>
      <c r="E83" s="515"/>
      <c r="F83" s="515"/>
      <c r="G83" s="515"/>
      <c r="H83" s="515"/>
      <c r="I83" s="567"/>
      <c r="J83" s="567"/>
      <c r="K83" s="567"/>
      <c r="L83" s="567"/>
      <c r="M83" s="567"/>
      <c r="N83" s="567"/>
      <c r="O83" s="567"/>
      <c r="P83" s="567"/>
      <c r="Q83" s="567"/>
      <c r="R83" s="567"/>
      <c r="S83" s="567"/>
      <c r="T83" s="567"/>
      <c r="U83" s="567"/>
      <c r="V83" s="567"/>
      <c r="W83" s="567"/>
      <c r="X83" s="510"/>
      <c r="Y83" s="510"/>
      <c r="Z83" s="510"/>
      <c r="AA83" s="510"/>
      <c r="AB83" s="510"/>
      <c r="AC83" s="510"/>
      <c r="AD83" s="510"/>
      <c r="AE83" s="510"/>
      <c r="AF83" s="510"/>
      <c r="AG83" s="544"/>
    </row>
    <row r="84" spans="2:33" ht="12.65" hidden="1" customHeight="1" x14ac:dyDescent="0.3">
      <c r="B84" s="518"/>
      <c r="C84" s="430"/>
      <c r="D84" s="569"/>
      <c r="E84" s="515"/>
      <c r="F84" s="515"/>
      <c r="G84" s="515"/>
      <c r="H84" s="515"/>
      <c r="I84" s="570"/>
      <c r="J84" s="570"/>
      <c r="K84" s="570"/>
      <c r="L84" s="570"/>
      <c r="M84" s="570"/>
      <c r="N84" s="570"/>
      <c r="O84" s="570"/>
      <c r="P84" s="570"/>
      <c r="Q84" s="570"/>
      <c r="R84" s="570"/>
      <c r="S84" s="570"/>
      <c r="T84" s="570"/>
      <c r="U84" s="570"/>
      <c r="V84" s="570"/>
      <c r="W84" s="570"/>
      <c r="X84" s="515"/>
      <c r="Y84" s="515"/>
      <c r="Z84" s="515"/>
      <c r="AA84" s="515"/>
      <c r="AB84" s="515"/>
      <c r="AC84" s="515"/>
      <c r="AD84" s="515"/>
      <c r="AE84" s="515"/>
      <c r="AF84" s="515"/>
      <c r="AG84" s="551"/>
    </row>
    <row r="85" spans="2:33" ht="12.65" hidden="1" customHeight="1" x14ac:dyDescent="0.3">
      <c r="B85" s="517" t="s">
        <v>42</v>
      </c>
      <c r="C85" s="430"/>
      <c r="D85" s="568"/>
      <c r="E85" s="515"/>
      <c r="F85" s="515"/>
      <c r="G85" s="515"/>
      <c r="H85" s="515"/>
      <c r="I85" s="567"/>
      <c r="J85" s="567"/>
      <c r="K85" s="567"/>
      <c r="L85" s="567"/>
      <c r="M85" s="567"/>
      <c r="N85" s="567"/>
      <c r="O85" s="567"/>
      <c r="P85" s="567"/>
      <c r="Q85" s="567"/>
      <c r="R85" s="567"/>
      <c r="S85" s="567"/>
      <c r="T85" s="567"/>
      <c r="U85" s="567"/>
      <c r="V85" s="567"/>
      <c r="W85" s="567"/>
      <c r="X85" s="515"/>
      <c r="Y85" s="515"/>
      <c r="Z85" s="515"/>
      <c r="AA85" s="515"/>
      <c r="AB85" s="515"/>
      <c r="AC85" s="515"/>
      <c r="AD85" s="515"/>
      <c r="AE85" s="515"/>
      <c r="AF85" s="515"/>
      <c r="AG85" s="551"/>
    </row>
    <row r="86" spans="2:33" ht="12.65" hidden="1" customHeight="1" x14ac:dyDescent="0.3">
      <c r="B86" s="513" t="str">
        <f>IFERROR(VLOOKUP(C86,'MEG Def'!$A$47:$B$50,2),"")</f>
        <v/>
      </c>
      <c r="C86" s="430"/>
      <c r="D86" s="539"/>
      <c r="E86" s="547"/>
      <c r="F86" s="515"/>
      <c r="G86" s="515"/>
      <c r="H86" s="515"/>
      <c r="I86" s="567"/>
      <c r="J86" s="567"/>
      <c r="K86" s="567"/>
      <c r="L86" s="567"/>
      <c r="M86" s="567"/>
      <c r="N86" s="567"/>
      <c r="O86" s="567"/>
      <c r="P86" s="567"/>
      <c r="Q86" s="567"/>
      <c r="R86" s="567"/>
      <c r="S86" s="567"/>
      <c r="T86" s="567"/>
      <c r="U86" s="567"/>
      <c r="V86" s="567"/>
      <c r="W86" s="567"/>
      <c r="X86" s="510"/>
      <c r="Y86" s="510"/>
      <c r="Z86" s="510"/>
      <c r="AA86" s="510"/>
      <c r="AB86" s="510"/>
      <c r="AC86" s="510"/>
      <c r="AD86" s="510"/>
      <c r="AE86" s="510"/>
      <c r="AF86" s="510"/>
      <c r="AG86" s="544"/>
    </row>
    <row r="87" spans="2:33" ht="12.65" hidden="1" customHeight="1" x14ac:dyDescent="0.3">
      <c r="B87" s="513" t="str">
        <f>IFERROR(VLOOKUP(C87,'MEG Def'!$A$47:$B$50,2),"")</f>
        <v/>
      </c>
      <c r="C87" s="430"/>
      <c r="D87" s="539"/>
      <c r="E87" s="567"/>
      <c r="F87" s="567"/>
      <c r="G87" s="567"/>
      <c r="H87" s="567"/>
      <c r="I87" s="567"/>
      <c r="J87" s="567"/>
      <c r="K87" s="567"/>
      <c r="L87" s="567"/>
      <c r="M87" s="567"/>
      <c r="N87" s="567"/>
      <c r="O87" s="567"/>
      <c r="P87" s="567"/>
      <c r="Q87" s="567"/>
      <c r="R87" s="567"/>
      <c r="S87" s="567"/>
      <c r="T87" s="567"/>
      <c r="U87" s="567"/>
      <c r="V87" s="567"/>
      <c r="W87" s="567"/>
      <c r="X87" s="510"/>
      <c r="Y87" s="510"/>
      <c r="Z87" s="510"/>
      <c r="AA87" s="510"/>
      <c r="AB87" s="510"/>
      <c r="AC87" s="510"/>
      <c r="AD87" s="510"/>
      <c r="AE87" s="510"/>
      <c r="AF87" s="510"/>
      <c r="AG87" s="544"/>
    </row>
    <row r="88" spans="2:33" ht="12.65" hidden="1" customHeight="1" x14ac:dyDescent="0.3">
      <c r="B88" s="513" t="str">
        <f>IFERROR(VLOOKUP(C88,'MEG Def'!$A$47:$B$50,2),"")</f>
        <v/>
      </c>
      <c r="C88" s="430"/>
      <c r="D88" s="539"/>
      <c r="E88" s="567"/>
      <c r="F88" s="567"/>
      <c r="G88" s="567"/>
      <c r="H88" s="567"/>
      <c r="I88" s="567"/>
      <c r="J88" s="567"/>
      <c r="K88" s="567"/>
      <c r="L88" s="567"/>
      <c r="M88" s="567"/>
      <c r="N88" s="567"/>
      <c r="O88" s="567"/>
      <c r="P88" s="567"/>
      <c r="Q88" s="567"/>
      <c r="R88" s="567"/>
      <c r="S88" s="567"/>
      <c r="T88" s="567"/>
      <c r="U88" s="567"/>
      <c r="V88" s="567"/>
      <c r="W88" s="567"/>
      <c r="X88" s="510"/>
      <c r="Y88" s="510"/>
      <c r="Z88" s="510"/>
      <c r="AA88" s="510"/>
      <c r="AB88" s="510"/>
      <c r="AC88" s="510"/>
      <c r="AD88" s="510"/>
      <c r="AE88" s="510"/>
      <c r="AF88" s="510"/>
      <c r="AG88" s="544"/>
    </row>
    <row r="89" spans="2:33" ht="12.65" hidden="1" customHeight="1" x14ac:dyDescent="0.3">
      <c r="B89" s="513"/>
      <c r="C89" s="430"/>
      <c r="D89" s="568"/>
      <c r="E89" s="567"/>
      <c r="F89" s="567"/>
      <c r="G89" s="567"/>
      <c r="H89" s="567"/>
      <c r="I89" s="567"/>
      <c r="J89" s="567"/>
      <c r="K89" s="567"/>
      <c r="L89" s="567"/>
      <c r="M89" s="567"/>
      <c r="N89" s="567"/>
      <c r="O89" s="567"/>
      <c r="P89" s="567"/>
      <c r="Q89" s="567"/>
      <c r="R89" s="567"/>
      <c r="S89" s="567"/>
      <c r="T89" s="567"/>
      <c r="U89" s="567"/>
      <c r="V89" s="567"/>
      <c r="W89" s="567"/>
      <c r="X89" s="515"/>
      <c r="Y89" s="515"/>
      <c r="Z89" s="515"/>
      <c r="AA89" s="515"/>
      <c r="AB89" s="515"/>
      <c r="AC89" s="515"/>
      <c r="AD89" s="515"/>
      <c r="AE89" s="515"/>
      <c r="AF89" s="515"/>
      <c r="AG89" s="551"/>
    </row>
    <row r="90" spans="2:33" ht="13" hidden="1" x14ac:dyDescent="0.3">
      <c r="B90" s="517" t="s">
        <v>80</v>
      </c>
      <c r="C90" s="430"/>
      <c r="D90" s="568"/>
      <c r="E90" s="567"/>
      <c r="F90" s="567"/>
      <c r="G90" s="567"/>
      <c r="H90" s="567"/>
      <c r="I90" s="567"/>
      <c r="J90" s="567"/>
      <c r="K90" s="567"/>
      <c r="L90" s="567"/>
      <c r="M90" s="567"/>
      <c r="N90" s="567"/>
      <c r="O90" s="567"/>
      <c r="P90" s="567"/>
      <c r="Q90" s="567"/>
      <c r="R90" s="567"/>
      <c r="S90" s="567"/>
      <c r="T90" s="567"/>
      <c r="U90" s="567"/>
      <c r="V90" s="567"/>
      <c r="W90" s="567"/>
      <c r="X90" s="515"/>
      <c r="Y90" s="515"/>
      <c r="Z90" s="515"/>
      <c r="AA90" s="515"/>
      <c r="AB90" s="515"/>
      <c r="AC90" s="515"/>
      <c r="AD90" s="515"/>
      <c r="AE90" s="515"/>
      <c r="AF90" s="515"/>
      <c r="AG90" s="551"/>
    </row>
    <row r="91" spans="2:33" ht="13" hidden="1" x14ac:dyDescent="0.3">
      <c r="B91" s="513" t="str">
        <f>IFERROR(VLOOKUP(C91,'MEG Def'!$A$52:$B$55,2),"")</f>
        <v/>
      </c>
      <c r="C91" s="430"/>
      <c r="D91" s="539"/>
      <c r="E91" s="567"/>
      <c r="F91" s="567"/>
      <c r="G91" s="567"/>
      <c r="H91" s="567"/>
      <c r="I91" s="567"/>
      <c r="J91" s="567"/>
      <c r="K91" s="567"/>
      <c r="L91" s="567"/>
      <c r="M91" s="567"/>
      <c r="N91" s="567"/>
      <c r="O91" s="567"/>
      <c r="P91" s="567"/>
      <c r="Q91" s="567"/>
      <c r="R91" s="567"/>
      <c r="S91" s="567"/>
      <c r="T91" s="567"/>
      <c r="U91" s="567"/>
      <c r="V91" s="567"/>
      <c r="W91" s="567"/>
      <c r="X91" s="510"/>
      <c r="Y91" s="510"/>
      <c r="Z91" s="510"/>
      <c r="AA91" s="510"/>
      <c r="AB91" s="510"/>
      <c r="AC91" s="510"/>
      <c r="AD91" s="510"/>
      <c r="AE91" s="510"/>
      <c r="AF91" s="510"/>
      <c r="AG91" s="544"/>
    </row>
    <row r="92" spans="2:33" ht="13" hidden="1" x14ac:dyDescent="0.3">
      <c r="B92" s="513" t="str">
        <f>IFERROR(VLOOKUP(C92,'MEG Def'!$A$52:$B$55,2),"")</f>
        <v/>
      </c>
      <c r="C92" s="430"/>
      <c r="D92" s="539"/>
      <c r="E92" s="567"/>
      <c r="F92" s="567"/>
      <c r="G92" s="567"/>
      <c r="H92" s="567"/>
      <c r="I92" s="567"/>
      <c r="J92" s="567"/>
      <c r="K92" s="567"/>
      <c r="L92" s="567"/>
      <c r="M92" s="567"/>
      <c r="N92" s="567"/>
      <c r="O92" s="567"/>
      <c r="P92" s="567"/>
      <c r="Q92" s="567"/>
      <c r="R92" s="567"/>
      <c r="S92" s="567"/>
      <c r="T92" s="567"/>
      <c r="U92" s="567"/>
      <c r="V92" s="567"/>
      <c r="W92" s="567"/>
      <c r="X92" s="510"/>
      <c r="Y92" s="510"/>
      <c r="Z92" s="510"/>
      <c r="AA92" s="510"/>
      <c r="AB92" s="510"/>
      <c r="AC92" s="510"/>
      <c r="AD92" s="510"/>
      <c r="AE92" s="510"/>
      <c r="AF92" s="510"/>
      <c r="AG92" s="544"/>
    </row>
    <row r="93" spans="2:33" ht="13" hidden="1" x14ac:dyDescent="0.3">
      <c r="B93" s="513" t="str">
        <f>IFERROR(VLOOKUP(C93,'MEG Def'!$A$52:$B$55,2),"")</f>
        <v/>
      </c>
      <c r="C93" s="430"/>
      <c r="D93" s="539"/>
      <c r="E93" s="567"/>
      <c r="F93" s="567"/>
      <c r="G93" s="567"/>
      <c r="H93" s="567"/>
      <c r="I93" s="567"/>
      <c r="J93" s="567"/>
      <c r="K93" s="567"/>
      <c r="L93" s="567"/>
      <c r="M93" s="567"/>
      <c r="N93" s="567"/>
      <c r="O93" s="567"/>
      <c r="P93" s="567"/>
      <c r="Q93" s="567"/>
      <c r="R93" s="567"/>
      <c r="S93" s="567"/>
      <c r="T93" s="567"/>
      <c r="U93" s="567"/>
      <c r="V93" s="567"/>
      <c r="W93" s="567"/>
      <c r="X93" s="510"/>
      <c r="Y93" s="510"/>
      <c r="Z93" s="510"/>
      <c r="AA93" s="510"/>
      <c r="AB93" s="510"/>
      <c r="AC93" s="510"/>
      <c r="AD93" s="510"/>
      <c r="AE93" s="510"/>
      <c r="AF93" s="510"/>
      <c r="AG93" s="544"/>
    </row>
    <row r="94" spans="2:33" ht="13" hidden="1" x14ac:dyDescent="0.3">
      <c r="B94" s="513"/>
      <c r="C94" s="430"/>
      <c r="D94" s="568"/>
      <c r="E94" s="567"/>
      <c r="F94" s="567"/>
      <c r="G94" s="567"/>
      <c r="H94" s="567"/>
      <c r="I94" s="567"/>
      <c r="J94" s="567"/>
      <c r="K94" s="567"/>
      <c r="L94" s="567"/>
      <c r="M94" s="567"/>
      <c r="N94" s="567"/>
      <c r="O94" s="567"/>
      <c r="P94" s="567"/>
      <c r="Q94" s="567"/>
      <c r="R94" s="567"/>
      <c r="S94" s="567"/>
      <c r="T94" s="567"/>
      <c r="U94" s="567"/>
      <c r="V94" s="567"/>
      <c r="W94" s="567"/>
      <c r="X94" s="515"/>
      <c r="Y94" s="515"/>
      <c r="Z94" s="515"/>
      <c r="AA94" s="515"/>
      <c r="AB94" s="515"/>
      <c r="AC94" s="515"/>
      <c r="AD94" s="515"/>
      <c r="AE94" s="515"/>
      <c r="AF94" s="515"/>
      <c r="AG94" s="551"/>
    </row>
    <row r="95" spans="2:33" ht="13" hidden="1" x14ac:dyDescent="0.3">
      <c r="B95" s="517" t="s">
        <v>81</v>
      </c>
      <c r="C95" s="430"/>
      <c r="D95" s="568"/>
      <c r="E95" s="567"/>
      <c r="F95" s="567"/>
      <c r="G95" s="567"/>
      <c r="H95" s="567"/>
      <c r="I95" s="567"/>
      <c r="J95" s="567"/>
      <c r="K95" s="567"/>
      <c r="L95" s="567"/>
      <c r="M95" s="567"/>
      <c r="N95" s="567"/>
      <c r="O95" s="567"/>
      <c r="P95" s="567"/>
      <c r="Q95" s="567"/>
      <c r="R95" s="567"/>
      <c r="S95" s="567"/>
      <c r="T95" s="567"/>
      <c r="U95" s="567"/>
      <c r="V95" s="567"/>
      <c r="W95" s="567"/>
      <c r="X95" s="515"/>
      <c r="Y95" s="515"/>
      <c r="Z95" s="515"/>
      <c r="AA95" s="515"/>
      <c r="AB95" s="515"/>
      <c r="AC95" s="515"/>
      <c r="AD95" s="515"/>
      <c r="AE95" s="515"/>
      <c r="AF95" s="515"/>
      <c r="AG95" s="551"/>
    </row>
    <row r="96" spans="2:33" ht="13" hidden="1" x14ac:dyDescent="0.3">
      <c r="B96" s="513" t="str">
        <f>IFERROR(VLOOKUP(C96,'MEG Def'!$A$57:$B$60,2),"")</f>
        <v/>
      </c>
      <c r="C96" s="430"/>
      <c r="D96" s="539"/>
      <c r="E96" s="547"/>
      <c r="F96" s="515"/>
      <c r="G96" s="515"/>
      <c r="H96" s="515"/>
      <c r="I96" s="567"/>
      <c r="J96" s="567"/>
      <c r="K96" s="567"/>
      <c r="L96" s="567"/>
      <c r="M96" s="567"/>
      <c r="N96" s="567"/>
      <c r="O96" s="567"/>
      <c r="P96" s="567"/>
      <c r="Q96" s="567"/>
      <c r="R96" s="567"/>
      <c r="S96" s="567"/>
      <c r="T96" s="567"/>
      <c r="U96" s="567"/>
      <c r="V96" s="567"/>
      <c r="W96" s="567"/>
      <c r="X96" s="510"/>
      <c r="Y96" s="510"/>
      <c r="Z96" s="510"/>
      <c r="AA96" s="510"/>
      <c r="AB96" s="510"/>
      <c r="AC96" s="510"/>
      <c r="AD96" s="510"/>
      <c r="AE96" s="510"/>
      <c r="AF96" s="510"/>
      <c r="AG96" s="544"/>
    </row>
    <row r="97" spans="2:33" ht="13" hidden="1" x14ac:dyDescent="0.3">
      <c r="B97" s="513" t="str">
        <f>IFERROR(VLOOKUP(C97,'MEG Def'!$A$57:$B$60,2),"")</f>
        <v/>
      </c>
      <c r="C97" s="430"/>
      <c r="D97" s="539"/>
      <c r="E97" s="567"/>
      <c r="F97" s="567"/>
      <c r="G97" s="567"/>
      <c r="H97" s="567"/>
      <c r="I97" s="567"/>
      <c r="J97" s="567"/>
      <c r="K97" s="567"/>
      <c r="L97" s="567"/>
      <c r="M97" s="567"/>
      <c r="N97" s="567"/>
      <c r="O97" s="567"/>
      <c r="P97" s="567"/>
      <c r="Q97" s="567"/>
      <c r="R97" s="567"/>
      <c r="S97" s="567"/>
      <c r="T97" s="567"/>
      <c r="U97" s="567"/>
      <c r="V97" s="567"/>
      <c r="W97" s="567"/>
      <c r="X97" s="510"/>
      <c r="Y97" s="510"/>
      <c r="Z97" s="510"/>
      <c r="AA97" s="510"/>
      <c r="AB97" s="510"/>
      <c r="AC97" s="510"/>
      <c r="AD97" s="510"/>
      <c r="AE97" s="510"/>
      <c r="AF97" s="510"/>
      <c r="AG97" s="544"/>
    </row>
    <row r="98" spans="2:33" ht="13" hidden="1" x14ac:dyDescent="0.3">
      <c r="B98" s="513" t="str">
        <f>IFERROR(VLOOKUP(C98,'MEG Def'!$A$57:$B$60,2),"")</f>
        <v/>
      </c>
      <c r="C98" s="430"/>
      <c r="D98" s="539"/>
      <c r="E98" s="567"/>
      <c r="F98" s="567"/>
      <c r="G98" s="567"/>
      <c r="H98" s="567"/>
      <c r="I98" s="567"/>
      <c r="J98" s="567"/>
      <c r="K98" s="567"/>
      <c r="L98" s="567"/>
      <c r="M98" s="567"/>
      <c r="N98" s="567"/>
      <c r="O98" s="567"/>
      <c r="P98" s="567"/>
      <c r="Q98" s="567"/>
      <c r="R98" s="567"/>
      <c r="S98" s="567"/>
      <c r="T98" s="567"/>
      <c r="U98" s="567"/>
      <c r="V98" s="567"/>
      <c r="W98" s="567"/>
      <c r="X98" s="510"/>
      <c r="Y98" s="510"/>
      <c r="Z98" s="510"/>
      <c r="AA98" s="510"/>
      <c r="AB98" s="510"/>
      <c r="AC98" s="510"/>
      <c r="AD98" s="510"/>
      <c r="AE98" s="510"/>
      <c r="AF98" s="510"/>
      <c r="AG98" s="544"/>
    </row>
    <row r="99" spans="2:33" ht="13.5" hidden="1" thickBot="1" x14ac:dyDescent="0.35">
      <c r="B99" s="519"/>
      <c r="C99" s="555"/>
      <c r="D99" s="571"/>
      <c r="E99" s="572"/>
      <c r="F99" s="572"/>
      <c r="G99" s="572"/>
      <c r="H99" s="572"/>
      <c r="I99" s="572"/>
      <c r="J99" s="572"/>
      <c r="K99" s="572"/>
      <c r="L99" s="572"/>
      <c r="M99" s="572"/>
      <c r="N99" s="572"/>
      <c r="O99" s="572"/>
      <c r="P99" s="572"/>
      <c r="Q99" s="572"/>
      <c r="R99" s="572"/>
      <c r="S99" s="572"/>
      <c r="T99" s="572"/>
      <c r="U99" s="572"/>
      <c r="V99" s="572"/>
      <c r="W99" s="572"/>
      <c r="X99" s="573"/>
      <c r="Y99" s="573"/>
      <c r="Z99" s="573"/>
      <c r="AA99" s="573"/>
      <c r="AB99" s="573"/>
      <c r="AC99" s="573"/>
      <c r="AD99" s="573"/>
      <c r="AE99" s="573"/>
      <c r="AF99" s="573"/>
      <c r="AG99" s="574"/>
    </row>
    <row r="100" spans="2:33" hidden="1" x14ac:dyDescent="0.25">
      <c r="X100" s="575"/>
      <c r="Y100" s="575"/>
      <c r="Z100" s="575"/>
      <c r="AA100" s="575"/>
      <c r="AB100" s="575"/>
      <c r="AC100" s="575"/>
      <c r="AD100" s="575"/>
      <c r="AE100" s="575"/>
      <c r="AF100" s="575"/>
      <c r="AG100" s="575"/>
    </row>
  </sheetData>
  <sheetProtection algorithmName="SHA-512" hashValue="HvFs9wqwYfw0Ml6t46DcwDriEYS/RfNZMajt9f4fAMCyI+tCJ2ebsWLH4d4rozKqN71gprBCa+NqAmVTaV24LQ==" saltValue="lkOoR+eF+ADv+edoAYTG+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election activeCell="V120" sqref="V120"/>
    </sheetView>
  </sheetViews>
  <sheetFormatPr defaultColWidth="8.7265625" defaultRowHeight="12.5" x14ac:dyDescent="0.25"/>
  <cols>
    <col min="2" max="2" width="42.81640625" customWidth="1"/>
    <col min="3" max="3" width="4.453125" style="5" customWidth="1"/>
    <col min="4" max="20" width="15.54296875" hidden="1" customWidth="1"/>
    <col min="21" max="26" width="15.54296875" customWidth="1"/>
    <col min="27" max="33" width="15.54296875" hidden="1" customWidth="1"/>
  </cols>
  <sheetData>
    <row r="1" spans="2:33" ht="28" customHeight="1" x14ac:dyDescent="0.25">
      <c r="B1" s="44"/>
      <c r="C1" s="44"/>
      <c r="D1" s="44"/>
    </row>
    <row r="3" spans="2:33" ht="14" x14ac:dyDescent="0.3">
      <c r="B3" s="231" t="s">
        <v>19</v>
      </c>
    </row>
    <row r="5" spans="2:33" ht="13.5" thickBot="1" x14ac:dyDescent="0.35">
      <c r="B5" s="2" t="s">
        <v>16</v>
      </c>
      <c r="C5" s="4"/>
    </row>
    <row r="6" spans="2:33" ht="13" x14ac:dyDescent="0.3">
      <c r="B6" s="37"/>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2:33"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row>
    <row r="8" spans="2:33" x14ac:dyDescent="0.25">
      <c r="B8" s="25"/>
      <c r="C8" s="56"/>
      <c r="D8" s="255"/>
      <c r="E8" s="256"/>
      <c r="F8" s="256"/>
      <c r="G8" s="256"/>
      <c r="H8" s="256"/>
      <c r="I8" s="256"/>
      <c r="J8" s="256"/>
      <c r="K8" s="256"/>
      <c r="L8" s="256"/>
      <c r="M8" s="256"/>
      <c r="N8" s="256"/>
      <c r="O8" s="256"/>
      <c r="P8" s="256"/>
      <c r="Q8" s="256"/>
      <c r="R8" s="256"/>
      <c r="S8" s="256"/>
      <c r="T8" s="256"/>
      <c r="U8" s="255"/>
      <c r="V8" s="256"/>
      <c r="W8" s="256"/>
      <c r="X8" s="256"/>
      <c r="Y8" s="256"/>
      <c r="Z8" s="257"/>
      <c r="AA8" s="256"/>
      <c r="AB8" s="256"/>
      <c r="AC8" s="256"/>
      <c r="AD8" s="256"/>
      <c r="AE8" s="256"/>
      <c r="AF8" s="256"/>
      <c r="AG8" s="257"/>
    </row>
    <row r="9" spans="2:33" ht="13" hidden="1" x14ac:dyDescent="0.3">
      <c r="B9" s="39" t="s">
        <v>84</v>
      </c>
      <c r="C9" s="55"/>
      <c r="D9" s="97"/>
      <c r="E9" s="98"/>
      <c r="F9" s="98"/>
      <c r="G9" s="98"/>
      <c r="H9" s="98"/>
      <c r="I9" s="98"/>
      <c r="J9" s="98"/>
      <c r="K9" s="98"/>
      <c r="L9" s="98"/>
      <c r="M9" s="98"/>
      <c r="N9" s="98"/>
      <c r="O9" s="98"/>
      <c r="P9" s="98"/>
      <c r="Q9" s="98"/>
      <c r="R9" s="98"/>
      <c r="S9" s="98"/>
      <c r="T9" s="98"/>
      <c r="U9" s="97"/>
      <c r="V9" s="395"/>
      <c r="W9" s="395"/>
      <c r="X9" s="395"/>
      <c r="Y9" s="395"/>
      <c r="Z9" s="99"/>
      <c r="AA9" s="98"/>
      <c r="AB9" s="98"/>
      <c r="AC9" s="98"/>
      <c r="AD9" s="98"/>
      <c r="AE9" s="98"/>
      <c r="AF9" s="98"/>
      <c r="AG9" s="99"/>
    </row>
    <row r="10" spans="2:33" ht="13" hidden="1" x14ac:dyDescent="0.3">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7">
        <f>SUMIF('WW Spending Actual'!$B$10:$B$49,'WW Spending Total'!$B10,'WW Spending Actual'!U$10:U$49)+SUMIF('WW Spending Projected'!$B$14:$B$53,'WW Spending Total'!$B10,'WW Spending Projected'!U$14:U$53)</f>
        <v>0</v>
      </c>
      <c r="V10" s="395">
        <f>SUMIF('WW Spending Actual'!$B$10:$B$49,'WW Spending Total'!$B10,'WW Spending Actual'!V$10:V$49)+SUMIF('WW Spending Projected'!$B$14:$B$53,'WW Spending Total'!$B10,'WW Spending Projected'!V$14:V$53)</f>
        <v>0</v>
      </c>
      <c r="W10" s="395">
        <f>SUMIF('WW Spending Actual'!$B$10:$B$49,'WW Spending Total'!$B10,'WW Spending Actual'!W$10:W$49)+SUMIF('WW Spending Projected'!$B$14:$B$53,'WW Spending Total'!$B10,'WW Spending Projected'!W$14:W$53)</f>
        <v>0</v>
      </c>
      <c r="X10" s="395">
        <f>SUMIF('WW Spending Actual'!$B$10:$B$49,'WW Spending Total'!$B10,'WW Spending Actual'!X$10:X$49)+SUMIF('WW Spending Projected'!$B$14:$B$53,'WW Spending Total'!$B10,'WW Spending Projected'!X$14:X$53)</f>
        <v>0</v>
      </c>
      <c r="Y10" s="395">
        <f>SUMIF('WW Spending Actual'!$B$10:$B$49,'WW Spending Total'!$B10,'WW Spending Actual'!Y$10:Y$49)+SUMIF('WW Spending Projected'!$B$14:$B$53,'WW Spending Total'!$B10,'WW Spending Projected'!Y$14:Y$53)</f>
        <v>0</v>
      </c>
      <c r="Z10" s="99">
        <f>SUMIF('WW Spending Actual'!$B$10:$B$49,'WW Spending Total'!$B10,'WW Spending Actual'!Z$10:Z$49)+SUMIF('WW Spending Projected'!$B$14:$B$53,'WW Spending Total'!$B10,'WW Spending Projected'!Z$14:Z$53)</f>
        <v>0</v>
      </c>
      <c r="AA10" s="98">
        <f>SUMIF('WW Spending Actual'!$B$10:$B$49,'WW Spending Total'!$B10,'WW Spending Actual'!AA$10:AA$49)+SUMIF('WW Spending Projected'!$B$14:$B$53,'WW Spending Total'!$B10,'WW Spending Projected'!AA$14:AA$53)</f>
        <v>0</v>
      </c>
      <c r="AB10" s="98">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t="13" hidden="1" x14ac:dyDescent="0.3">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7">
        <f>SUMIF('WW Spending Actual'!$B$10:$B$49,'WW Spending Total'!$B11,'WW Spending Actual'!U$10:U$49)+SUMIF('WW Spending Projected'!$B$14:$B$53,'WW Spending Total'!$B11,'WW Spending Projected'!U$14:U$53)</f>
        <v>0</v>
      </c>
      <c r="V11" s="395">
        <f>SUMIF('WW Spending Actual'!$B$10:$B$49,'WW Spending Total'!$B11,'WW Spending Actual'!V$10:V$49)+SUMIF('WW Spending Projected'!$B$14:$B$53,'WW Spending Total'!$B11,'WW Spending Projected'!V$14:V$53)</f>
        <v>0</v>
      </c>
      <c r="W11" s="395">
        <f>SUMIF('WW Spending Actual'!$B$10:$B$49,'WW Spending Total'!$B11,'WW Spending Actual'!W$10:W$49)+SUMIF('WW Spending Projected'!$B$14:$B$53,'WW Spending Total'!$B11,'WW Spending Projected'!W$14:W$53)</f>
        <v>0</v>
      </c>
      <c r="X11" s="395">
        <f>SUMIF('WW Spending Actual'!$B$10:$B$49,'WW Spending Total'!$B11,'WW Spending Actual'!X$10:X$49)+SUMIF('WW Spending Projected'!$B$14:$B$53,'WW Spending Total'!$B11,'WW Spending Projected'!X$14:X$53)</f>
        <v>0</v>
      </c>
      <c r="Y11" s="395">
        <f>SUMIF('WW Spending Actual'!$B$10:$B$49,'WW Spending Total'!$B11,'WW Spending Actual'!Y$10:Y$49)+SUMIF('WW Spending Projected'!$B$14:$B$53,'WW Spending Total'!$B11,'WW Spending Projected'!Y$14:Y$53)</f>
        <v>0</v>
      </c>
      <c r="Z11" s="99">
        <f>SUMIF('WW Spending Actual'!$B$10:$B$49,'WW Spending Total'!$B11,'WW Spending Actual'!Z$10:Z$49)+SUMIF('WW Spending Projected'!$B$14:$B$53,'WW Spending Total'!$B11,'WW Spending Projected'!Z$14:Z$53)</f>
        <v>0</v>
      </c>
      <c r="AA11" s="98">
        <f>SUMIF('WW Spending Actual'!$B$10:$B$49,'WW Spending Total'!$B11,'WW Spending Actual'!AA$10:AA$49)+SUMIF('WW Spending Projected'!$B$14:$B$53,'WW Spending Total'!$B11,'WW Spending Projected'!AA$14:AA$53)</f>
        <v>0</v>
      </c>
      <c r="AB11" s="98">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t="13" hidden="1" x14ac:dyDescent="0.3">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7">
        <f>SUMIF('WW Spending Actual'!$B$10:$B$49,'WW Spending Total'!$B12,'WW Spending Actual'!U$10:U$49)+SUMIF('WW Spending Projected'!$B$14:$B$53,'WW Spending Total'!$B12,'WW Spending Projected'!U$14:U$53)</f>
        <v>0</v>
      </c>
      <c r="V12" s="395">
        <f>SUMIF('WW Spending Actual'!$B$10:$B$49,'WW Spending Total'!$B12,'WW Spending Actual'!V$10:V$49)+SUMIF('WW Spending Projected'!$B$14:$B$53,'WW Spending Total'!$B12,'WW Spending Projected'!V$14:V$53)</f>
        <v>0</v>
      </c>
      <c r="W12" s="395">
        <f>SUMIF('WW Spending Actual'!$B$10:$B$49,'WW Spending Total'!$B12,'WW Spending Actual'!W$10:W$49)+SUMIF('WW Spending Projected'!$B$14:$B$53,'WW Spending Total'!$B12,'WW Spending Projected'!W$14:W$53)</f>
        <v>0</v>
      </c>
      <c r="X12" s="395">
        <f>SUMIF('WW Spending Actual'!$B$10:$B$49,'WW Spending Total'!$B12,'WW Spending Actual'!X$10:X$49)+SUMIF('WW Spending Projected'!$B$14:$B$53,'WW Spending Total'!$B12,'WW Spending Projected'!X$14:X$53)</f>
        <v>0</v>
      </c>
      <c r="Y12" s="395">
        <f>SUMIF('WW Spending Actual'!$B$10:$B$49,'WW Spending Total'!$B12,'WW Spending Actual'!Y$10:Y$49)+SUMIF('WW Spending Projected'!$B$14:$B$53,'WW Spending Total'!$B12,'WW Spending Projected'!Y$14:Y$53)</f>
        <v>0</v>
      </c>
      <c r="Z12" s="99">
        <f>SUMIF('WW Spending Actual'!$B$10:$B$49,'WW Spending Total'!$B12,'WW Spending Actual'!Z$10:Z$49)+SUMIF('WW Spending Projected'!$B$14:$B$53,'WW Spending Total'!$B12,'WW Spending Projected'!Z$14:Z$53)</f>
        <v>0</v>
      </c>
      <c r="AA12" s="98">
        <f>SUMIF('WW Spending Actual'!$B$10:$B$49,'WW Spending Total'!$B12,'WW Spending Actual'!AA$10:AA$49)+SUMIF('WW Spending Projected'!$B$14:$B$53,'WW Spending Total'!$B12,'WW Spending Projected'!AA$14:AA$53)</f>
        <v>0</v>
      </c>
      <c r="AB12" s="98">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t="13" hidden="1" x14ac:dyDescent="0.3">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7">
        <f>SUMIF('WW Spending Actual'!$B$10:$B$49,'WW Spending Total'!$B13,'WW Spending Actual'!U$10:U$49)+SUMIF('WW Spending Projected'!$B$14:$B$53,'WW Spending Total'!$B13,'WW Spending Projected'!U$14:U$53)</f>
        <v>0</v>
      </c>
      <c r="V13" s="395">
        <f>SUMIF('WW Spending Actual'!$B$10:$B$49,'WW Spending Total'!$B13,'WW Spending Actual'!V$10:V$49)+SUMIF('WW Spending Projected'!$B$14:$B$53,'WW Spending Total'!$B13,'WW Spending Projected'!V$14:V$53)</f>
        <v>0</v>
      </c>
      <c r="W13" s="395">
        <f>SUMIF('WW Spending Actual'!$B$10:$B$49,'WW Spending Total'!$B13,'WW Spending Actual'!W$10:W$49)+SUMIF('WW Spending Projected'!$B$14:$B$53,'WW Spending Total'!$B13,'WW Spending Projected'!W$14:W$53)</f>
        <v>0</v>
      </c>
      <c r="X13" s="395">
        <f>SUMIF('WW Spending Actual'!$B$10:$B$49,'WW Spending Total'!$B13,'WW Spending Actual'!X$10:X$49)+SUMIF('WW Spending Projected'!$B$14:$B$53,'WW Spending Total'!$B13,'WW Spending Projected'!X$14:X$53)</f>
        <v>0</v>
      </c>
      <c r="Y13" s="395">
        <f>SUMIF('WW Spending Actual'!$B$10:$B$49,'WW Spending Total'!$B13,'WW Spending Actual'!Y$10:Y$49)+SUMIF('WW Spending Projected'!$B$14:$B$53,'WW Spending Total'!$B13,'WW Spending Projected'!Y$14:Y$53)</f>
        <v>0</v>
      </c>
      <c r="Z13" s="99">
        <f>SUMIF('WW Spending Actual'!$B$10:$B$49,'WW Spending Total'!$B13,'WW Spending Actual'!Z$10:Z$49)+SUMIF('WW Spending Projected'!$B$14:$B$53,'WW Spending Total'!$B13,'WW Spending Projected'!Z$14:Z$53)</f>
        <v>0</v>
      </c>
      <c r="AA13" s="98">
        <f>SUMIF('WW Spending Actual'!$B$10:$B$49,'WW Spending Total'!$B13,'WW Spending Actual'!AA$10:AA$49)+SUMIF('WW Spending Projected'!$B$14:$B$53,'WW Spending Total'!$B13,'WW Spending Projected'!AA$14:AA$53)</f>
        <v>0</v>
      </c>
      <c r="AB13" s="98">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t="13" hidden="1" x14ac:dyDescent="0.3">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7">
        <f>SUMIF('WW Spending Actual'!$B$10:$B$49,'WW Spending Total'!$B14,'WW Spending Actual'!U$10:U$49)+SUMIF('WW Spending Projected'!$B$14:$B$53,'WW Spending Total'!$B14,'WW Spending Projected'!U$14:U$53)</f>
        <v>0</v>
      </c>
      <c r="V14" s="395">
        <f>SUMIF('WW Spending Actual'!$B$10:$B$49,'WW Spending Total'!$B14,'WW Spending Actual'!V$10:V$49)+SUMIF('WW Spending Projected'!$B$14:$B$53,'WW Spending Total'!$B14,'WW Spending Projected'!V$14:V$53)</f>
        <v>0</v>
      </c>
      <c r="W14" s="395">
        <f>SUMIF('WW Spending Actual'!$B$10:$B$49,'WW Spending Total'!$B14,'WW Spending Actual'!W$10:W$49)+SUMIF('WW Spending Projected'!$B$14:$B$53,'WW Spending Total'!$B14,'WW Spending Projected'!W$14:W$53)</f>
        <v>0</v>
      </c>
      <c r="X14" s="395">
        <f>SUMIF('WW Spending Actual'!$B$10:$B$49,'WW Spending Total'!$B14,'WW Spending Actual'!X$10:X$49)+SUMIF('WW Spending Projected'!$B$14:$B$53,'WW Spending Total'!$B14,'WW Spending Projected'!X$14:X$53)</f>
        <v>0</v>
      </c>
      <c r="Y14" s="395">
        <f>SUMIF('WW Spending Actual'!$B$10:$B$49,'WW Spending Total'!$B14,'WW Spending Actual'!Y$10:Y$49)+SUMIF('WW Spending Projected'!$B$14:$B$53,'WW Spending Total'!$B14,'WW Spending Projected'!Y$14:Y$53)</f>
        <v>0</v>
      </c>
      <c r="Z14" s="99">
        <f>SUMIF('WW Spending Actual'!$B$10:$B$49,'WW Spending Total'!$B14,'WW Spending Actual'!Z$10:Z$49)+SUMIF('WW Spending Projected'!$B$14:$B$53,'WW Spending Total'!$B14,'WW Spending Projected'!Z$14:Z$53)</f>
        <v>0</v>
      </c>
      <c r="AA14" s="98">
        <f>SUMIF('WW Spending Actual'!$B$10:$B$49,'WW Spending Total'!$B14,'WW Spending Actual'!AA$10:AA$49)+SUMIF('WW Spending Projected'!$B$14:$B$53,'WW Spending Total'!$B14,'WW Spending Projected'!AA$14:AA$53)</f>
        <v>0</v>
      </c>
      <c r="AB14" s="98">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t="13" hidden="1" x14ac:dyDescent="0.3">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7">
        <f>SUMIF('WW Spending Actual'!$B$10:$B$49,'WW Spending Total'!$B15,'WW Spending Actual'!U$10:U$49)+SUMIF('WW Spending Projected'!$B$14:$B$53,'WW Spending Total'!$B15,'WW Spending Projected'!U$14:U$53)</f>
        <v>0</v>
      </c>
      <c r="V15" s="395">
        <f>SUMIF('WW Spending Actual'!$B$10:$B$49,'WW Spending Total'!$B15,'WW Spending Actual'!V$10:V$49)+SUMIF('WW Spending Projected'!$B$14:$B$53,'WW Spending Total'!$B15,'WW Spending Projected'!V$14:V$53)</f>
        <v>0</v>
      </c>
      <c r="W15" s="395">
        <f>SUMIF('WW Spending Actual'!$B$10:$B$49,'WW Spending Total'!$B15,'WW Spending Actual'!W$10:W$49)+SUMIF('WW Spending Projected'!$B$14:$B$53,'WW Spending Total'!$B15,'WW Spending Projected'!W$14:W$53)</f>
        <v>0</v>
      </c>
      <c r="X15" s="395">
        <f>SUMIF('WW Spending Actual'!$B$10:$B$49,'WW Spending Total'!$B15,'WW Spending Actual'!X$10:X$49)+SUMIF('WW Spending Projected'!$B$14:$B$53,'WW Spending Total'!$B15,'WW Spending Projected'!X$14:X$53)</f>
        <v>0</v>
      </c>
      <c r="Y15" s="395">
        <f>SUMIF('WW Spending Actual'!$B$10:$B$49,'WW Spending Total'!$B15,'WW Spending Actual'!Y$10:Y$49)+SUMIF('WW Spending Projected'!$B$14:$B$53,'WW Spending Total'!$B15,'WW Spending Projected'!Y$14:Y$53)</f>
        <v>0</v>
      </c>
      <c r="Z15" s="99">
        <f>SUMIF('WW Spending Actual'!$B$10:$B$49,'WW Spending Total'!$B15,'WW Spending Actual'!Z$10:Z$49)+SUMIF('WW Spending Projected'!$B$14:$B$53,'WW Spending Total'!$B15,'WW Spending Projected'!Z$14:Z$53)</f>
        <v>0</v>
      </c>
      <c r="AA15" s="98">
        <f>SUMIF('WW Spending Actual'!$B$10:$B$49,'WW Spending Total'!$B15,'WW Spending Actual'!AA$10:AA$49)+SUMIF('WW Spending Projected'!$B$14:$B$53,'WW Spending Total'!$B15,'WW Spending Projected'!AA$14:AA$53)</f>
        <v>0</v>
      </c>
      <c r="AB15" s="98">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t="13" hidden="1" x14ac:dyDescent="0.3">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7">
        <f>SUMIF('WW Spending Actual'!$B$10:$B$49,'WW Spending Total'!$B16,'WW Spending Actual'!U$10:U$49)+SUMIF('WW Spending Projected'!$B$14:$B$53,'WW Spending Total'!$B16,'WW Spending Projected'!U$14:U$53)</f>
        <v>0</v>
      </c>
      <c r="V16" s="395">
        <f>SUMIF('WW Spending Actual'!$B$10:$B$49,'WW Spending Total'!$B16,'WW Spending Actual'!V$10:V$49)+SUMIF('WW Spending Projected'!$B$14:$B$53,'WW Spending Total'!$B16,'WW Spending Projected'!V$14:V$53)</f>
        <v>0</v>
      </c>
      <c r="W16" s="395">
        <f>SUMIF('WW Spending Actual'!$B$10:$B$49,'WW Spending Total'!$B16,'WW Spending Actual'!W$10:W$49)+SUMIF('WW Spending Projected'!$B$14:$B$53,'WW Spending Total'!$B16,'WW Spending Projected'!W$14:W$53)</f>
        <v>0</v>
      </c>
      <c r="X16" s="395">
        <f>SUMIF('WW Spending Actual'!$B$10:$B$49,'WW Spending Total'!$B16,'WW Spending Actual'!X$10:X$49)+SUMIF('WW Spending Projected'!$B$14:$B$53,'WW Spending Total'!$B16,'WW Spending Projected'!X$14:X$53)</f>
        <v>0</v>
      </c>
      <c r="Y16" s="395">
        <f>SUMIF('WW Spending Actual'!$B$10:$B$49,'WW Spending Total'!$B16,'WW Spending Actual'!Y$10:Y$49)+SUMIF('WW Spending Projected'!$B$14:$B$53,'WW Spending Total'!$B16,'WW Spending Projected'!Y$14:Y$53)</f>
        <v>0</v>
      </c>
      <c r="Z16" s="99">
        <f>SUMIF('WW Spending Actual'!$B$10:$B$49,'WW Spending Total'!$B16,'WW Spending Actual'!Z$10:Z$49)+SUMIF('WW Spending Projected'!$B$14:$B$53,'WW Spending Total'!$B16,'WW Spending Projected'!Z$14:Z$53)</f>
        <v>0</v>
      </c>
      <c r="AA16" s="98">
        <f>SUMIF('WW Spending Actual'!$B$10:$B$49,'WW Spending Total'!$B16,'WW Spending Actual'!AA$10:AA$49)+SUMIF('WW Spending Projected'!$B$14:$B$53,'WW Spending Total'!$B16,'WW Spending Projected'!AA$14:AA$53)</f>
        <v>0</v>
      </c>
      <c r="AB16" s="98">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5">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7">
        <f>SUMIF('WW Spending Actual'!$B$10:$B$49,'WW Spending Total'!$B17,'WW Spending Actual'!U$10:U$49)+SUMIF('WW Spending Projected'!$B$14:$B$53,'WW Spending Total'!$B17,'WW Spending Projected'!U$14:U$53)</f>
        <v>0</v>
      </c>
      <c r="V17" s="395">
        <f>SUMIF('WW Spending Actual'!$B$10:$B$49,'WW Spending Total'!$B17,'WW Spending Actual'!V$10:V$49)+SUMIF('WW Spending Projected'!$B$14:$B$53,'WW Spending Total'!$B17,'WW Spending Projected'!V$14:V$53)</f>
        <v>0</v>
      </c>
      <c r="W17" s="395">
        <f>SUMIF('WW Spending Actual'!$B$10:$B$49,'WW Spending Total'!$B17,'WW Spending Actual'!W$10:W$49)+SUMIF('WW Spending Projected'!$B$14:$B$53,'WW Spending Total'!$B17,'WW Spending Projected'!W$14:W$53)</f>
        <v>0</v>
      </c>
      <c r="X17" s="395">
        <f>SUMIF('WW Spending Actual'!$B$10:$B$49,'WW Spending Total'!$B17,'WW Spending Actual'!X$10:X$49)+SUMIF('WW Spending Projected'!$B$14:$B$53,'WW Spending Total'!$B17,'WW Spending Projected'!X$14:X$53)</f>
        <v>0</v>
      </c>
      <c r="Y17" s="395">
        <f>SUMIF('WW Spending Actual'!$B$10:$B$49,'WW Spending Total'!$B17,'WW Spending Actual'!Y$10:Y$49)+SUMIF('WW Spending Projected'!$B$14:$B$53,'WW Spending Total'!$B17,'WW Spending Projected'!Y$14:Y$53)</f>
        <v>0</v>
      </c>
      <c r="Z17" s="99">
        <f>SUMIF('WW Spending Actual'!$B$10:$B$49,'WW Spending Total'!$B17,'WW Spending Actual'!Z$10:Z$49)+SUMIF('WW Spending Projected'!$B$14:$B$53,'WW Spending Total'!$B17,'WW Spending Projected'!Z$14:Z$53)</f>
        <v>0</v>
      </c>
      <c r="AA17" s="98">
        <f>SUMIF('WW Spending Actual'!$B$10:$B$49,'WW Spending Total'!$B17,'WW Spending Actual'!AA$10:AA$49)+SUMIF('WW Spending Projected'!$B$14:$B$53,'WW Spending Total'!$B17,'WW Spending Projected'!AA$14:AA$53)</f>
        <v>0</v>
      </c>
      <c r="AB17" s="98">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5">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7">
        <f>SUMIF('WW Spending Actual'!$B$10:$B$49,'WW Spending Total'!$B18,'WW Spending Actual'!U$10:U$49)+SUMIF('WW Spending Projected'!$B$14:$B$53,'WW Spending Total'!$B18,'WW Spending Projected'!U$14:U$53)</f>
        <v>0</v>
      </c>
      <c r="V18" s="395">
        <f>SUMIF('WW Spending Actual'!$B$10:$B$49,'WW Spending Total'!$B18,'WW Spending Actual'!V$10:V$49)+SUMIF('WW Spending Projected'!$B$14:$B$53,'WW Spending Total'!$B18,'WW Spending Projected'!V$14:V$53)</f>
        <v>0</v>
      </c>
      <c r="W18" s="395">
        <f>SUMIF('WW Spending Actual'!$B$10:$B$49,'WW Spending Total'!$B18,'WW Spending Actual'!W$10:W$49)+SUMIF('WW Spending Projected'!$B$14:$B$53,'WW Spending Total'!$B18,'WW Spending Projected'!W$14:W$53)</f>
        <v>0</v>
      </c>
      <c r="X18" s="395">
        <f>SUMIF('WW Spending Actual'!$B$10:$B$49,'WW Spending Total'!$B18,'WW Spending Actual'!X$10:X$49)+SUMIF('WW Spending Projected'!$B$14:$B$53,'WW Spending Total'!$B18,'WW Spending Projected'!X$14:X$53)</f>
        <v>0</v>
      </c>
      <c r="Y18" s="395">
        <f>SUMIF('WW Spending Actual'!$B$10:$B$49,'WW Spending Total'!$B18,'WW Spending Actual'!Y$10:Y$49)+SUMIF('WW Spending Projected'!$B$14:$B$53,'WW Spending Total'!$B18,'WW Spending Projected'!Y$14:Y$53)</f>
        <v>0</v>
      </c>
      <c r="Z18" s="99">
        <f>SUMIF('WW Spending Actual'!$B$10:$B$49,'WW Spending Total'!$B18,'WW Spending Actual'!Z$10:Z$49)+SUMIF('WW Spending Projected'!$B$14:$B$53,'WW Spending Total'!$B18,'WW Spending Projected'!Z$14:Z$53)</f>
        <v>0</v>
      </c>
      <c r="AA18" s="98">
        <f>SUMIF('WW Spending Actual'!$B$10:$B$49,'WW Spending Total'!$B18,'WW Spending Actual'!AA$10:AA$49)+SUMIF('WW Spending Projected'!$B$14:$B$53,'WW Spending Total'!$B18,'WW Spending Projected'!AA$14:AA$53)</f>
        <v>0</v>
      </c>
      <c r="AB18" s="98">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5">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7">
        <f>SUMIF('WW Spending Actual'!$B$10:$B$49,'WW Spending Total'!$B19,'WW Spending Actual'!U$10:U$49)+SUMIF('WW Spending Projected'!$B$14:$B$53,'WW Spending Total'!$B19,'WW Spending Projected'!U$14:U$53)</f>
        <v>0</v>
      </c>
      <c r="V19" s="395">
        <f>SUMIF('WW Spending Actual'!$B$10:$B$49,'WW Spending Total'!$B19,'WW Spending Actual'!V$10:V$49)+SUMIF('WW Spending Projected'!$B$14:$B$53,'WW Spending Total'!$B19,'WW Spending Projected'!V$14:V$53)</f>
        <v>0</v>
      </c>
      <c r="W19" s="395">
        <f>SUMIF('WW Spending Actual'!$B$10:$B$49,'WW Spending Total'!$B19,'WW Spending Actual'!W$10:W$49)+SUMIF('WW Spending Projected'!$B$14:$B$53,'WW Spending Total'!$B19,'WW Spending Projected'!W$14:W$53)</f>
        <v>0</v>
      </c>
      <c r="X19" s="395">
        <f>SUMIF('WW Spending Actual'!$B$10:$B$49,'WW Spending Total'!$B19,'WW Spending Actual'!X$10:X$49)+SUMIF('WW Spending Projected'!$B$14:$B$53,'WW Spending Total'!$B19,'WW Spending Projected'!X$14:X$53)</f>
        <v>0</v>
      </c>
      <c r="Y19" s="395">
        <f>SUMIF('WW Spending Actual'!$B$10:$B$49,'WW Spending Total'!$B19,'WW Spending Actual'!Y$10:Y$49)+SUMIF('WW Spending Projected'!$B$14:$B$53,'WW Spending Total'!$B19,'WW Spending Projected'!Y$14:Y$53)</f>
        <v>0</v>
      </c>
      <c r="Z19" s="99">
        <f>SUMIF('WW Spending Actual'!$B$10:$B$49,'WW Spending Total'!$B19,'WW Spending Actual'!Z$10:Z$49)+SUMIF('WW Spending Projected'!$B$14:$B$53,'WW Spending Total'!$B19,'WW Spending Projected'!Z$14:Z$53)</f>
        <v>0</v>
      </c>
      <c r="AA19" s="98">
        <f>SUMIF('WW Spending Actual'!$B$10:$B$49,'WW Spending Total'!$B19,'WW Spending Actual'!AA$10:AA$49)+SUMIF('WW Spending Projected'!$B$14:$B$53,'WW Spending Total'!$B19,'WW Spending Projected'!AA$14:AA$53)</f>
        <v>0</v>
      </c>
      <c r="AB19" s="98">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5">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7">
        <f>SUMIF('WW Spending Actual'!$B$10:$B$49,'WW Spending Total'!$B20,'WW Spending Actual'!U$10:U$49)+SUMIF('WW Spending Projected'!$B$14:$B$53,'WW Spending Total'!$B20,'WW Spending Projected'!U$14:U$53)</f>
        <v>0</v>
      </c>
      <c r="V20" s="395">
        <f>SUMIF('WW Spending Actual'!$B$10:$B$49,'WW Spending Total'!$B20,'WW Spending Actual'!V$10:V$49)+SUMIF('WW Spending Projected'!$B$14:$B$53,'WW Spending Total'!$B20,'WW Spending Projected'!V$14:V$53)</f>
        <v>0</v>
      </c>
      <c r="W20" s="395">
        <f>SUMIF('WW Spending Actual'!$B$10:$B$49,'WW Spending Total'!$B20,'WW Spending Actual'!W$10:W$49)+SUMIF('WW Spending Projected'!$B$14:$B$53,'WW Spending Total'!$B20,'WW Spending Projected'!W$14:W$53)</f>
        <v>0</v>
      </c>
      <c r="X20" s="395">
        <f>SUMIF('WW Spending Actual'!$B$10:$B$49,'WW Spending Total'!$B20,'WW Spending Actual'!X$10:X$49)+SUMIF('WW Spending Projected'!$B$14:$B$53,'WW Spending Total'!$B20,'WW Spending Projected'!X$14:X$53)</f>
        <v>0</v>
      </c>
      <c r="Y20" s="395">
        <f>SUMIF('WW Spending Actual'!$B$10:$B$49,'WW Spending Total'!$B20,'WW Spending Actual'!Y$10:Y$49)+SUMIF('WW Spending Projected'!$B$14:$B$53,'WW Spending Total'!$B20,'WW Spending Projected'!Y$14:Y$53)</f>
        <v>0</v>
      </c>
      <c r="Z20" s="99">
        <f>SUMIF('WW Spending Actual'!$B$10:$B$49,'WW Spending Total'!$B20,'WW Spending Actual'!Z$10:Z$49)+SUMIF('WW Spending Projected'!$B$14:$B$53,'WW Spending Total'!$B20,'WW Spending Projected'!Z$14:Z$53)</f>
        <v>0</v>
      </c>
      <c r="AA20" s="98">
        <f>SUMIF('WW Spending Actual'!$B$10:$B$49,'WW Spending Total'!$B20,'WW Spending Actual'!AA$10:AA$49)+SUMIF('WW Spending Projected'!$B$14:$B$53,'WW Spending Total'!$B20,'WW Spending Projected'!AA$14:AA$53)</f>
        <v>0</v>
      </c>
      <c r="AB20" s="98">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5">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7">
        <f>SUMIF('WW Spending Actual'!$B$10:$B$49,'WW Spending Total'!$B21,'WW Spending Actual'!U$10:U$49)+SUMIF('WW Spending Projected'!$B$14:$B$53,'WW Spending Total'!$B21,'WW Spending Projected'!U$14:U$53)</f>
        <v>0</v>
      </c>
      <c r="V21" s="395">
        <f>SUMIF('WW Spending Actual'!$B$10:$B$49,'WW Spending Total'!$B21,'WW Spending Actual'!V$10:V$49)+SUMIF('WW Spending Projected'!$B$14:$B$53,'WW Spending Total'!$B21,'WW Spending Projected'!V$14:V$53)</f>
        <v>0</v>
      </c>
      <c r="W21" s="395">
        <f>SUMIF('WW Spending Actual'!$B$10:$B$49,'WW Spending Total'!$B21,'WW Spending Actual'!W$10:W$49)+SUMIF('WW Spending Projected'!$B$14:$B$53,'WW Spending Total'!$B21,'WW Spending Projected'!W$14:W$53)</f>
        <v>0</v>
      </c>
      <c r="X21" s="395">
        <f>SUMIF('WW Spending Actual'!$B$10:$B$49,'WW Spending Total'!$B21,'WW Spending Actual'!X$10:X$49)+SUMIF('WW Spending Projected'!$B$14:$B$53,'WW Spending Total'!$B21,'WW Spending Projected'!X$14:X$53)</f>
        <v>0</v>
      </c>
      <c r="Y21" s="395">
        <f>SUMIF('WW Spending Actual'!$B$10:$B$49,'WW Spending Total'!$B21,'WW Spending Actual'!Y$10:Y$49)+SUMIF('WW Spending Projected'!$B$14:$B$53,'WW Spending Total'!$B21,'WW Spending Projected'!Y$14:Y$53)</f>
        <v>0</v>
      </c>
      <c r="Z21" s="99">
        <f>SUMIF('WW Spending Actual'!$B$10:$B$49,'WW Spending Total'!$B21,'WW Spending Actual'!Z$10:Z$49)+SUMIF('WW Spending Projected'!$B$14:$B$53,'WW Spending Total'!$B21,'WW Spending Projected'!Z$14:Z$53)</f>
        <v>0</v>
      </c>
      <c r="AA21" s="98">
        <f>SUMIF('WW Spending Actual'!$B$10:$B$49,'WW Spending Total'!$B21,'WW Spending Actual'!AA$10:AA$49)+SUMIF('WW Spending Projected'!$B$14:$B$53,'WW Spending Total'!$B21,'WW Spending Projected'!AA$14:AA$53)</f>
        <v>0</v>
      </c>
      <c r="AB21" s="98">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5">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7">
        <f>SUMIF('WW Spending Actual'!$B$10:$B$49,'WW Spending Total'!$B22,'WW Spending Actual'!U$10:U$49)+SUMIF('WW Spending Projected'!$B$14:$B$53,'WW Spending Total'!$B22,'WW Spending Projected'!U$14:U$53)</f>
        <v>0</v>
      </c>
      <c r="V22" s="395">
        <f>SUMIF('WW Spending Actual'!$B$10:$B$49,'WW Spending Total'!$B22,'WW Spending Actual'!V$10:V$49)+SUMIF('WW Spending Projected'!$B$14:$B$53,'WW Spending Total'!$B22,'WW Spending Projected'!V$14:V$53)</f>
        <v>0</v>
      </c>
      <c r="W22" s="395">
        <f>SUMIF('WW Spending Actual'!$B$10:$B$49,'WW Spending Total'!$B22,'WW Spending Actual'!W$10:W$49)+SUMIF('WW Spending Projected'!$B$14:$B$53,'WW Spending Total'!$B22,'WW Spending Projected'!W$14:W$53)</f>
        <v>0</v>
      </c>
      <c r="X22" s="395">
        <f>SUMIF('WW Spending Actual'!$B$10:$B$49,'WW Spending Total'!$B22,'WW Spending Actual'!X$10:X$49)+SUMIF('WW Spending Projected'!$B$14:$B$53,'WW Spending Total'!$B22,'WW Spending Projected'!X$14:X$53)</f>
        <v>0</v>
      </c>
      <c r="Y22" s="395">
        <f>SUMIF('WW Spending Actual'!$B$10:$B$49,'WW Spending Total'!$B22,'WW Spending Actual'!Y$10:Y$49)+SUMIF('WW Spending Projected'!$B$14:$B$53,'WW Spending Total'!$B22,'WW Spending Projected'!Y$14:Y$53)</f>
        <v>0</v>
      </c>
      <c r="Z22" s="99">
        <f>SUMIF('WW Spending Actual'!$B$10:$B$49,'WW Spending Total'!$B22,'WW Spending Actual'!Z$10:Z$49)+SUMIF('WW Spending Projected'!$B$14:$B$53,'WW Spending Total'!$B22,'WW Spending Projected'!Z$14:Z$53)</f>
        <v>0</v>
      </c>
      <c r="AA22" s="98">
        <f>SUMIF('WW Spending Actual'!$B$10:$B$49,'WW Spending Total'!$B22,'WW Spending Actual'!AA$10:AA$49)+SUMIF('WW Spending Projected'!$B$14:$B$53,'WW Spending Total'!$B22,'WW Spending Projected'!AA$14:AA$53)</f>
        <v>0</v>
      </c>
      <c r="AB22" s="98">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t="13" hidden="1" x14ac:dyDescent="0.3">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7">
        <f>SUMIF('WW Spending Actual'!$B$10:$B$49,'WW Spending Total'!$B23,'WW Spending Actual'!U$10:U$49)+SUMIF('WW Spending Projected'!$B$14:$B$53,'WW Spending Total'!$B23,'WW Spending Projected'!U$14:U$53)</f>
        <v>0</v>
      </c>
      <c r="V23" s="395">
        <f>SUMIF('WW Spending Actual'!$B$10:$B$49,'WW Spending Total'!$B23,'WW Spending Actual'!V$10:V$49)+SUMIF('WW Spending Projected'!$B$14:$B$53,'WW Spending Total'!$B23,'WW Spending Projected'!V$14:V$53)</f>
        <v>0</v>
      </c>
      <c r="W23" s="395">
        <f>SUMIF('WW Spending Actual'!$B$10:$B$49,'WW Spending Total'!$B23,'WW Spending Actual'!W$10:W$49)+SUMIF('WW Spending Projected'!$B$14:$B$53,'WW Spending Total'!$B23,'WW Spending Projected'!W$14:W$53)</f>
        <v>0</v>
      </c>
      <c r="X23" s="395">
        <f>SUMIF('WW Spending Actual'!$B$10:$B$49,'WW Spending Total'!$B23,'WW Spending Actual'!X$10:X$49)+SUMIF('WW Spending Projected'!$B$14:$B$53,'WW Spending Total'!$B23,'WW Spending Projected'!X$14:X$53)</f>
        <v>0</v>
      </c>
      <c r="Y23" s="395">
        <f>SUMIF('WW Spending Actual'!$B$10:$B$49,'WW Spending Total'!$B23,'WW Spending Actual'!Y$10:Y$49)+SUMIF('WW Spending Projected'!$B$14:$B$53,'WW Spending Total'!$B23,'WW Spending Projected'!Y$14:Y$53)</f>
        <v>0</v>
      </c>
      <c r="Z23" s="99">
        <f>SUMIF('WW Spending Actual'!$B$10:$B$49,'WW Spending Total'!$B23,'WW Spending Actual'!Z$10:Z$49)+SUMIF('WW Spending Projected'!$B$14:$B$53,'WW Spending Total'!$B23,'WW Spending Projected'!Z$14:Z$53)</f>
        <v>0</v>
      </c>
      <c r="AA23" s="98">
        <f>SUMIF('WW Spending Actual'!$B$10:$B$49,'WW Spending Total'!$B23,'WW Spending Actual'!AA$10:AA$49)+SUMIF('WW Spending Projected'!$B$14:$B$53,'WW Spending Total'!$B23,'WW Spending Projected'!AA$14:AA$53)</f>
        <v>0</v>
      </c>
      <c r="AB23" s="98">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5">
      <c r="B24" s="25" t="str">
        <f>IFERROR(VLOOKUP(C24,'MEG Def'!$A$35:$B$40,2),"")</f>
        <v/>
      </c>
      <c r="C24" s="56"/>
      <c r="D24" s="97">
        <f>SUMIF('WW Spending Actual'!$B$10:$B$49,'WW Spending Total'!$B24,'WW Spending Actual'!D$10:D$49)+SUMIF('WW Spending Projected'!$B$14:$B$53,'WW Spending Total'!$B24,'WW Spending Projected'!D$14:D$53)</f>
        <v>0</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7">
        <f>SUMIF('WW Spending Actual'!$B$10:$B$49,'WW Spending Total'!$B24,'WW Spending Actual'!U$10:U$49)+SUMIF('WW Spending Projected'!$B$14:$B$53,'WW Spending Total'!$B24,'WW Spending Projected'!U$14:U$53)</f>
        <v>0</v>
      </c>
      <c r="V24" s="395">
        <f>SUMIF('WW Spending Actual'!$B$10:$B$49,'WW Spending Total'!$B24,'WW Spending Actual'!V$10:V$49)+SUMIF('WW Spending Projected'!$B$14:$B$53,'WW Spending Total'!$B24,'WW Spending Projected'!V$14:V$53)</f>
        <v>0</v>
      </c>
      <c r="W24" s="395">
        <f>SUMIF('WW Spending Actual'!$B$10:$B$49,'WW Spending Total'!$B24,'WW Spending Actual'!W$10:W$49)+SUMIF('WW Spending Projected'!$B$14:$B$53,'WW Spending Total'!$B24,'WW Spending Projected'!W$14:W$53)</f>
        <v>0</v>
      </c>
      <c r="X24" s="395">
        <f>SUMIF('WW Spending Actual'!$B$10:$B$49,'WW Spending Total'!$B24,'WW Spending Actual'!X$10:X$49)+SUMIF('WW Spending Projected'!$B$14:$B$53,'WW Spending Total'!$B24,'WW Spending Projected'!X$14:X$53)</f>
        <v>0</v>
      </c>
      <c r="Y24" s="395">
        <f>SUMIF('WW Spending Actual'!$B$10:$B$49,'WW Spending Total'!$B24,'WW Spending Actual'!Y$10:Y$49)+SUMIF('WW Spending Projected'!$B$14:$B$53,'WW Spending Total'!$B24,'WW Spending Projected'!Y$14:Y$53)</f>
        <v>0</v>
      </c>
      <c r="Z24" s="99">
        <f>SUMIF('WW Spending Actual'!$B$10:$B$49,'WW Spending Total'!$B24,'WW Spending Actual'!Z$10:Z$49)+SUMIF('WW Spending Projected'!$B$14:$B$53,'WW Spending Total'!$B24,'WW Spending Projected'!Z$14:Z$53)</f>
        <v>0</v>
      </c>
      <c r="AA24" s="98">
        <f>SUMIF('WW Spending Actual'!$B$10:$B$49,'WW Spending Total'!$B24,'WW Spending Actual'!AA$10:AA$49)+SUMIF('WW Spending Projected'!$B$14:$B$53,'WW Spending Total'!$B24,'WW Spending Projected'!AA$14:AA$53)</f>
        <v>0</v>
      </c>
      <c r="AB24" s="98">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5">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7">
        <f>SUMIF('WW Spending Actual'!$B$10:$B$49,'WW Spending Total'!$B25,'WW Spending Actual'!U$10:U$49)+SUMIF('WW Spending Projected'!$B$14:$B$53,'WW Spending Total'!$B25,'WW Spending Projected'!U$14:U$53)</f>
        <v>0</v>
      </c>
      <c r="V25" s="395">
        <f>SUMIF('WW Spending Actual'!$B$10:$B$49,'WW Spending Total'!$B25,'WW Spending Actual'!V$10:V$49)+SUMIF('WW Spending Projected'!$B$14:$B$53,'WW Spending Total'!$B25,'WW Spending Projected'!V$14:V$53)</f>
        <v>0</v>
      </c>
      <c r="W25" s="395">
        <f>SUMIF('WW Spending Actual'!$B$10:$B$49,'WW Spending Total'!$B25,'WW Spending Actual'!W$10:W$49)+SUMIF('WW Spending Projected'!$B$14:$B$53,'WW Spending Total'!$B25,'WW Spending Projected'!W$14:W$53)</f>
        <v>0</v>
      </c>
      <c r="X25" s="395">
        <f>SUMIF('WW Spending Actual'!$B$10:$B$49,'WW Spending Total'!$B25,'WW Spending Actual'!X$10:X$49)+SUMIF('WW Spending Projected'!$B$14:$B$53,'WW Spending Total'!$B25,'WW Spending Projected'!X$14:X$53)</f>
        <v>0</v>
      </c>
      <c r="Y25" s="395">
        <f>SUMIF('WW Spending Actual'!$B$10:$B$49,'WW Spending Total'!$B25,'WW Spending Actual'!Y$10:Y$49)+SUMIF('WW Spending Projected'!$B$14:$B$53,'WW Spending Total'!$B25,'WW Spending Projected'!Y$14:Y$53)</f>
        <v>0</v>
      </c>
      <c r="Z25" s="99">
        <f>SUMIF('WW Spending Actual'!$B$10:$B$49,'WW Spending Total'!$B25,'WW Spending Actual'!Z$10:Z$49)+SUMIF('WW Spending Projected'!$B$14:$B$53,'WW Spending Total'!$B25,'WW Spending Projected'!Z$14:Z$53)</f>
        <v>0</v>
      </c>
      <c r="AA25" s="98">
        <f>SUMIF('WW Spending Actual'!$B$10:$B$49,'WW Spending Total'!$B25,'WW Spending Actual'!AA$10:AA$49)+SUMIF('WW Spending Projected'!$B$14:$B$53,'WW Spending Total'!$B25,'WW Spending Projected'!AA$14:AA$53)</f>
        <v>0</v>
      </c>
      <c r="AB25" s="98">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5">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7">
        <f>SUMIF('WW Spending Actual'!$B$10:$B$49,'WW Spending Total'!$B26,'WW Spending Actual'!U$10:U$49)+SUMIF('WW Spending Projected'!$B$14:$B$53,'WW Spending Total'!$B26,'WW Spending Projected'!U$14:U$53)</f>
        <v>0</v>
      </c>
      <c r="V26" s="395">
        <f>SUMIF('WW Spending Actual'!$B$10:$B$49,'WW Spending Total'!$B26,'WW Spending Actual'!V$10:V$49)+SUMIF('WW Spending Projected'!$B$14:$B$53,'WW Spending Total'!$B26,'WW Spending Projected'!V$14:V$53)</f>
        <v>0</v>
      </c>
      <c r="W26" s="395">
        <f>SUMIF('WW Spending Actual'!$B$10:$B$49,'WW Spending Total'!$B26,'WW Spending Actual'!W$10:W$49)+SUMIF('WW Spending Projected'!$B$14:$B$53,'WW Spending Total'!$B26,'WW Spending Projected'!W$14:W$53)</f>
        <v>0</v>
      </c>
      <c r="X26" s="395">
        <f>SUMIF('WW Spending Actual'!$B$10:$B$49,'WW Spending Total'!$B26,'WW Spending Actual'!X$10:X$49)+SUMIF('WW Spending Projected'!$B$14:$B$53,'WW Spending Total'!$B26,'WW Spending Projected'!X$14:X$53)</f>
        <v>0</v>
      </c>
      <c r="Y26" s="395">
        <f>SUMIF('WW Spending Actual'!$B$10:$B$49,'WW Spending Total'!$B26,'WW Spending Actual'!Y$10:Y$49)+SUMIF('WW Spending Projected'!$B$14:$B$53,'WW Spending Total'!$B26,'WW Spending Projected'!Y$14:Y$53)</f>
        <v>0</v>
      </c>
      <c r="Z26" s="99">
        <f>SUMIF('WW Spending Actual'!$B$10:$B$49,'WW Spending Total'!$B26,'WW Spending Actual'!Z$10:Z$49)+SUMIF('WW Spending Projected'!$B$14:$B$53,'WW Spending Total'!$B26,'WW Spending Projected'!Z$14:Z$53)</f>
        <v>0</v>
      </c>
      <c r="AA26" s="98">
        <f>SUMIF('WW Spending Actual'!$B$10:$B$49,'WW Spending Total'!$B26,'WW Spending Actual'!AA$10:AA$49)+SUMIF('WW Spending Projected'!$B$14:$B$53,'WW Spending Total'!$B26,'WW Spending Projected'!AA$14:AA$53)</f>
        <v>0</v>
      </c>
      <c r="AB26" s="98">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5">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7">
        <f>SUMIF('WW Spending Actual'!$B$10:$B$49,'WW Spending Total'!$B27,'WW Spending Actual'!U$10:U$49)+SUMIF('WW Spending Projected'!$B$14:$B$53,'WW Spending Total'!$B27,'WW Spending Projected'!U$14:U$53)</f>
        <v>0</v>
      </c>
      <c r="V27" s="395">
        <f>SUMIF('WW Spending Actual'!$B$10:$B$49,'WW Spending Total'!$B27,'WW Spending Actual'!V$10:V$49)+SUMIF('WW Spending Projected'!$B$14:$B$53,'WW Spending Total'!$B27,'WW Spending Projected'!V$14:V$53)</f>
        <v>0</v>
      </c>
      <c r="W27" s="395">
        <f>SUMIF('WW Spending Actual'!$B$10:$B$49,'WW Spending Total'!$B27,'WW Spending Actual'!W$10:W$49)+SUMIF('WW Spending Projected'!$B$14:$B$53,'WW Spending Total'!$B27,'WW Spending Projected'!W$14:W$53)</f>
        <v>0</v>
      </c>
      <c r="X27" s="395">
        <f>SUMIF('WW Spending Actual'!$B$10:$B$49,'WW Spending Total'!$B27,'WW Spending Actual'!X$10:X$49)+SUMIF('WW Spending Projected'!$B$14:$B$53,'WW Spending Total'!$B27,'WW Spending Projected'!X$14:X$53)</f>
        <v>0</v>
      </c>
      <c r="Y27" s="395">
        <f>SUMIF('WW Spending Actual'!$B$10:$B$49,'WW Spending Total'!$B27,'WW Spending Actual'!Y$10:Y$49)+SUMIF('WW Spending Projected'!$B$14:$B$53,'WW Spending Total'!$B27,'WW Spending Projected'!Y$14:Y$53)</f>
        <v>0</v>
      </c>
      <c r="Z27" s="99">
        <f>SUMIF('WW Spending Actual'!$B$10:$B$49,'WW Spending Total'!$B27,'WW Spending Actual'!Z$10:Z$49)+SUMIF('WW Spending Projected'!$B$14:$B$53,'WW Spending Total'!$B27,'WW Spending Projected'!Z$14:Z$53)</f>
        <v>0</v>
      </c>
      <c r="AA27" s="98">
        <f>SUMIF('WW Spending Actual'!$B$10:$B$49,'WW Spending Total'!$B27,'WW Spending Actual'!AA$10:AA$49)+SUMIF('WW Spending Projected'!$B$14:$B$53,'WW Spending Total'!$B27,'WW Spending Projected'!AA$14:AA$53)</f>
        <v>0</v>
      </c>
      <c r="AB27" s="98">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5">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7">
        <f>SUMIF('WW Spending Actual'!$B$10:$B$49,'WW Spending Total'!$B28,'WW Spending Actual'!U$10:U$49)+SUMIF('WW Spending Projected'!$B$14:$B$53,'WW Spending Total'!$B28,'WW Spending Projected'!U$14:U$53)</f>
        <v>0</v>
      </c>
      <c r="V28" s="395">
        <f>SUMIF('WW Spending Actual'!$B$10:$B$49,'WW Spending Total'!$B28,'WW Spending Actual'!V$10:V$49)+SUMIF('WW Spending Projected'!$B$14:$B$53,'WW Spending Total'!$B28,'WW Spending Projected'!V$14:V$53)</f>
        <v>0</v>
      </c>
      <c r="W28" s="395">
        <f>SUMIF('WW Spending Actual'!$B$10:$B$49,'WW Spending Total'!$B28,'WW Spending Actual'!W$10:W$49)+SUMIF('WW Spending Projected'!$B$14:$B$53,'WW Spending Total'!$B28,'WW Spending Projected'!W$14:W$53)</f>
        <v>0</v>
      </c>
      <c r="X28" s="395">
        <f>SUMIF('WW Spending Actual'!$B$10:$B$49,'WW Spending Total'!$B28,'WW Spending Actual'!X$10:X$49)+SUMIF('WW Spending Projected'!$B$14:$B$53,'WW Spending Total'!$B28,'WW Spending Projected'!X$14:X$53)</f>
        <v>0</v>
      </c>
      <c r="Y28" s="395">
        <f>SUMIF('WW Spending Actual'!$B$10:$B$49,'WW Spending Total'!$B28,'WW Spending Actual'!Y$10:Y$49)+SUMIF('WW Spending Projected'!$B$14:$B$53,'WW Spending Total'!$B28,'WW Spending Projected'!Y$14:Y$53)</f>
        <v>0</v>
      </c>
      <c r="Z28" s="99">
        <f>SUMIF('WW Spending Actual'!$B$10:$B$49,'WW Spending Total'!$B28,'WW Spending Actual'!Z$10:Z$49)+SUMIF('WW Spending Projected'!$B$14:$B$53,'WW Spending Total'!$B28,'WW Spending Projected'!Z$14:Z$53)</f>
        <v>0</v>
      </c>
      <c r="AA28" s="98">
        <f>SUMIF('WW Spending Actual'!$B$10:$B$49,'WW Spending Total'!$B28,'WW Spending Actual'!AA$10:AA$49)+SUMIF('WW Spending Projected'!$B$14:$B$53,'WW Spending Total'!$B28,'WW Spending Projected'!AA$14:AA$53)</f>
        <v>0</v>
      </c>
      <c r="AB28" s="98">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5">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7">
        <f>SUMIF('WW Spending Actual'!$B$10:$B$49,'WW Spending Total'!$B29,'WW Spending Actual'!U$10:U$49)+SUMIF('WW Spending Projected'!$B$14:$B$53,'WW Spending Total'!$B29,'WW Spending Projected'!U$14:U$53)</f>
        <v>0</v>
      </c>
      <c r="V29" s="395">
        <f>SUMIF('WW Spending Actual'!$B$10:$B$49,'WW Spending Total'!$B29,'WW Spending Actual'!V$10:V$49)+SUMIF('WW Spending Projected'!$B$14:$B$53,'WW Spending Total'!$B29,'WW Spending Projected'!V$14:V$53)</f>
        <v>0</v>
      </c>
      <c r="W29" s="395">
        <f>SUMIF('WW Spending Actual'!$B$10:$B$49,'WW Spending Total'!$B29,'WW Spending Actual'!W$10:W$49)+SUMIF('WW Spending Projected'!$B$14:$B$53,'WW Spending Total'!$B29,'WW Spending Projected'!W$14:W$53)</f>
        <v>0</v>
      </c>
      <c r="X29" s="395">
        <f>SUMIF('WW Spending Actual'!$B$10:$B$49,'WW Spending Total'!$B29,'WW Spending Actual'!X$10:X$49)+SUMIF('WW Spending Projected'!$B$14:$B$53,'WW Spending Total'!$B29,'WW Spending Projected'!X$14:X$53)</f>
        <v>0</v>
      </c>
      <c r="Y29" s="395">
        <f>SUMIF('WW Spending Actual'!$B$10:$B$49,'WW Spending Total'!$B29,'WW Spending Actual'!Y$10:Y$49)+SUMIF('WW Spending Projected'!$B$14:$B$53,'WW Spending Total'!$B29,'WW Spending Projected'!Y$14:Y$53)</f>
        <v>0</v>
      </c>
      <c r="Z29" s="99">
        <f>SUMIF('WW Spending Actual'!$B$10:$B$49,'WW Spending Total'!$B29,'WW Spending Actual'!Z$10:Z$49)+SUMIF('WW Spending Projected'!$B$14:$B$53,'WW Spending Total'!$B29,'WW Spending Projected'!Z$14:Z$53)</f>
        <v>0</v>
      </c>
      <c r="AA29" s="98">
        <f>SUMIF('WW Spending Actual'!$B$10:$B$49,'WW Spending Total'!$B29,'WW Spending Actual'!AA$10:AA$49)+SUMIF('WW Spending Projected'!$B$14:$B$53,'WW Spending Total'!$B29,'WW Spending Projected'!AA$14:AA$53)</f>
        <v>0</v>
      </c>
      <c r="AB29" s="98">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ht="13" x14ac:dyDescent="0.3">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7">
        <f>SUMIF('WW Spending Actual'!$B$10:$B$49,'WW Spending Total'!$B30,'WW Spending Actual'!U$10:U$49)+SUMIF('WW Spending Projected'!$B$14:$B$53,'WW Spending Total'!$B30,'WW Spending Projected'!U$14:U$53)</f>
        <v>0</v>
      </c>
      <c r="V30" s="395">
        <f>SUMIF('WW Spending Actual'!$B$10:$B$49,'WW Spending Total'!$B30,'WW Spending Actual'!V$10:V$49)+SUMIF('WW Spending Projected'!$B$14:$B$53,'WW Spending Total'!$B30,'WW Spending Projected'!V$14:V$53)</f>
        <v>0</v>
      </c>
      <c r="W30" s="395">
        <f>SUMIF('WW Spending Actual'!$B$10:$B$49,'WW Spending Total'!$B30,'WW Spending Actual'!W$10:W$49)+SUMIF('WW Spending Projected'!$B$14:$B$53,'WW Spending Total'!$B30,'WW Spending Projected'!W$14:W$53)</f>
        <v>0</v>
      </c>
      <c r="X30" s="395">
        <f>SUMIF('WW Spending Actual'!$B$10:$B$49,'WW Spending Total'!$B30,'WW Spending Actual'!X$10:X$49)+SUMIF('WW Spending Projected'!$B$14:$B$53,'WW Spending Total'!$B30,'WW Spending Projected'!X$14:X$53)</f>
        <v>0</v>
      </c>
      <c r="Y30" s="395">
        <f>SUMIF('WW Spending Actual'!$B$10:$B$49,'WW Spending Total'!$B30,'WW Spending Actual'!Y$10:Y$49)+SUMIF('WW Spending Projected'!$B$14:$B$53,'WW Spending Total'!$B30,'WW Spending Projected'!Y$14:Y$53)</f>
        <v>0</v>
      </c>
      <c r="Z30" s="99">
        <f>SUMIF('WW Spending Actual'!$B$10:$B$49,'WW Spending Total'!$B30,'WW Spending Actual'!Z$10:Z$49)+SUMIF('WW Spending Projected'!$B$14:$B$53,'WW Spending Total'!$B30,'WW Spending Projected'!Z$14:Z$53)</f>
        <v>0</v>
      </c>
      <c r="AA30" s="98">
        <f>SUMIF('WW Spending Actual'!$B$10:$B$49,'WW Spending Total'!$B30,'WW Spending Actual'!AA$10:AA$49)+SUMIF('WW Spending Projected'!$B$14:$B$53,'WW Spending Total'!$B30,'WW Spending Projected'!AA$14:AA$53)</f>
        <v>0</v>
      </c>
      <c r="AB30" s="98">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5">
      <c r="B31" s="25" t="str">
        <f>IFERROR(VLOOKUP(C31,'MEG Def'!$A$42:$B$45,2),"")</f>
        <v>Family Planning</v>
      </c>
      <c r="C31" s="56">
        <v>1</v>
      </c>
      <c r="D31" s="97">
        <f>SUMIF('WW Spending Actual'!$B$10:$B$49,'WW Spending Total'!$B31,'WW Spending Actual'!D$10:D$49)+SUMIF('WW Spending Projected'!$B$14:$B$53,'WW Spending Total'!$B31,'WW Spending Projected'!D$14:D$53)</f>
        <v>7804646</v>
      </c>
      <c r="E31" s="98">
        <f>SUMIF('WW Spending Actual'!$B$10:$B$49,'WW Spending Total'!$B31,'WW Spending Actual'!E$10:E$49)+SUMIF('WW Spending Projected'!$B$14:$B$53,'WW Spending Total'!$B31,'WW Spending Projected'!E$14:E$53)</f>
        <v>13927374</v>
      </c>
      <c r="F31" s="98">
        <f>SUMIF('WW Spending Actual'!$B$10:$B$49,'WW Spending Total'!$B31,'WW Spending Actual'!F$10:F$49)+SUMIF('WW Spending Projected'!$B$14:$B$53,'WW Spending Total'!$B31,'WW Spending Projected'!F$14:F$53)</f>
        <v>18001205</v>
      </c>
      <c r="G31" s="98">
        <f>SUMIF('WW Spending Actual'!$B$10:$B$49,'WW Spending Total'!$B31,'WW Spending Actual'!G$10:G$49)+SUMIF('WW Spending Projected'!$B$14:$B$53,'WW Spending Total'!$B31,'WW Spending Projected'!G$14:G$53)</f>
        <v>23670783</v>
      </c>
      <c r="H31" s="98">
        <f>SUMIF('WW Spending Actual'!$B$10:$B$49,'WW Spending Total'!$B31,'WW Spending Actual'!H$10:H$49)+SUMIF('WW Spending Projected'!$B$14:$B$53,'WW Spending Total'!$B31,'WW Spending Projected'!H$14:H$53)</f>
        <v>25950982</v>
      </c>
      <c r="I31" s="98">
        <f>SUMIF('WW Spending Actual'!$B$10:$B$49,'WW Spending Total'!$B31,'WW Spending Actual'!I$10:I$49)+SUMIF('WW Spending Projected'!$B$14:$B$53,'WW Spending Total'!$B31,'WW Spending Projected'!I$14:I$53)</f>
        <v>33169941</v>
      </c>
      <c r="J31" s="98">
        <f>SUMIF('WW Spending Actual'!$B$10:$B$49,'WW Spending Total'!$B31,'WW Spending Actual'!J$10:J$49)+SUMIF('WW Spending Projected'!$B$14:$B$53,'WW Spending Total'!$B31,'WW Spending Projected'!J$14:J$53)</f>
        <v>39300724</v>
      </c>
      <c r="K31" s="98">
        <f>SUMIF('WW Spending Actual'!$B$10:$B$49,'WW Spending Total'!$B31,'WW Spending Actual'!K$10:K$49)+SUMIF('WW Spending Projected'!$B$14:$B$53,'WW Spending Total'!$B31,'WW Spending Projected'!K$14:K$53)</f>
        <v>-36</v>
      </c>
      <c r="L31" s="98">
        <f>SUMIF('WW Spending Actual'!$B$10:$B$49,'WW Spending Total'!$B31,'WW Spending Actual'!L$10:L$49)+SUMIF('WW Spending Projected'!$B$14:$B$53,'WW Spending Total'!$B31,'WW Spending Projected'!L$14:L$53)</f>
        <v>15498566</v>
      </c>
      <c r="M31" s="98">
        <f>SUMIF('WW Spending Actual'!$B$10:$B$49,'WW Spending Total'!$B31,'WW Spending Actual'!M$10:M$49)+SUMIF('WW Spending Projected'!$B$14:$B$53,'WW Spending Total'!$B31,'WW Spending Projected'!M$14:M$53)</f>
        <v>74540666</v>
      </c>
      <c r="N31" s="98">
        <f>SUMIF('WW Spending Actual'!$B$10:$B$49,'WW Spending Total'!$B31,'WW Spending Actual'!N$10:N$49)+SUMIF('WW Spending Projected'!$B$14:$B$53,'WW Spending Total'!$B31,'WW Spending Projected'!N$14:N$53)</f>
        <v>-1</v>
      </c>
      <c r="O31" s="98">
        <f>SUMIF('WW Spending Actual'!$B$10:$B$49,'WW Spending Total'!$B31,'WW Spending Actual'!O$10:O$49)+SUMIF('WW Spending Projected'!$B$14:$B$53,'WW Spending Total'!$B31,'WW Spending Projected'!O$14:O$53)</f>
        <v>1692960</v>
      </c>
      <c r="P31" s="98">
        <f>SUMIF('WW Spending Actual'!$B$10:$B$49,'WW Spending Total'!$B31,'WW Spending Actual'!P$10:P$49)+SUMIF('WW Spending Projected'!$B$14:$B$53,'WW Spending Total'!$B31,'WW Spending Projected'!P$14:P$53)</f>
        <v>20104273</v>
      </c>
      <c r="Q31" s="98">
        <f>SUMIF('WW Spending Actual'!$B$10:$B$49,'WW Spending Total'!$B31,'WW Spending Actual'!Q$10:Q$49)+SUMIF('WW Spending Projected'!$B$14:$B$53,'WW Spending Total'!$B31,'WW Spending Projected'!Q$14:Q$53)</f>
        <v>20512347</v>
      </c>
      <c r="R31" s="98">
        <f>SUMIF('WW Spending Actual'!$B$10:$B$49,'WW Spending Total'!$B31,'WW Spending Actual'!R$10:R$49)+SUMIF('WW Spending Projected'!$B$14:$B$53,'WW Spending Total'!$B31,'WW Spending Projected'!R$14:R$53)</f>
        <v>19877729</v>
      </c>
      <c r="S31" s="98">
        <f>SUMIF('WW Spending Actual'!$B$10:$B$49,'WW Spending Total'!$B31,'WW Spending Actual'!S$10:S$49)+SUMIF('WW Spending Projected'!$B$14:$B$53,'WW Spending Total'!$B31,'WW Spending Projected'!S$14:S$53)</f>
        <v>12907314</v>
      </c>
      <c r="T31" s="98">
        <f>SUMIF('WW Spending Actual'!$B$10:$B$49,'WW Spending Total'!$B31,'WW Spending Actual'!T$10:T$49)+SUMIF('WW Spending Projected'!$B$14:$B$53,'WW Spending Total'!$B31,'WW Spending Projected'!T$14:T$53)</f>
        <v>2719100</v>
      </c>
      <c r="U31" s="97">
        <f>SUMIF('WW Spending Actual'!$B$10:$B$49,'WW Spending Total'!$B31,'WW Spending Actual'!U$10:U$49)+SUMIF('WW Spending Projected'!$B$14:$B$53,'WW Spending Total'!$B31,'WW Spending Projected'!U$14:U$53)</f>
        <v>11993021</v>
      </c>
      <c r="V31" s="395">
        <f>SUMIF('WW Spending Actual'!$B$10:$B$49,'WW Spending Total'!$B31,'WW Spending Actual'!V$10:V$49)+SUMIF('WW Spending Projected'!$B$14:$B$53,'WW Spending Total'!$B31,'WW Spending Projected'!V$14:V$53)</f>
        <v>8243971</v>
      </c>
      <c r="W31" s="395">
        <f>SUMIF('WW Spending Actual'!$B$10:$B$49,'WW Spending Total'!$B31,'WW Spending Actual'!W$10:W$49)+SUMIF('WW Spending Projected'!$B$14:$B$53,'WW Spending Total'!$B31,'WW Spending Projected'!W$14:W$53)</f>
        <v>8745890</v>
      </c>
      <c r="X31" s="395">
        <f>SUMIF('WW Spending Actual'!$B$10:$B$49,'WW Spending Total'!$B31,'WW Spending Actual'!X$10:X$49)+SUMIF('WW Spending Projected'!$B$14:$B$53,'WW Spending Total'!$B31,'WW Spending Projected'!X$14:X$53)</f>
        <v>8229086</v>
      </c>
      <c r="Y31" s="395">
        <f>SUMIF('WW Spending Actual'!$B$10:$B$49,'WW Spending Total'!$B31,'WW Spending Actual'!Y$10:Y$49)+SUMIF('WW Spending Projected'!$B$14:$B$53,'WW Spending Total'!$B31,'WW Spending Projected'!Y$14:Y$53)</f>
        <v>6458762</v>
      </c>
      <c r="Z31" s="99">
        <f>SUMIF('WW Spending Actual'!$B$10:$B$49,'WW Spending Total'!$B31,'WW Spending Actual'!Z$10:Z$49)+SUMIF('WW Spending Projected'!$B$14:$B$53,'WW Spending Total'!$B31,'WW Spending Projected'!Z$14:Z$53)</f>
        <v>4159588</v>
      </c>
      <c r="AA31" s="98">
        <f>SUMIF('WW Spending Actual'!$B$10:$B$49,'WW Spending Total'!$B31,'WW Spending Actual'!AA$10:AA$49)+SUMIF('WW Spending Projected'!$B$14:$B$53,'WW Spending Total'!$B31,'WW Spending Projected'!AA$14:AA$53)</f>
        <v>0</v>
      </c>
      <c r="AB31" s="98">
        <f>SUMIF('WW Spending Actual'!$B$10:$B$49,'WW Spending Total'!$B31,'WW Spending Actual'!AB$10:AB$49)+SUMIF('WW Spending Projected'!$B$14:$B$53,'WW Spending Total'!$B31,'WW Spending Projected'!AB$14:AB$53)</f>
        <v>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hidden="1" x14ac:dyDescent="0.25">
      <c r="B32" s="25" t="str">
        <f>IFERROR(VLOOKUP(C32,'MEG Def'!$A$42:$B$45,2),"")</f>
        <v/>
      </c>
      <c r="C32" s="56"/>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7">
        <f>SUMIF('WW Spending Actual'!$B$10:$B$49,'WW Spending Total'!$B32,'WW Spending Actual'!U$10:U$49)+SUMIF('WW Spending Projected'!$B$14:$B$53,'WW Spending Total'!$B32,'WW Spending Projected'!U$14:U$53)</f>
        <v>0</v>
      </c>
      <c r="V32" s="395">
        <f>SUMIF('WW Spending Actual'!$B$10:$B$49,'WW Spending Total'!$B32,'WW Spending Actual'!V$10:V$49)+SUMIF('WW Spending Projected'!$B$14:$B$53,'WW Spending Total'!$B32,'WW Spending Projected'!V$14:V$53)</f>
        <v>0</v>
      </c>
      <c r="W32" s="395">
        <f>SUMIF('WW Spending Actual'!$B$10:$B$49,'WW Spending Total'!$B32,'WW Spending Actual'!W$10:W$49)+SUMIF('WW Spending Projected'!$B$14:$B$53,'WW Spending Total'!$B32,'WW Spending Projected'!W$14:W$53)</f>
        <v>0</v>
      </c>
      <c r="X32" s="395">
        <f>SUMIF('WW Spending Actual'!$B$10:$B$49,'WW Spending Total'!$B32,'WW Spending Actual'!X$10:X$49)+SUMIF('WW Spending Projected'!$B$14:$B$53,'WW Spending Total'!$B32,'WW Spending Projected'!X$14:X$53)</f>
        <v>0</v>
      </c>
      <c r="Y32" s="395">
        <f>SUMIF('WW Spending Actual'!$B$10:$B$49,'WW Spending Total'!$B32,'WW Spending Actual'!Y$10:Y$49)+SUMIF('WW Spending Projected'!$B$14:$B$53,'WW Spending Total'!$B32,'WW Spending Projected'!Y$14:Y$53)</f>
        <v>0</v>
      </c>
      <c r="Z32" s="99">
        <f>SUMIF('WW Spending Actual'!$B$10:$B$49,'WW Spending Total'!$B32,'WW Spending Actual'!Z$10:Z$49)+SUMIF('WW Spending Projected'!$B$14:$B$53,'WW Spending Total'!$B32,'WW Spending Projected'!Z$14:Z$53)</f>
        <v>0</v>
      </c>
      <c r="AA32" s="98">
        <f>SUMIF('WW Spending Actual'!$B$10:$B$49,'WW Spending Total'!$B32,'WW Spending Actual'!AA$10:AA$49)+SUMIF('WW Spending Projected'!$B$14:$B$53,'WW Spending Total'!$B32,'WW Spending Projected'!AA$14:AA$53)</f>
        <v>0</v>
      </c>
      <c r="AB32" s="98">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5">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7">
        <f>SUMIF('WW Spending Actual'!$B$10:$B$49,'WW Spending Total'!$B33,'WW Spending Actual'!U$10:U$49)+SUMIF('WW Spending Projected'!$B$14:$B$53,'WW Spending Total'!$B33,'WW Spending Projected'!U$14:U$53)</f>
        <v>0</v>
      </c>
      <c r="V33" s="395">
        <f>SUMIF('WW Spending Actual'!$B$10:$B$49,'WW Spending Total'!$B33,'WW Spending Actual'!V$10:V$49)+SUMIF('WW Spending Projected'!$B$14:$B$53,'WW Spending Total'!$B33,'WW Spending Projected'!V$14:V$53)</f>
        <v>0</v>
      </c>
      <c r="W33" s="395">
        <f>SUMIF('WW Spending Actual'!$B$10:$B$49,'WW Spending Total'!$B33,'WW Spending Actual'!W$10:W$49)+SUMIF('WW Spending Projected'!$B$14:$B$53,'WW Spending Total'!$B33,'WW Spending Projected'!W$14:W$53)</f>
        <v>0</v>
      </c>
      <c r="X33" s="395">
        <f>SUMIF('WW Spending Actual'!$B$10:$B$49,'WW Spending Total'!$B33,'WW Spending Actual'!X$10:X$49)+SUMIF('WW Spending Projected'!$B$14:$B$53,'WW Spending Total'!$B33,'WW Spending Projected'!X$14:X$53)</f>
        <v>0</v>
      </c>
      <c r="Y33" s="395">
        <f>SUMIF('WW Spending Actual'!$B$10:$B$49,'WW Spending Total'!$B33,'WW Spending Actual'!Y$10:Y$49)+SUMIF('WW Spending Projected'!$B$14:$B$53,'WW Spending Total'!$B33,'WW Spending Projected'!Y$14:Y$53)</f>
        <v>0</v>
      </c>
      <c r="Z33" s="99">
        <f>SUMIF('WW Spending Actual'!$B$10:$B$49,'WW Spending Total'!$B33,'WW Spending Actual'!Z$10:Z$49)+SUMIF('WW Spending Projected'!$B$14:$B$53,'WW Spending Total'!$B33,'WW Spending Projected'!Z$14:Z$53)</f>
        <v>0</v>
      </c>
      <c r="AA33" s="98">
        <f>SUMIF('WW Spending Actual'!$B$10:$B$49,'WW Spending Total'!$B33,'WW Spending Actual'!AA$10:AA$49)+SUMIF('WW Spending Projected'!$B$14:$B$53,'WW Spending Total'!$B33,'WW Spending Projected'!AA$14:AA$53)</f>
        <v>0</v>
      </c>
      <c r="AB33" s="98">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t="13" hidden="1" x14ac:dyDescent="0.3">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7">
        <f>SUMIF('WW Spending Actual'!$B$10:$B$49,'WW Spending Total'!$B34,'WW Spending Actual'!U$10:U$49)+SUMIF('WW Spending Projected'!$B$14:$B$53,'WW Spending Total'!$B34,'WW Spending Projected'!U$14:U$53)</f>
        <v>0</v>
      </c>
      <c r="V34" s="395">
        <f>SUMIF('WW Spending Actual'!$B$10:$B$49,'WW Spending Total'!$B34,'WW Spending Actual'!V$10:V$49)+SUMIF('WW Spending Projected'!$B$14:$B$53,'WW Spending Total'!$B34,'WW Spending Projected'!V$14:V$53)</f>
        <v>0</v>
      </c>
      <c r="W34" s="395">
        <f>SUMIF('WW Spending Actual'!$B$10:$B$49,'WW Spending Total'!$B34,'WW Spending Actual'!W$10:W$49)+SUMIF('WW Spending Projected'!$B$14:$B$53,'WW Spending Total'!$B34,'WW Spending Projected'!W$14:W$53)</f>
        <v>0</v>
      </c>
      <c r="X34" s="395">
        <f>SUMIF('WW Spending Actual'!$B$10:$B$49,'WW Spending Total'!$B34,'WW Spending Actual'!X$10:X$49)+SUMIF('WW Spending Projected'!$B$14:$B$53,'WW Spending Total'!$B34,'WW Spending Projected'!X$14:X$53)</f>
        <v>0</v>
      </c>
      <c r="Y34" s="395">
        <f>SUMIF('WW Spending Actual'!$B$10:$B$49,'WW Spending Total'!$B34,'WW Spending Actual'!Y$10:Y$49)+SUMIF('WW Spending Projected'!$B$14:$B$53,'WW Spending Total'!$B34,'WW Spending Projected'!Y$14:Y$53)</f>
        <v>0</v>
      </c>
      <c r="Z34" s="99">
        <f>SUMIF('WW Spending Actual'!$B$10:$B$49,'WW Spending Total'!$B34,'WW Spending Actual'!Z$10:Z$49)+SUMIF('WW Spending Projected'!$B$14:$B$53,'WW Spending Total'!$B34,'WW Spending Projected'!Z$14:Z$53)</f>
        <v>0</v>
      </c>
      <c r="AA34" s="98">
        <f>SUMIF('WW Spending Actual'!$B$10:$B$49,'WW Spending Total'!$B34,'WW Spending Actual'!AA$10:AA$49)+SUMIF('WW Spending Projected'!$B$14:$B$53,'WW Spending Total'!$B34,'WW Spending Projected'!AA$14:AA$53)</f>
        <v>0</v>
      </c>
      <c r="AB34" s="98">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t="13" hidden="1" x14ac:dyDescent="0.3">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7">
        <f>SUMIF('WW Spending Actual'!$B$10:$B$49,'WW Spending Total'!$B35,'WW Spending Actual'!U$10:U$49)+SUMIF('WW Spending Projected'!$B$14:$B$53,'WW Spending Total'!$B35,'WW Spending Projected'!U$14:U$53)</f>
        <v>0</v>
      </c>
      <c r="V35" s="395">
        <f>SUMIF('WW Spending Actual'!$B$10:$B$49,'WW Spending Total'!$B35,'WW Spending Actual'!V$10:V$49)+SUMIF('WW Spending Projected'!$B$14:$B$53,'WW Spending Total'!$B35,'WW Spending Projected'!V$14:V$53)</f>
        <v>0</v>
      </c>
      <c r="W35" s="395">
        <f>SUMIF('WW Spending Actual'!$B$10:$B$49,'WW Spending Total'!$B35,'WW Spending Actual'!W$10:W$49)+SUMIF('WW Spending Projected'!$B$14:$B$53,'WW Spending Total'!$B35,'WW Spending Projected'!W$14:W$53)</f>
        <v>0</v>
      </c>
      <c r="X35" s="395">
        <f>SUMIF('WW Spending Actual'!$B$10:$B$49,'WW Spending Total'!$B35,'WW Spending Actual'!X$10:X$49)+SUMIF('WW Spending Projected'!$B$14:$B$53,'WW Spending Total'!$B35,'WW Spending Projected'!X$14:X$53)</f>
        <v>0</v>
      </c>
      <c r="Y35" s="395">
        <f>SUMIF('WW Spending Actual'!$B$10:$B$49,'WW Spending Total'!$B35,'WW Spending Actual'!Y$10:Y$49)+SUMIF('WW Spending Projected'!$B$14:$B$53,'WW Spending Total'!$B35,'WW Spending Projected'!Y$14:Y$53)</f>
        <v>0</v>
      </c>
      <c r="Z35" s="99">
        <f>SUMIF('WW Spending Actual'!$B$10:$B$49,'WW Spending Total'!$B35,'WW Spending Actual'!Z$10:Z$49)+SUMIF('WW Spending Projected'!$B$14:$B$53,'WW Spending Total'!$B35,'WW Spending Projected'!Z$14:Z$53)</f>
        <v>0</v>
      </c>
      <c r="AA35" s="98">
        <f>SUMIF('WW Spending Actual'!$B$10:$B$49,'WW Spending Total'!$B35,'WW Spending Actual'!AA$10:AA$49)+SUMIF('WW Spending Projected'!$B$14:$B$53,'WW Spending Total'!$B35,'WW Spending Projected'!AA$14:AA$53)</f>
        <v>0</v>
      </c>
      <c r="AB35" s="98">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t="13" hidden="1" x14ac:dyDescent="0.3">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7">
        <f>SUMIF('WW Spending Actual'!$B$10:$B$49,'WW Spending Total'!$B36,'WW Spending Actual'!U$10:U$49)+SUMIF('WW Spending Projected'!$B$14:$B$53,'WW Spending Total'!$B36,'WW Spending Projected'!U$14:U$53)</f>
        <v>0</v>
      </c>
      <c r="V36" s="395">
        <f>SUMIF('WW Spending Actual'!$B$10:$B$49,'WW Spending Total'!$B36,'WW Spending Actual'!V$10:V$49)+SUMIF('WW Spending Projected'!$B$14:$B$53,'WW Spending Total'!$B36,'WW Spending Projected'!V$14:V$53)</f>
        <v>0</v>
      </c>
      <c r="W36" s="395">
        <f>SUMIF('WW Spending Actual'!$B$10:$B$49,'WW Spending Total'!$B36,'WW Spending Actual'!W$10:W$49)+SUMIF('WW Spending Projected'!$B$14:$B$53,'WW Spending Total'!$B36,'WW Spending Projected'!W$14:W$53)</f>
        <v>0</v>
      </c>
      <c r="X36" s="395">
        <f>SUMIF('WW Spending Actual'!$B$10:$B$49,'WW Spending Total'!$B36,'WW Spending Actual'!X$10:X$49)+SUMIF('WW Spending Projected'!$B$14:$B$53,'WW Spending Total'!$B36,'WW Spending Projected'!X$14:X$53)</f>
        <v>0</v>
      </c>
      <c r="Y36" s="395">
        <f>SUMIF('WW Spending Actual'!$B$10:$B$49,'WW Spending Total'!$B36,'WW Spending Actual'!Y$10:Y$49)+SUMIF('WW Spending Projected'!$B$14:$B$53,'WW Spending Total'!$B36,'WW Spending Projected'!Y$14:Y$53)</f>
        <v>0</v>
      </c>
      <c r="Z36" s="99">
        <f>SUMIF('WW Spending Actual'!$B$10:$B$49,'WW Spending Total'!$B36,'WW Spending Actual'!Z$10:Z$49)+SUMIF('WW Spending Projected'!$B$14:$B$53,'WW Spending Total'!$B36,'WW Spending Projected'!Z$14:Z$53)</f>
        <v>0</v>
      </c>
      <c r="AA36" s="98">
        <f>SUMIF('WW Spending Actual'!$B$10:$B$49,'WW Spending Total'!$B36,'WW Spending Actual'!AA$10:AA$49)+SUMIF('WW Spending Projected'!$B$14:$B$53,'WW Spending Total'!$B36,'WW Spending Projected'!AA$14:AA$53)</f>
        <v>0</v>
      </c>
      <c r="AB36" s="98">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t="13" hidden="1" x14ac:dyDescent="0.3">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7">
        <f>SUMIF('WW Spending Actual'!$B$10:$B$49,'WW Spending Total'!$B37,'WW Spending Actual'!U$10:U$49)+SUMIF('WW Spending Projected'!$B$14:$B$53,'WW Spending Total'!$B37,'WW Spending Projected'!U$14:U$53)</f>
        <v>0</v>
      </c>
      <c r="V37" s="395">
        <f>SUMIF('WW Spending Actual'!$B$10:$B$49,'WW Spending Total'!$B37,'WW Spending Actual'!V$10:V$49)+SUMIF('WW Spending Projected'!$B$14:$B$53,'WW Spending Total'!$B37,'WW Spending Projected'!V$14:V$53)</f>
        <v>0</v>
      </c>
      <c r="W37" s="395">
        <f>SUMIF('WW Spending Actual'!$B$10:$B$49,'WW Spending Total'!$B37,'WW Spending Actual'!W$10:W$49)+SUMIF('WW Spending Projected'!$B$14:$B$53,'WW Spending Total'!$B37,'WW Spending Projected'!W$14:W$53)</f>
        <v>0</v>
      </c>
      <c r="X37" s="395">
        <f>SUMIF('WW Spending Actual'!$B$10:$B$49,'WW Spending Total'!$B37,'WW Spending Actual'!X$10:X$49)+SUMIF('WW Spending Projected'!$B$14:$B$53,'WW Spending Total'!$B37,'WW Spending Projected'!X$14:X$53)</f>
        <v>0</v>
      </c>
      <c r="Y37" s="395">
        <f>SUMIF('WW Spending Actual'!$B$10:$B$49,'WW Spending Total'!$B37,'WW Spending Actual'!Y$10:Y$49)+SUMIF('WW Spending Projected'!$B$14:$B$53,'WW Spending Total'!$B37,'WW Spending Projected'!Y$14:Y$53)</f>
        <v>0</v>
      </c>
      <c r="Z37" s="99">
        <f>SUMIF('WW Spending Actual'!$B$10:$B$49,'WW Spending Total'!$B37,'WW Spending Actual'!Z$10:Z$49)+SUMIF('WW Spending Projected'!$B$14:$B$53,'WW Spending Total'!$B37,'WW Spending Projected'!Z$14:Z$53)</f>
        <v>0</v>
      </c>
      <c r="AA37" s="98">
        <f>SUMIF('WW Spending Actual'!$B$10:$B$49,'WW Spending Total'!$B37,'WW Spending Actual'!AA$10:AA$49)+SUMIF('WW Spending Projected'!$B$14:$B$53,'WW Spending Total'!$B37,'WW Spending Projected'!AA$14:AA$53)</f>
        <v>0</v>
      </c>
      <c r="AB37" s="98">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t="13" hidden="1" x14ac:dyDescent="0.3">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7">
        <f>SUMIF('WW Spending Actual'!$B$10:$B$49,'WW Spending Total'!$B38,'WW Spending Actual'!U$10:U$49)+SUMIF('WW Spending Projected'!$B$14:$B$53,'WW Spending Total'!$B38,'WW Spending Projected'!U$14:U$53)</f>
        <v>0</v>
      </c>
      <c r="V38" s="395">
        <f>SUMIF('WW Spending Actual'!$B$10:$B$49,'WW Spending Total'!$B38,'WW Spending Actual'!V$10:V$49)+SUMIF('WW Spending Projected'!$B$14:$B$53,'WW Spending Total'!$B38,'WW Spending Projected'!V$14:V$53)</f>
        <v>0</v>
      </c>
      <c r="W38" s="395">
        <f>SUMIF('WW Spending Actual'!$B$10:$B$49,'WW Spending Total'!$B38,'WW Spending Actual'!W$10:W$49)+SUMIF('WW Spending Projected'!$B$14:$B$53,'WW Spending Total'!$B38,'WW Spending Projected'!W$14:W$53)</f>
        <v>0</v>
      </c>
      <c r="X38" s="395">
        <f>SUMIF('WW Spending Actual'!$B$10:$B$49,'WW Spending Total'!$B38,'WW Spending Actual'!X$10:X$49)+SUMIF('WW Spending Projected'!$B$14:$B$53,'WW Spending Total'!$B38,'WW Spending Projected'!X$14:X$53)</f>
        <v>0</v>
      </c>
      <c r="Y38" s="395">
        <f>SUMIF('WW Spending Actual'!$B$10:$B$49,'WW Spending Total'!$B38,'WW Spending Actual'!Y$10:Y$49)+SUMIF('WW Spending Projected'!$B$14:$B$53,'WW Spending Total'!$B38,'WW Spending Projected'!Y$14:Y$53)</f>
        <v>0</v>
      </c>
      <c r="Z38" s="99">
        <f>SUMIF('WW Spending Actual'!$B$10:$B$49,'WW Spending Total'!$B38,'WW Spending Actual'!Z$10:Z$49)+SUMIF('WW Spending Projected'!$B$14:$B$53,'WW Spending Total'!$B38,'WW Spending Projected'!Z$14:Z$53)</f>
        <v>0</v>
      </c>
      <c r="AA38" s="98">
        <f>SUMIF('WW Spending Actual'!$B$10:$B$49,'WW Spending Total'!$B38,'WW Spending Actual'!AA$10:AA$49)+SUMIF('WW Spending Projected'!$B$14:$B$53,'WW Spending Total'!$B38,'WW Spending Projected'!AA$14:AA$53)</f>
        <v>0</v>
      </c>
      <c r="AB38" s="98">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t="13" hidden="1" x14ac:dyDescent="0.3">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7">
        <f>SUMIF('WW Spending Actual'!$B$10:$B$49,'WW Spending Total'!$B39,'WW Spending Actual'!U$10:U$49)+SUMIF('WW Spending Projected'!$B$14:$B$53,'WW Spending Total'!$B39,'WW Spending Projected'!U$14:U$53)</f>
        <v>0</v>
      </c>
      <c r="V39" s="395">
        <f>SUMIF('WW Spending Actual'!$B$10:$B$49,'WW Spending Total'!$B39,'WW Spending Actual'!V$10:V$49)+SUMIF('WW Spending Projected'!$B$14:$B$53,'WW Spending Total'!$B39,'WW Spending Projected'!V$14:V$53)</f>
        <v>0</v>
      </c>
      <c r="W39" s="395">
        <f>SUMIF('WW Spending Actual'!$B$10:$B$49,'WW Spending Total'!$B39,'WW Spending Actual'!W$10:W$49)+SUMIF('WW Spending Projected'!$B$14:$B$53,'WW Spending Total'!$B39,'WW Spending Projected'!W$14:W$53)</f>
        <v>0</v>
      </c>
      <c r="X39" s="395">
        <f>SUMIF('WW Spending Actual'!$B$10:$B$49,'WW Spending Total'!$B39,'WW Spending Actual'!X$10:X$49)+SUMIF('WW Spending Projected'!$B$14:$B$53,'WW Spending Total'!$B39,'WW Spending Projected'!X$14:X$53)</f>
        <v>0</v>
      </c>
      <c r="Y39" s="395">
        <f>SUMIF('WW Spending Actual'!$B$10:$B$49,'WW Spending Total'!$B39,'WW Spending Actual'!Y$10:Y$49)+SUMIF('WW Spending Projected'!$B$14:$B$53,'WW Spending Total'!$B39,'WW Spending Projected'!Y$14:Y$53)</f>
        <v>0</v>
      </c>
      <c r="Z39" s="99">
        <f>SUMIF('WW Spending Actual'!$B$10:$B$49,'WW Spending Total'!$B39,'WW Spending Actual'!Z$10:Z$49)+SUMIF('WW Spending Projected'!$B$14:$B$53,'WW Spending Total'!$B39,'WW Spending Projected'!Z$14:Z$53)</f>
        <v>0</v>
      </c>
      <c r="AA39" s="98">
        <f>SUMIF('WW Spending Actual'!$B$10:$B$49,'WW Spending Total'!$B39,'WW Spending Actual'!AA$10:AA$49)+SUMIF('WW Spending Projected'!$B$14:$B$53,'WW Spending Total'!$B39,'WW Spending Projected'!AA$14:AA$53)</f>
        <v>0</v>
      </c>
      <c r="AB39" s="98">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t="13" hidden="1" x14ac:dyDescent="0.3">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7">
        <f>SUMIF('WW Spending Actual'!$B$10:$B$49,'WW Spending Total'!$B40,'WW Spending Actual'!U$10:U$49)+SUMIF('WW Spending Projected'!$B$14:$B$53,'WW Spending Total'!$B40,'WW Spending Projected'!U$14:U$53)</f>
        <v>0</v>
      </c>
      <c r="V40" s="395">
        <f>SUMIF('WW Spending Actual'!$B$10:$B$49,'WW Spending Total'!$B40,'WW Spending Actual'!V$10:V$49)+SUMIF('WW Spending Projected'!$B$14:$B$53,'WW Spending Total'!$B40,'WW Spending Projected'!V$14:V$53)</f>
        <v>0</v>
      </c>
      <c r="W40" s="395">
        <f>SUMIF('WW Spending Actual'!$B$10:$B$49,'WW Spending Total'!$B40,'WW Spending Actual'!W$10:W$49)+SUMIF('WW Spending Projected'!$B$14:$B$53,'WW Spending Total'!$B40,'WW Spending Projected'!W$14:W$53)</f>
        <v>0</v>
      </c>
      <c r="X40" s="395">
        <f>SUMIF('WW Spending Actual'!$B$10:$B$49,'WW Spending Total'!$B40,'WW Spending Actual'!X$10:X$49)+SUMIF('WW Spending Projected'!$B$14:$B$53,'WW Spending Total'!$B40,'WW Spending Projected'!X$14:X$53)</f>
        <v>0</v>
      </c>
      <c r="Y40" s="395">
        <f>SUMIF('WW Spending Actual'!$B$10:$B$49,'WW Spending Total'!$B40,'WW Spending Actual'!Y$10:Y$49)+SUMIF('WW Spending Projected'!$B$14:$B$53,'WW Spending Total'!$B40,'WW Spending Projected'!Y$14:Y$53)</f>
        <v>0</v>
      </c>
      <c r="Z40" s="99">
        <f>SUMIF('WW Spending Actual'!$B$10:$B$49,'WW Spending Total'!$B40,'WW Spending Actual'!Z$10:Z$49)+SUMIF('WW Spending Projected'!$B$14:$B$53,'WW Spending Total'!$B40,'WW Spending Projected'!Z$14:Z$53)</f>
        <v>0</v>
      </c>
      <c r="AA40" s="98">
        <f>SUMIF('WW Spending Actual'!$B$10:$B$49,'WW Spending Total'!$B40,'WW Spending Actual'!AA$10:AA$49)+SUMIF('WW Spending Projected'!$B$14:$B$53,'WW Spending Total'!$B40,'WW Spending Projected'!AA$14:AA$53)</f>
        <v>0</v>
      </c>
      <c r="AB40" s="98">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t="13" hidden="1" x14ac:dyDescent="0.3">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7">
        <f>SUMIF('WW Spending Actual'!$B$10:$B$49,'WW Spending Total'!$B41,'WW Spending Actual'!U$10:U$49)+SUMIF('WW Spending Projected'!$B$14:$B$53,'WW Spending Total'!$B41,'WW Spending Projected'!U$14:U$53)</f>
        <v>0</v>
      </c>
      <c r="V41" s="395">
        <f>SUMIF('WW Spending Actual'!$B$10:$B$49,'WW Spending Total'!$B41,'WW Spending Actual'!V$10:V$49)+SUMIF('WW Spending Projected'!$B$14:$B$53,'WW Spending Total'!$B41,'WW Spending Projected'!V$14:V$53)</f>
        <v>0</v>
      </c>
      <c r="W41" s="395">
        <f>SUMIF('WW Spending Actual'!$B$10:$B$49,'WW Spending Total'!$B41,'WW Spending Actual'!W$10:W$49)+SUMIF('WW Spending Projected'!$B$14:$B$53,'WW Spending Total'!$B41,'WW Spending Projected'!W$14:W$53)</f>
        <v>0</v>
      </c>
      <c r="X41" s="395">
        <f>SUMIF('WW Spending Actual'!$B$10:$B$49,'WW Spending Total'!$B41,'WW Spending Actual'!X$10:X$49)+SUMIF('WW Spending Projected'!$B$14:$B$53,'WW Spending Total'!$B41,'WW Spending Projected'!X$14:X$53)</f>
        <v>0</v>
      </c>
      <c r="Y41" s="395">
        <f>SUMIF('WW Spending Actual'!$B$10:$B$49,'WW Spending Total'!$B41,'WW Spending Actual'!Y$10:Y$49)+SUMIF('WW Spending Projected'!$B$14:$B$53,'WW Spending Total'!$B41,'WW Spending Projected'!Y$14:Y$53)</f>
        <v>0</v>
      </c>
      <c r="Z41" s="99">
        <f>SUMIF('WW Spending Actual'!$B$10:$B$49,'WW Spending Total'!$B41,'WW Spending Actual'!Z$10:Z$49)+SUMIF('WW Spending Projected'!$B$14:$B$53,'WW Spending Total'!$B41,'WW Spending Projected'!Z$14:Z$53)</f>
        <v>0</v>
      </c>
      <c r="AA41" s="98">
        <f>SUMIF('WW Spending Actual'!$B$10:$B$49,'WW Spending Total'!$B41,'WW Spending Actual'!AA$10:AA$49)+SUMIF('WW Spending Projected'!$B$14:$B$53,'WW Spending Total'!$B41,'WW Spending Projected'!AA$14:AA$53)</f>
        <v>0</v>
      </c>
      <c r="AB41" s="98">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t="13" hidden="1" x14ac:dyDescent="0.3">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7">
        <f>SUMIF('WW Spending Actual'!$B$10:$B$49,'WW Spending Total'!$B42,'WW Spending Actual'!U$10:U$49)+SUMIF('WW Spending Projected'!$B$14:$B$53,'WW Spending Total'!$B42,'WW Spending Projected'!U$14:U$53)</f>
        <v>0</v>
      </c>
      <c r="V42" s="395">
        <f>SUMIF('WW Spending Actual'!$B$10:$B$49,'WW Spending Total'!$B42,'WW Spending Actual'!V$10:V$49)+SUMIF('WW Spending Projected'!$B$14:$B$53,'WW Spending Total'!$B42,'WW Spending Projected'!V$14:V$53)</f>
        <v>0</v>
      </c>
      <c r="W42" s="395">
        <f>SUMIF('WW Spending Actual'!$B$10:$B$49,'WW Spending Total'!$B42,'WW Spending Actual'!W$10:W$49)+SUMIF('WW Spending Projected'!$B$14:$B$53,'WW Spending Total'!$B42,'WW Spending Projected'!W$14:W$53)</f>
        <v>0</v>
      </c>
      <c r="X42" s="395">
        <f>SUMIF('WW Spending Actual'!$B$10:$B$49,'WW Spending Total'!$B42,'WW Spending Actual'!X$10:X$49)+SUMIF('WW Spending Projected'!$B$14:$B$53,'WW Spending Total'!$B42,'WW Spending Projected'!X$14:X$53)</f>
        <v>0</v>
      </c>
      <c r="Y42" s="395">
        <f>SUMIF('WW Spending Actual'!$B$10:$B$49,'WW Spending Total'!$B42,'WW Spending Actual'!Y$10:Y$49)+SUMIF('WW Spending Projected'!$B$14:$B$53,'WW Spending Total'!$B42,'WW Spending Projected'!Y$14:Y$53)</f>
        <v>0</v>
      </c>
      <c r="Z42" s="99">
        <f>SUMIF('WW Spending Actual'!$B$10:$B$49,'WW Spending Total'!$B42,'WW Spending Actual'!Z$10:Z$49)+SUMIF('WW Spending Projected'!$B$14:$B$53,'WW Spending Total'!$B42,'WW Spending Projected'!Z$14:Z$53)</f>
        <v>0</v>
      </c>
      <c r="AA42" s="98">
        <f>SUMIF('WW Spending Actual'!$B$10:$B$49,'WW Spending Total'!$B42,'WW Spending Actual'!AA$10:AA$49)+SUMIF('WW Spending Projected'!$B$14:$B$53,'WW Spending Total'!$B42,'WW Spending Projected'!AA$14:AA$53)</f>
        <v>0</v>
      </c>
      <c r="AB42" s="98">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t="13" hidden="1" x14ac:dyDescent="0.3">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7">
        <f>SUMIF('WW Spending Actual'!$B$10:$B$49,'WW Spending Total'!$B43,'WW Spending Actual'!U$10:U$49)+SUMIF('WW Spending Projected'!$B$14:$B$53,'WW Spending Total'!$B43,'WW Spending Projected'!U$14:U$53)</f>
        <v>0</v>
      </c>
      <c r="V43" s="395">
        <f>SUMIF('WW Spending Actual'!$B$10:$B$49,'WW Spending Total'!$B43,'WW Spending Actual'!V$10:V$49)+SUMIF('WW Spending Projected'!$B$14:$B$53,'WW Spending Total'!$B43,'WW Spending Projected'!V$14:V$53)</f>
        <v>0</v>
      </c>
      <c r="W43" s="395">
        <f>SUMIF('WW Spending Actual'!$B$10:$B$49,'WW Spending Total'!$B43,'WW Spending Actual'!W$10:W$49)+SUMIF('WW Spending Projected'!$B$14:$B$53,'WW Spending Total'!$B43,'WW Spending Projected'!W$14:W$53)</f>
        <v>0</v>
      </c>
      <c r="X43" s="395">
        <f>SUMIF('WW Spending Actual'!$B$10:$B$49,'WW Spending Total'!$B43,'WW Spending Actual'!X$10:X$49)+SUMIF('WW Spending Projected'!$B$14:$B$53,'WW Spending Total'!$B43,'WW Spending Projected'!X$14:X$53)</f>
        <v>0</v>
      </c>
      <c r="Y43" s="395">
        <f>SUMIF('WW Spending Actual'!$B$10:$B$49,'WW Spending Total'!$B43,'WW Spending Actual'!Y$10:Y$49)+SUMIF('WW Spending Projected'!$B$14:$B$53,'WW Spending Total'!$B43,'WW Spending Projected'!Y$14:Y$53)</f>
        <v>0</v>
      </c>
      <c r="Z43" s="99">
        <f>SUMIF('WW Spending Actual'!$B$10:$B$49,'WW Spending Total'!$B43,'WW Spending Actual'!Z$10:Z$49)+SUMIF('WW Spending Projected'!$B$14:$B$53,'WW Spending Total'!$B43,'WW Spending Projected'!Z$14:Z$53)</f>
        <v>0</v>
      </c>
      <c r="AA43" s="98">
        <f>SUMIF('WW Spending Actual'!$B$10:$B$49,'WW Spending Total'!$B43,'WW Spending Actual'!AA$10:AA$49)+SUMIF('WW Spending Projected'!$B$14:$B$53,'WW Spending Total'!$B43,'WW Spending Projected'!AA$14:AA$53)</f>
        <v>0</v>
      </c>
      <c r="AB43" s="98">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t="13" hidden="1" x14ac:dyDescent="0.3">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7">
        <f>SUMIF('WW Spending Actual'!$B$10:$B$49,'WW Spending Total'!$B44,'WW Spending Actual'!U$10:U$49)+SUMIF('WW Spending Projected'!$B$14:$B$53,'WW Spending Total'!$B44,'WW Spending Projected'!U$14:U$53)</f>
        <v>0</v>
      </c>
      <c r="V44" s="395">
        <f>SUMIF('WW Spending Actual'!$B$10:$B$49,'WW Spending Total'!$B44,'WW Spending Actual'!V$10:V$49)+SUMIF('WW Spending Projected'!$B$14:$B$53,'WW Spending Total'!$B44,'WW Spending Projected'!V$14:V$53)</f>
        <v>0</v>
      </c>
      <c r="W44" s="395">
        <f>SUMIF('WW Spending Actual'!$B$10:$B$49,'WW Spending Total'!$B44,'WW Spending Actual'!W$10:W$49)+SUMIF('WW Spending Projected'!$B$14:$B$53,'WW Spending Total'!$B44,'WW Spending Projected'!W$14:W$53)</f>
        <v>0</v>
      </c>
      <c r="X44" s="395">
        <f>SUMIF('WW Spending Actual'!$B$10:$B$49,'WW Spending Total'!$B44,'WW Spending Actual'!X$10:X$49)+SUMIF('WW Spending Projected'!$B$14:$B$53,'WW Spending Total'!$B44,'WW Spending Projected'!X$14:X$53)</f>
        <v>0</v>
      </c>
      <c r="Y44" s="395">
        <f>SUMIF('WW Spending Actual'!$B$10:$B$49,'WW Spending Total'!$B44,'WW Spending Actual'!Y$10:Y$49)+SUMIF('WW Spending Projected'!$B$14:$B$53,'WW Spending Total'!$B44,'WW Spending Projected'!Y$14:Y$53)</f>
        <v>0</v>
      </c>
      <c r="Z44" s="99">
        <f>SUMIF('WW Spending Actual'!$B$10:$B$49,'WW Spending Total'!$B44,'WW Spending Actual'!Z$10:Z$49)+SUMIF('WW Spending Projected'!$B$14:$B$53,'WW Spending Total'!$B44,'WW Spending Projected'!Z$14:Z$53)</f>
        <v>0</v>
      </c>
      <c r="AA44" s="98">
        <f>SUMIF('WW Spending Actual'!$B$10:$B$49,'WW Spending Total'!$B44,'WW Spending Actual'!AA$10:AA$49)+SUMIF('WW Spending Projected'!$B$14:$B$53,'WW Spending Total'!$B44,'WW Spending Projected'!AA$14:AA$53)</f>
        <v>0</v>
      </c>
      <c r="AB44" s="98">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t="13" hidden="1" x14ac:dyDescent="0.3">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7">
        <f>SUMIF('WW Spending Actual'!$B$10:$B$49,'WW Spending Total'!$B45,'WW Spending Actual'!U$10:U$49)+SUMIF('WW Spending Projected'!$B$14:$B$53,'WW Spending Total'!$B45,'WW Spending Projected'!U$14:U$53)</f>
        <v>0</v>
      </c>
      <c r="V45" s="395">
        <f>SUMIF('WW Spending Actual'!$B$10:$B$49,'WW Spending Total'!$B45,'WW Spending Actual'!V$10:V$49)+SUMIF('WW Spending Projected'!$B$14:$B$53,'WW Spending Total'!$B45,'WW Spending Projected'!V$14:V$53)</f>
        <v>0</v>
      </c>
      <c r="W45" s="395">
        <f>SUMIF('WW Spending Actual'!$B$10:$B$49,'WW Spending Total'!$B45,'WW Spending Actual'!W$10:W$49)+SUMIF('WW Spending Projected'!$B$14:$B$53,'WW Spending Total'!$B45,'WW Spending Projected'!W$14:W$53)</f>
        <v>0</v>
      </c>
      <c r="X45" s="395">
        <f>SUMIF('WW Spending Actual'!$B$10:$B$49,'WW Spending Total'!$B45,'WW Spending Actual'!X$10:X$49)+SUMIF('WW Spending Projected'!$B$14:$B$53,'WW Spending Total'!$B45,'WW Spending Projected'!X$14:X$53)</f>
        <v>0</v>
      </c>
      <c r="Y45" s="395">
        <f>SUMIF('WW Spending Actual'!$B$10:$B$49,'WW Spending Total'!$B45,'WW Spending Actual'!Y$10:Y$49)+SUMIF('WW Spending Projected'!$B$14:$B$53,'WW Spending Total'!$B45,'WW Spending Projected'!Y$14:Y$53)</f>
        <v>0</v>
      </c>
      <c r="Z45" s="99">
        <f>SUMIF('WW Spending Actual'!$B$10:$B$49,'WW Spending Total'!$B45,'WW Spending Actual'!Z$10:Z$49)+SUMIF('WW Spending Projected'!$B$14:$B$53,'WW Spending Total'!$B45,'WW Spending Projected'!Z$14:Z$53)</f>
        <v>0</v>
      </c>
      <c r="AA45" s="98">
        <f>SUMIF('WW Spending Actual'!$B$10:$B$49,'WW Spending Total'!$B45,'WW Spending Actual'!AA$10:AA$49)+SUMIF('WW Spending Projected'!$B$14:$B$53,'WW Spending Total'!$B45,'WW Spending Projected'!AA$14:AA$53)</f>
        <v>0</v>
      </c>
      <c r="AB45" s="98">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t="13" hidden="1" x14ac:dyDescent="0.3">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7">
        <f>SUMIF('WW Spending Actual'!$B$10:$B$49,'WW Spending Total'!$B46,'WW Spending Actual'!U$10:U$49)+SUMIF('WW Spending Projected'!$B$14:$B$53,'WW Spending Total'!$B46,'WW Spending Projected'!U$14:U$53)</f>
        <v>0</v>
      </c>
      <c r="V46" s="395">
        <f>SUMIF('WW Spending Actual'!$B$10:$B$49,'WW Spending Total'!$B46,'WW Spending Actual'!V$10:V$49)+SUMIF('WW Spending Projected'!$B$14:$B$53,'WW Spending Total'!$B46,'WW Spending Projected'!V$14:V$53)</f>
        <v>0</v>
      </c>
      <c r="W46" s="395">
        <f>SUMIF('WW Spending Actual'!$B$10:$B$49,'WW Spending Total'!$B46,'WW Spending Actual'!W$10:W$49)+SUMIF('WW Spending Projected'!$B$14:$B$53,'WW Spending Total'!$B46,'WW Spending Projected'!W$14:W$53)</f>
        <v>0</v>
      </c>
      <c r="X46" s="395">
        <f>SUMIF('WW Spending Actual'!$B$10:$B$49,'WW Spending Total'!$B46,'WW Spending Actual'!X$10:X$49)+SUMIF('WW Spending Projected'!$B$14:$B$53,'WW Spending Total'!$B46,'WW Spending Projected'!X$14:X$53)</f>
        <v>0</v>
      </c>
      <c r="Y46" s="395">
        <f>SUMIF('WW Spending Actual'!$B$10:$B$49,'WW Spending Total'!$B46,'WW Spending Actual'!Y$10:Y$49)+SUMIF('WW Spending Projected'!$B$14:$B$53,'WW Spending Total'!$B46,'WW Spending Projected'!Y$14:Y$53)</f>
        <v>0</v>
      </c>
      <c r="Z46" s="99">
        <f>SUMIF('WW Spending Actual'!$B$10:$B$49,'WW Spending Total'!$B46,'WW Spending Actual'!Z$10:Z$49)+SUMIF('WW Spending Projected'!$B$14:$B$53,'WW Spending Total'!$B46,'WW Spending Projected'!Z$14:Z$53)</f>
        <v>0</v>
      </c>
      <c r="AA46" s="98">
        <f>SUMIF('WW Spending Actual'!$B$10:$B$49,'WW Spending Total'!$B46,'WW Spending Actual'!AA$10:AA$49)+SUMIF('WW Spending Projected'!$B$14:$B$53,'WW Spending Total'!$B46,'WW Spending Projected'!AA$14:AA$53)</f>
        <v>0</v>
      </c>
      <c r="AB46" s="98">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t="13" hidden="1" x14ac:dyDescent="0.3">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7">
        <f>SUMIF('WW Spending Actual'!$B$10:$B$49,'WW Spending Total'!$B47,'WW Spending Actual'!U$10:U$49)+SUMIF('WW Spending Projected'!$B$14:$B$53,'WW Spending Total'!$B47,'WW Spending Projected'!U$14:U$53)</f>
        <v>0</v>
      </c>
      <c r="V47" s="395">
        <f>SUMIF('WW Spending Actual'!$B$10:$B$49,'WW Spending Total'!$B47,'WW Spending Actual'!V$10:V$49)+SUMIF('WW Spending Projected'!$B$14:$B$53,'WW Spending Total'!$B47,'WW Spending Projected'!V$14:V$53)</f>
        <v>0</v>
      </c>
      <c r="W47" s="395">
        <f>SUMIF('WW Spending Actual'!$B$10:$B$49,'WW Spending Total'!$B47,'WW Spending Actual'!W$10:W$49)+SUMIF('WW Spending Projected'!$B$14:$B$53,'WW Spending Total'!$B47,'WW Spending Projected'!W$14:W$53)</f>
        <v>0</v>
      </c>
      <c r="X47" s="395">
        <f>SUMIF('WW Spending Actual'!$B$10:$B$49,'WW Spending Total'!$B47,'WW Spending Actual'!X$10:X$49)+SUMIF('WW Spending Projected'!$B$14:$B$53,'WW Spending Total'!$B47,'WW Spending Projected'!X$14:X$53)</f>
        <v>0</v>
      </c>
      <c r="Y47" s="395">
        <f>SUMIF('WW Spending Actual'!$B$10:$B$49,'WW Spending Total'!$B47,'WW Spending Actual'!Y$10:Y$49)+SUMIF('WW Spending Projected'!$B$14:$B$53,'WW Spending Total'!$B47,'WW Spending Projected'!Y$14:Y$53)</f>
        <v>0</v>
      </c>
      <c r="Z47" s="99">
        <f>SUMIF('WW Spending Actual'!$B$10:$B$49,'WW Spending Total'!$B47,'WW Spending Actual'!Z$10:Z$49)+SUMIF('WW Spending Projected'!$B$14:$B$53,'WW Spending Total'!$B47,'WW Spending Projected'!Z$14:Z$53)</f>
        <v>0</v>
      </c>
      <c r="AA47" s="98">
        <f>SUMIF('WW Spending Actual'!$B$10:$B$49,'WW Spending Total'!$B47,'WW Spending Actual'!AA$10:AA$49)+SUMIF('WW Spending Projected'!$B$14:$B$53,'WW Spending Total'!$B47,'WW Spending Projected'!AA$14:AA$53)</f>
        <v>0</v>
      </c>
      <c r="AB47" s="98">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t="13" hidden="1" x14ac:dyDescent="0.3">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7">
        <f>SUMIF('WW Spending Actual'!$B$10:$B$49,'WW Spending Total'!$B48,'WW Spending Actual'!U$10:U$49)+SUMIF('WW Spending Projected'!$B$14:$B$53,'WW Spending Total'!$B48,'WW Spending Projected'!U$14:U$53)</f>
        <v>0</v>
      </c>
      <c r="V48" s="395">
        <f>SUMIF('WW Spending Actual'!$B$10:$B$49,'WW Spending Total'!$B48,'WW Spending Actual'!V$10:V$49)+SUMIF('WW Spending Projected'!$B$14:$B$53,'WW Spending Total'!$B48,'WW Spending Projected'!V$14:V$53)</f>
        <v>0</v>
      </c>
      <c r="W48" s="395">
        <f>SUMIF('WW Spending Actual'!$B$10:$B$49,'WW Spending Total'!$B48,'WW Spending Actual'!W$10:W$49)+SUMIF('WW Spending Projected'!$B$14:$B$53,'WW Spending Total'!$B48,'WW Spending Projected'!W$14:W$53)</f>
        <v>0</v>
      </c>
      <c r="X48" s="395">
        <f>SUMIF('WW Spending Actual'!$B$10:$B$49,'WW Spending Total'!$B48,'WW Spending Actual'!X$10:X$49)+SUMIF('WW Spending Projected'!$B$14:$B$53,'WW Spending Total'!$B48,'WW Spending Projected'!X$14:X$53)</f>
        <v>0</v>
      </c>
      <c r="Y48" s="395">
        <f>SUMIF('WW Spending Actual'!$B$10:$B$49,'WW Spending Total'!$B48,'WW Spending Actual'!Y$10:Y$49)+SUMIF('WW Spending Projected'!$B$14:$B$53,'WW Spending Total'!$B48,'WW Spending Projected'!Y$14:Y$53)</f>
        <v>0</v>
      </c>
      <c r="Z48" s="99">
        <f>SUMIF('WW Spending Actual'!$B$10:$B$49,'WW Spending Total'!$B48,'WW Spending Actual'!Z$10:Z$49)+SUMIF('WW Spending Projected'!$B$14:$B$53,'WW Spending Total'!$B48,'WW Spending Projected'!Z$14:Z$53)</f>
        <v>0</v>
      </c>
      <c r="AA48" s="98">
        <f>SUMIF('WW Spending Actual'!$B$10:$B$49,'WW Spending Total'!$B48,'WW Spending Actual'!AA$10:AA$49)+SUMIF('WW Spending Projected'!$B$14:$B$53,'WW Spending Total'!$B48,'WW Spending Projected'!AA$14:AA$53)</f>
        <v>0</v>
      </c>
      <c r="AB48" s="98">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35">
      <c r="B49" s="22"/>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35">
      <c r="B50" s="40" t="s">
        <v>4</v>
      </c>
      <c r="C50" s="286"/>
      <c r="D50" s="335">
        <f>SUM(D8:D49)</f>
        <v>7804646</v>
      </c>
      <c r="E50" s="322">
        <f>SUM(E8:E49)</f>
        <v>13927374</v>
      </c>
      <c r="F50" s="322">
        <f>SUM(F8:F49)</f>
        <v>18001205</v>
      </c>
      <c r="G50" s="322">
        <f>SUM(G8:G49)</f>
        <v>23670783</v>
      </c>
      <c r="H50" s="322">
        <f>SUM(H8:H49)</f>
        <v>25950982</v>
      </c>
      <c r="I50" s="322">
        <f t="shared" ref="I50:AB50" si="0">SUM(I8:I49)</f>
        <v>33169941</v>
      </c>
      <c r="J50" s="322">
        <f t="shared" si="0"/>
        <v>39300724</v>
      </c>
      <c r="K50" s="322">
        <f t="shared" si="0"/>
        <v>-36</v>
      </c>
      <c r="L50" s="322">
        <f t="shared" si="0"/>
        <v>15498566</v>
      </c>
      <c r="M50" s="322">
        <f t="shared" si="0"/>
        <v>74540666</v>
      </c>
      <c r="N50" s="322">
        <f t="shared" si="0"/>
        <v>-1</v>
      </c>
      <c r="O50" s="322">
        <f t="shared" si="0"/>
        <v>1692960</v>
      </c>
      <c r="P50" s="322">
        <f t="shared" si="0"/>
        <v>20104273</v>
      </c>
      <c r="Q50" s="322">
        <f t="shared" si="0"/>
        <v>20512347</v>
      </c>
      <c r="R50" s="322">
        <f t="shared" si="0"/>
        <v>19877729</v>
      </c>
      <c r="S50" s="322">
        <f t="shared" si="0"/>
        <v>12907314</v>
      </c>
      <c r="T50" s="322">
        <f t="shared" si="0"/>
        <v>2719100</v>
      </c>
      <c r="U50" s="335">
        <f t="shared" si="0"/>
        <v>11993021</v>
      </c>
      <c r="V50" s="322">
        <f t="shared" si="0"/>
        <v>8243971</v>
      </c>
      <c r="W50" s="322">
        <f t="shared" si="0"/>
        <v>8745890</v>
      </c>
      <c r="X50" s="322">
        <f t="shared" si="0"/>
        <v>8229086</v>
      </c>
      <c r="Y50" s="322">
        <f t="shared" si="0"/>
        <v>6458762</v>
      </c>
      <c r="Z50" s="357">
        <f t="shared" si="0"/>
        <v>4159588</v>
      </c>
      <c r="AA50" s="322">
        <f t="shared" si="0"/>
        <v>0</v>
      </c>
      <c r="AB50" s="322">
        <f t="shared" si="0"/>
        <v>0</v>
      </c>
      <c r="AC50" s="322">
        <f t="shared" ref="AC50:AG50" si="1">SUM(AC8:AC49)</f>
        <v>0</v>
      </c>
      <c r="AD50" s="322">
        <f t="shared" si="1"/>
        <v>0</v>
      </c>
      <c r="AE50" s="322">
        <f t="shared" si="1"/>
        <v>0</v>
      </c>
      <c r="AF50" s="322">
        <f t="shared" si="1"/>
        <v>0</v>
      </c>
      <c r="AG50" s="357">
        <f t="shared" si="1"/>
        <v>0</v>
      </c>
    </row>
    <row r="51" spans="2:33" x14ac:dyDescent="0.25">
      <c r="B51" s="18"/>
      <c r="C51" s="4"/>
      <c r="D51" s="72"/>
      <c r="E51" s="72"/>
      <c r="F51" s="72"/>
      <c r="G51" s="72"/>
      <c r="H51" s="72"/>
    </row>
    <row r="52" spans="2:33" ht="13.5" hidden="1" thickBot="1" x14ac:dyDescent="0.35">
      <c r="B52" s="2" t="s">
        <v>17</v>
      </c>
      <c r="D52" s="72"/>
      <c r="E52" s="72"/>
      <c r="F52" s="72"/>
      <c r="G52" s="72"/>
      <c r="H52" s="72"/>
    </row>
    <row r="53" spans="2:33" ht="13" hidden="1" x14ac:dyDescent="0.3">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3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t="13" hidden="1" x14ac:dyDescent="0.3">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t="13" hidden="1" x14ac:dyDescent="0.3">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t="13" hidden="1" x14ac:dyDescent="0.3">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t="13" hidden="1" x14ac:dyDescent="0.3">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t="13" hidden="1" x14ac:dyDescent="0.3">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t="13" hidden="1" x14ac:dyDescent="0.3">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t="13" hidden="1" x14ac:dyDescent="0.3">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t="13" hidden="1" x14ac:dyDescent="0.3">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t="13" hidden="1" x14ac:dyDescent="0.3">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5">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5">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5">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5">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5">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5">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t="13" hidden="1" x14ac:dyDescent="0.3">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5">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5">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5">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5">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5">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t="13" hidden="1" x14ac:dyDescent="0.3">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t="13" hidden="1" x14ac:dyDescent="0.3">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t="13" hidden="1" x14ac:dyDescent="0.3">
      <c r="B78" s="33" t="str">
        <f>IFERROR(VLOOKUP(C78,'MEG Def'!$A$42:$B$45,2),"")</f>
        <v>Family Planning</v>
      </c>
      <c r="C78" s="56">
        <v>1</v>
      </c>
      <c r="D78" s="97">
        <f>SUMIF('WW Spending Actual'!$B$58:$B$97,'WW Spending Total'!$B78,'WW Spending Actual'!D$58:D$97)+SUMIF('WW Spending Projected'!$B$60:$B$99,'WW Spending Total'!$B78,'WW Spending Projected'!D$60:D$99)</f>
        <v>7024182</v>
      </c>
      <c r="E78" s="98">
        <f>SUMIF('WW Spending Actual'!$B$58:$B$97,'WW Spending Total'!$B78,'WW Spending Actual'!E$58:E$97)+SUMIF('WW Spending Projected'!$B$60:$B$99,'WW Spending Total'!$B78,'WW Spending Projected'!E$60:E$99)</f>
        <v>12534636</v>
      </c>
      <c r="F78" s="98">
        <f>SUMIF('WW Spending Actual'!$B$58:$B$97,'WW Spending Total'!$B78,'WW Spending Actual'!F$58:F$97)+SUMIF('WW Spending Projected'!$B$60:$B$99,'WW Spending Total'!$B78,'WW Spending Projected'!F$60:F$99)</f>
        <v>16201086</v>
      </c>
      <c r="G78" s="98">
        <f>SUMIF('WW Spending Actual'!$B$58:$B$97,'WW Spending Total'!$B78,'WW Spending Actual'!G$58:G$97)+SUMIF('WW Spending Projected'!$B$60:$B$99,'WW Spending Total'!$B78,'WW Spending Projected'!G$60:G$99)</f>
        <v>21303705</v>
      </c>
      <c r="H78" s="98">
        <f>SUMIF('WW Spending Actual'!$B$58:$B$97,'WW Spending Total'!$B78,'WW Spending Actual'!H$58:H$97)+SUMIF('WW Spending Projected'!$B$60:$B$99,'WW Spending Total'!$B78,'WW Spending Projected'!H$60:H$99)</f>
        <v>23355883</v>
      </c>
      <c r="I78" s="98">
        <f>SUMIF('WW Spending Actual'!$B$58:$B$97,'WW Spending Total'!$B78,'WW Spending Actual'!I$58:I$97)+SUMIF('WW Spending Projected'!$B$60:$B$99,'WW Spending Total'!$B78,'WW Spending Projected'!I$60:I$99)</f>
        <v>29852950</v>
      </c>
      <c r="J78" s="98">
        <f>SUMIF('WW Spending Actual'!$B$58:$B$97,'WW Spending Total'!$B78,'WW Spending Actual'!J$58:J$97)+SUMIF('WW Spending Projected'!$B$60:$B$99,'WW Spending Total'!$B78,'WW Spending Projected'!J$60:J$99)</f>
        <v>35370655</v>
      </c>
      <c r="K78" s="98">
        <f>SUMIF('WW Spending Actual'!$B$58:$B$97,'WW Spending Total'!$B78,'WW Spending Actual'!K$58:K$97)+SUMIF('WW Spending Projected'!$B$60:$B$99,'WW Spending Total'!$B78,'WW Spending Projected'!K$60:K$99)</f>
        <v>-18</v>
      </c>
      <c r="L78" s="98">
        <f>SUMIF('WW Spending Actual'!$B$58:$B$97,'WW Spending Total'!$B78,'WW Spending Actual'!L$58:L$97)+SUMIF('WW Spending Projected'!$B$60:$B$99,'WW Spending Total'!$B78,'WW Spending Projected'!L$60:L$99)</f>
        <v>13736669</v>
      </c>
      <c r="M78" s="98">
        <f>SUMIF('WW Spending Actual'!$B$58:$B$97,'WW Spending Total'!$B78,'WW Spending Actual'!M$58:M$97)+SUMIF('WW Spending Projected'!$B$60:$B$99,'WW Spending Total'!$B78,'WW Spending Projected'!M$60:M$99)</f>
        <v>65085788</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1692961</v>
      </c>
      <c r="P78" s="98">
        <f>SUMIF('WW Spending Actual'!$B$58:$B$97,'WW Spending Total'!$B78,'WW Spending Actual'!P$58:P$97)+SUMIF('WW Spending Projected'!$B$60:$B$99,'WW Spending Total'!$B78,'WW Spending Projected'!P$60:P$99)</f>
        <v>17930532</v>
      </c>
      <c r="Q78" s="98">
        <f>SUMIF('WW Spending Actual'!$B$58:$B$97,'WW Spending Total'!$B78,'WW Spending Actual'!Q$58:Q$97)+SUMIF('WW Spending Projected'!$B$60:$B$99,'WW Spending Total'!$B78,'WW Spending Projected'!Q$60:Q$99)</f>
        <v>18236130</v>
      </c>
      <c r="R78" s="98">
        <f>SUMIF('WW Spending Actual'!$B$58:$B$97,'WW Spending Total'!$B78,'WW Spending Actual'!R$58:R$97)+SUMIF('WW Spending Projected'!$B$60:$B$99,'WW Spending Total'!$B78,'WW Spending Projected'!R$60:R$99)</f>
        <v>17688516</v>
      </c>
      <c r="S78" s="98">
        <f>SUMIF('WW Spending Actual'!$B$58:$B$97,'WW Spending Total'!$B78,'WW Spending Actual'!S$58:S$97)+SUMIF('WW Spending Projected'!$B$60:$B$99,'WW Spending Total'!$B78,'WW Spending Projected'!S$60:S$99)</f>
        <v>11546951</v>
      </c>
      <c r="T78" s="98">
        <f>SUMIF('WW Spending Actual'!$B$58:$B$97,'WW Spending Total'!$B78,'WW Spending Actual'!T$58:T$97)+SUMIF('WW Spending Projected'!$B$60:$B$99,'WW Spending Total'!$B78,'WW Spending Projected'!T$60:T$99)</f>
        <v>2088016</v>
      </c>
      <c r="U78" s="98">
        <f>SUMIF('WW Spending Actual'!$B$58:$B$97,'WW Spending Total'!$B78,'WW Spending Actual'!U$58:U$97)+SUMIF('WW Spending Projected'!$B$60:$B$99,'WW Spending Total'!$B78,'WW Spending Projected'!U$60:U$99)</f>
        <v>10335395</v>
      </c>
      <c r="V78" s="98">
        <f>SUMIF('WW Spending Actual'!$B$58:$B$97,'WW Spending Total'!$B78,'WW Spending Actual'!V$58:V$97)+SUMIF('WW Spending Projected'!$B$60:$B$99,'WW Spending Total'!$B78,'WW Spending Projected'!V$60:V$99)</f>
        <v>6871952</v>
      </c>
      <c r="W78" s="98">
        <f>SUMIF('WW Spending Actual'!$B$58:$B$97,'WW Spending Total'!$B78,'WW Spending Actual'!W$58:W$97)+SUMIF('WW Spending Projected'!$B$60:$B$99,'WW Spending Total'!$B78,'WW Spending Projected'!W$60:W$99)</f>
        <v>7357209</v>
      </c>
      <c r="X78" s="98">
        <f>SUMIF('WW Spending Actual'!$B$58:$B$97,'WW Spending Total'!$B78,'WW Spending Actual'!X$58:X$97)+SUMIF('WW Spending Projected'!$B$60:$B$99,'WW Spending Total'!$B78,'WW Spending Projected'!X$60:X$99)</f>
        <v>6856464</v>
      </c>
      <c r="Y78" s="98">
        <f>SUMIF('WW Spending Actual'!$B$58:$B$97,'WW Spending Total'!$B78,'WW Spending Actual'!Y$58:Y$97)+SUMIF('WW Spending Projected'!$B$60:$B$99,'WW Spending Total'!$B78,'WW Spending Projected'!Y$60:Y$99)</f>
        <v>5304259</v>
      </c>
      <c r="Z78" s="98">
        <f>SUMIF('WW Spending Actual'!$B$58:$B$97,'WW Spending Total'!$B78,'WW Spending Actual'!Z$58:Z$97)+SUMIF('WW Spending Projected'!$B$60:$B$99,'WW Spending Total'!$B78,'WW Spending Projected'!Z$60:Z$99)</f>
        <v>3200769</v>
      </c>
      <c r="AA78" s="98">
        <f>SUMIF('WW Spending Actual'!$B$58:$B$97,'WW Spending Total'!$B78,'WW Spending Actual'!AA$58:AA$97)+SUMIF('WW Spending Projected'!$B$60:$B$99,'WW Spending Total'!$B78,'WW Spending Projected'!AA$60:AA$99)</f>
        <v>0</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t="13" hidden="1" x14ac:dyDescent="0.3">
      <c r="B79" s="33" t="str">
        <f>IFERROR(VLOOKUP(C79,'MEG Def'!$A$42:$B$45,2),"")</f>
        <v/>
      </c>
      <c r="C79" s="56"/>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t="13" hidden="1" x14ac:dyDescent="0.3">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t="13" hidden="1" x14ac:dyDescent="0.3">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t="13" hidden="1" x14ac:dyDescent="0.3">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t="13" hidden="1" x14ac:dyDescent="0.3">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t="13" hidden="1" x14ac:dyDescent="0.3">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t="13" hidden="1" x14ac:dyDescent="0.3">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t="13" hidden="1" x14ac:dyDescent="0.3">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t="13" hidden="1" x14ac:dyDescent="0.3">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t="13" hidden="1" x14ac:dyDescent="0.3">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t="13" hidden="1" x14ac:dyDescent="0.3">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t="13" hidden="1" x14ac:dyDescent="0.3">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t="13" hidden="1" x14ac:dyDescent="0.3">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t="13" hidden="1" x14ac:dyDescent="0.3">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t="13" hidden="1" x14ac:dyDescent="0.3">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t="13" hidden="1" x14ac:dyDescent="0.3">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t="13" hidden="1" x14ac:dyDescent="0.3">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3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35">
      <c r="B97" s="40" t="s">
        <v>4</v>
      </c>
      <c r="C97" s="229"/>
      <c r="D97" s="359">
        <f>SUM(D56:D96)</f>
        <v>7024182</v>
      </c>
      <c r="E97" s="360">
        <f>SUM(E56:E96)</f>
        <v>12534636</v>
      </c>
      <c r="F97" s="360">
        <f>SUM(F56:F96)</f>
        <v>16201086</v>
      </c>
      <c r="G97" s="360">
        <f>SUM(G56:G96)</f>
        <v>21303705</v>
      </c>
      <c r="H97" s="360">
        <f>SUM(H56:H96)</f>
        <v>23355883</v>
      </c>
      <c r="I97" s="360">
        <f t="shared" ref="I97:AB97" si="2">SUM(I56:I96)</f>
        <v>29852950</v>
      </c>
      <c r="J97" s="360">
        <f t="shared" si="2"/>
        <v>35370655</v>
      </c>
      <c r="K97" s="360">
        <f t="shared" si="2"/>
        <v>-18</v>
      </c>
      <c r="L97" s="360">
        <f t="shared" si="2"/>
        <v>13736669</v>
      </c>
      <c r="M97" s="360">
        <f t="shared" si="2"/>
        <v>65085788</v>
      </c>
      <c r="N97" s="360">
        <f t="shared" si="2"/>
        <v>0</v>
      </c>
      <c r="O97" s="360">
        <f t="shared" si="2"/>
        <v>1692961</v>
      </c>
      <c r="P97" s="360">
        <f t="shared" si="2"/>
        <v>17930532</v>
      </c>
      <c r="Q97" s="360">
        <f t="shared" si="2"/>
        <v>18236130</v>
      </c>
      <c r="R97" s="360">
        <f t="shared" si="2"/>
        <v>17688516</v>
      </c>
      <c r="S97" s="360">
        <f t="shared" si="2"/>
        <v>11546951</v>
      </c>
      <c r="T97" s="360">
        <f t="shared" si="2"/>
        <v>2088016</v>
      </c>
      <c r="U97" s="360">
        <f t="shared" si="2"/>
        <v>10335395</v>
      </c>
      <c r="V97" s="360">
        <f t="shared" si="2"/>
        <v>6871952</v>
      </c>
      <c r="W97" s="360">
        <f t="shared" si="2"/>
        <v>7357209</v>
      </c>
      <c r="X97" s="360">
        <f t="shared" si="2"/>
        <v>6856464</v>
      </c>
      <c r="Y97" s="360">
        <f t="shared" si="2"/>
        <v>5304259</v>
      </c>
      <c r="Z97" s="360">
        <f t="shared" si="2"/>
        <v>3200769</v>
      </c>
      <c r="AA97" s="360">
        <f t="shared" si="2"/>
        <v>0</v>
      </c>
      <c r="AB97" s="359">
        <f t="shared" si="2"/>
        <v>0</v>
      </c>
      <c r="AC97" s="360">
        <f t="shared" ref="AC97:AF97" si="3">SUM(AC56:AC96)</f>
        <v>0</v>
      </c>
      <c r="AD97" s="360">
        <f t="shared" si="3"/>
        <v>0</v>
      </c>
      <c r="AE97" s="360">
        <f t="shared" si="3"/>
        <v>0</v>
      </c>
      <c r="AF97" s="360">
        <f t="shared" si="3"/>
        <v>0</v>
      </c>
      <c r="AG97" s="361">
        <f>SUM(AG56:AG96)</f>
        <v>0</v>
      </c>
    </row>
    <row r="98" spans="2:33" hidden="1" x14ac:dyDescent="0.25">
      <c r="B98" s="18"/>
    </row>
    <row r="99" spans="2:33" hidden="1" x14ac:dyDescent="0.25">
      <c r="B99" s="18"/>
    </row>
    <row r="100" spans="2:33" hidden="1" x14ac:dyDescent="0.25"/>
    <row r="101" spans="2:33" hidden="1" x14ac:dyDescent="0.25"/>
  </sheetData>
  <sheetProtection algorithmName="SHA-512" hashValue="cMfQO17brp7XefR3uEiREZyMxJ0L9pVQNjkuNFCHvqMtsRwNcRIrZLXrdHJ0QI9U/k1gc6uHwJUawyYRjil1jw==" saltValue="EILJoHFxrcK1V4beV+IEV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Z36" sqref="Z36"/>
    </sheetView>
  </sheetViews>
  <sheetFormatPr defaultColWidth="8.7265625" defaultRowHeight="12.5" x14ac:dyDescent="0.25"/>
  <cols>
    <col min="1" max="1" width="8.7265625" style="413"/>
    <col min="2" max="2" width="42.81640625" style="413" customWidth="1"/>
    <col min="3" max="3" width="5.453125" style="494" customWidth="1"/>
    <col min="4" max="20" width="15.54296875" style="413" hidden="1" customWidth="1"/>
    <col min="21" max="26" width="15.54296875" style="413" customWidth="1"/>
    <col min="27" max="33" width="15.54296875" style="413" hidden="1" customWidth="1"/>
    <col min="34" max="16384" width="8.7265625" style="413"/>
  </cols>
  <sheetData>
    <row r="1" spans="2:33" ht="27.65" customHeight="1" x14ac:dyDescent="0.25">
      <c r="B1" s="411"/>
      <c r="C1" s="411"/>
    </row>
    <row r="2" spans="2:33" ht="13" x14ac:dyDescent="0.3">
      <c r="E2" s="488"/>
      <c r="F2" s="476"/>
      <c r="G2" s="495"/>
      <c r="H2" s="496"/>
    </row>
    <row r="3" spans="2:33" ht="14" x14ac:dyDescent="0.3">
      <c r="B3" s="419" t="s">
        <v>12</v>
      </c>
      <c r="E3" s="488"/>
      <c r="F3" s="479"/>
      <c r="G3" s="495"/>
      <c r="H3" s="496"/>
    </row>
    <row r="5" spans="2:33" ht="14" x14ac:dyDescent="0.3">
      <c r="B5" s="482" t="s">
        <v>128</v>
      </c>
    </row>
    <row r="6" spans="2:33" s="483" customFormat="1" ht="15.5" x14ac:dyDescent="0.35">
      <c r="B6" s="482" t="s">
        <v>129</v>
      </c>
      <c r="C6" s="524"/>
    </row>
    <row r="7" spans="2:33" s="483" customFormat="1" ht="15.5" x14ac:dyDescent="0.35">
      <c r="B7" s="482" t="s">
        <v>130</v>
      </c>
      <c r="C7" s="524"/>
    </row>
    <row r="8" spans="2:33" ht="14" x14ac:dyDescent="0.3">
      <c r="B8" s="419" t="s">
        <v>131</v>
      </c>
    </row>
    <row r="9" spans="2:33" ht="13" thickBot="1" x14ac:dyDescent="0.3"/>
    <row r="10" spans="2:33" ht="13" x14ac:dyDescent="0.3">
      <c r="B10" s="576"/>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2:33" ht="13.5" thickBot="1" x14ac:dyDescent="0.35">
      <c r="B11" s="530"/>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row>
    <row r="12" spans="2:33" ht="13" x14ac:dyDescent="0.3">
      <c r="B12" s="530"/>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2:33" ht="13" hidden="1" x14ac:dyDescent="0.3">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2:33" hidden="1" x14ac:dyDescent="0.25">
      <c r="B14" s="589" t="str">
        <f>IFERROR(VLOOKUP(C14,'MEG Def'!$A$7:$B$12,2),"")</f>
        <v/>
      </c>
      <c r="C14" s="430"/>
      <c r="D14" s="590"/>
      <c r="E14" s="591"/>
      <c r="F14" s="591"/>
      <c r="G14" s="591"/>
      <c r="H14" s="591"/>
      <c r="I14" s="591"/>
      <c r="J14" s="591"/>
      <c r="K14" s="591"/>
      <c r="L14" s="591"/>
      <c r="M14" s="591"/>
      <c r="N14" s="591"/>
      <c r="O14" s="591"/>
      <c r="P14" s="591"/>
      <c r="Q14" s="591"/>
      <c r="R14" s="591"/>
      <c r="S14" s="591"/>
      <c r="T14" s="591"/>
      <c r="U14" s="590"/>
      <c r="V14" s="592"/>
      <c r="W14" s="592"/>
      <c r="X14" s="592"/>
      <c r="Y14" s="592"/>
      <c r="Z14" s="593"/>
      <c r="AA14" s="591"/>
      <c r="AB14" s="591"/>
      <c r="AC14" s="591"/>
      <c r="AD14" s="591"/>
      <c r="AE14" s="591"/>
      <c r="AF14" s="591"/>
      <c r="AG14" s="593"/>
    </row>
    <row r="15" spans="2:33" hidden="1" x14ac:dyDescent="0.25">
      <c r="B15" s="589" t="str">
        <f>IFERROR(VLOOKUP(C15,'MEG Def'!$A$7:$B$12,2),"")</f>
        <v/>
      </c>
      <c r="C15" s="430"/>
      <c r="D15" s="590"/>
      <c r="E15" s="591"/>
      <c r="F15" s="591"/>
      <c r="G15" s="591"/>
      <c r="H15" s="591"/>
      <c r="I15" s="591"/>
      <c r="J15" s="591"/>
      <c r="K15" s="591"/>
      <c r="L15" s="591"/>
      <c r="M15" s="591"/>
      <c r="N15" s="591"/>
      <c r="O15" s="591"/>
      <c r="P15" s="591"/>
      <c r="Q15" s="591"/>
      <c r="R15" s="591"/>
      <c r="S15" s="591"/>
      <c r="T15" s="591"/>
      <c r="U15" s="590"/>
      <c r="V15" s="592"/>
      <c r="W15" s="592"/>
      <c r="X15" s="592"/>
      <c r="Y15" s="592"/>
      <c r="Z15" s="593"/>
      <c r="AA15" s="591"/>
      <c r="AB15" s="591"/>
      <c r="AC15" s="591"/>
      <c r="AD15" s="591"/>
      <c r="AE15" s="591"/>
      <c r="AF15" s="591"/>
      <c r="AG15" s="593"/>
    </row>
    <row r="16" spans="2:33" hidden="1" x14ac:dyDescent="0.25">
      <c r="B16" s="589" t="str">
        <f>IFERROR(VLOOKUP(C16,'MEG Def'!$A$7:$B$12,2),"")</f>
        <v/>
      </c>
      <c r="C16" s="430"/>
      <c r="D16" s="590"/>
      <c r="E16" s="591"/>
      <c r="F16" s="591"/>
      <c r="G16" s="591"/>
      <c r="H16" s="591"/>
      <c r="I16" s="591"/>
      <c r="J16" s="591"/>
      <c r="K16" s="591"/>
      <c r="L16" s="591"/>
      <c r="M16" s="591"/>
      <c r="N16" s="591"/>
      <c r="O16" s="591"/>
      <c r="P16" s="591"/>
      <c r="Q16" s="591"/>
      <c r="R16" s="591"/>
      <c r="S16" s="591"/>
      <c r="T16" s="591"/>
      <c r="U16" s="590"/>
      <c r="V16" s="592"/>
      <c r="W16" s="592"/>
      <c r="X16" s="592"/>
      <c r="Y16" s="592"/>
      <c r="Z16" s="593"/>
      <c r="AA16" s="591"/>
      <c r="AB16" s="591"/>
      <c r="AC16" s="591"/>
      <c r="AD16" s="591"/>
      <c r="AE16" s="591"/>
      <c r="AF16" s="591"/>
      <c r="AG16" s="593"/>
    </row>
    <row r="17" spans="2:33" hidden="1" x14ac:dyDescent="0.25">
      <c r="B17" s="589" t="str">
        <f>IFERROR(VLOOKUP(C17,'MEG Def'!$A$7:$B$12,2),"")</f>
        <v/>
      </c>
      <c r="C17" s="430"/>
      <c r="D17" s="590"/>
      <c r="E17" s="591"/>
      <c r="F17" s="591"/>
      <c r="G17" s="591"/>
      <c r="H17" s="591"/>
      <c r="I17" s="591"/>
      <c r="J17" s="591"/>
      <c r="K17" s="591"/>
      <c r="L17" s="591"/>
      <c r="M17" s="591"/>
      <c r="N17" s="591"/>
      <c r="O17" s="591"/>
      <c r="P17" s="591"/>
      <c r="Q17" s="591"/>
      <c r="R17" s="591"/>
      <c r="S17" s="591"/>
      <c r="T17" s="591"/>
      <c r="U17" s="590"/>
      <c r="V17" s="592"/>
      <c r="W17" s="592"/>
      <c r="X17" s="592"/>
      <c r="Y17" s="592"/>
      <c r="Z17" s="593"/>
      <c r="AA17" s="591"/>
      <c r="AB17" s="591"/>
      <c r="AC17" s="591"/>
      <c r="AD17" s="591"/>
      <c r="AE17" s="591"/>
      <c r="AF17" s="591"/>
      <c r="AG17" s="593"/>
    </row>
    <row r="18" spans="2:33" hidden="1" x14ac:dyDescent="0.25">
      <c r="B18" s="589" t="str">
        <f>IFERROR(VLOOKUP(C18,'MEG Def'!$A$7:$B$12,2),"")</f>
        <v/>
      </c>
      <c r="C18" s="430"/>
      <c r="D18" s="590"/>
      <c r="E18" s="591"/>
      <c r="F18" s="591"/>
      <c r="G18" s="591"/>
      <c r="H18" s="591"/>
      <c r="I18" s="591"/>
      <c r="J18" s="591"/>
      <c r="K18" s="591"/>
      <c r="L18" s="591"/>
      <c r="M18" s="591"/>
      <c r="N18" s="591"/>
      <c r="O18" s="591"/>
      <c r="P18" s="591"/>
      <c r="Q18" s="591"/>
      <c r="R18" s="591"/>
      <c r="S18" s="591"/>
      <c r="T18" s="591"/>
      <c r="U18" s="590"/>
      <c r="V18" s="592"/>
      <c r="W18" s="592"/>
      <c r="X18" s="592"/>
      <c r="Y18" s="592"/>
      <c r="Z18" s="593"/>
      <c r="AA18" s="591"/>
      <c r="AB18" s="591"/>
      <c r="AC18" s="591"/>
      <c r="AD18" s="591"/>
      <c r="AE18" s="591"/>
      <c r="AF18" s="591"/>
      <c r="AG18" s="593"/>
    </row>
    <row r="19" spans="2:33" hidden="1" x14ac:dyDescent="0.25">
      <c r="B19" s="589"/>
      <c r="C19" s="430"/>
      <c r="D19" s="594"/>
      <c r="E19" s="584"/>
      <c r="F19" s="584"/>
      <c r="G19" s="584"/>
      <c r="H19" s="584"/>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95"/>
    </row>
    <row r="20" spans="2:33" ht="13" hidden="1" x14ac:dyDescent="0.3">
      <c r="B20" s="548" t="s">
        <v>46</v>
      </c>
      <c r="C20" s="531"/>
      <c r="D20" s="583"/>
      <c r="E20" s="584"/>
      <c r="F20" s="584"/>
      <c r="G20" s="584"/>
      <c r="H20" s="584"/>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96"/>
    </row>
    <row r="21" spans="2:33" hidden="1" x14ac:dyDescent="0.25">
      <c r="B21" s="589" t="str">
        <f>IFERROR(VLOOKUP(C21,'MEG Def'!$A$14:$B$19,2),"")</f>
        <v/>
      </c>
      <c r="C21" s="430"/>
      <c r="D21" s="590"/>
      <c r="E21" s="591"/>
      <c r="F21" s="591"/>
      <c r="G21" s="591"/>
      <c r="H21" s="591"/>
      <c r="I21" s="591"/>
      <c r="J21" s="591"/>
      <c r="K21" s="591"/>
      <c r="L21" s="591"/>
      <c r="M21" s="591"/>
      <c r="N21" s="591"/>
      <c r="O21" s="591"/>
      <c r="P21" s="591"/>
      <c r="Q21" s="591"/>
      <c r="R21" s="591"/>
      <c r="S21" s="591"/>
      <c r="T21" s="591"/>
      <c r="U21" s="590"/>
      <c r="V21" s="592"/>
      <c r="W21" s="592"/>
      <c r="X21" s="592"/>
      <c r="Y21" s="592"/>
      <c r="Z21" s="593"/>
      <c r="AA21" s="591"/>
      <c r="AB21" s="591"/>
      <c r="AC21" s="591"/>
      <c r="AD21" s="591"/>
      <c r="AE21" s="591"/>
      <c r="AF21" s="591"/>
      <c r="AG21" s="593"/>
    </row>
    <row r="22" spans="2:33" hidden="1" x14ac:dyDescent="0.25">
      <c r="B22" s="589" t="str">
        <f>IFERROR(VLOOKUP(C22,'MEG Def'!$A$14:$B$19,2),"")</f>
        <v/>
      </c>
      <c r="C22" s="430"/>
      <c r="D22" s="590"/>
      <c r="E22" s="591"/>
      <c r="F22" s="591"/>
      <c r="G22" s="591"/>
      <c r="H22" s="591"/>
      <c r="I22" s="591"/>
      <c r="J22" s="591"/>
      <c r="K22" s="591"/>
      <c r="L22" s="591"/>
      <c r="M22" s="591"/>
      <c r="N22" s="591"/>
      <c r="O22" s="591"/>
      <c r="P22" s="591"/>
      <c r="Q22" s="591"/>
      <c r="R22" s="591"/>
      <c r="S22" s="591"/>
      <c r="T22" s="591"/>
      <c r="U22" s="590"/>
      <c r="V22" s="592"/>
      <c r="W22" s="592"/>
      <c r="X22" s="592"/>
      <c r="Y22" s="592"/>
      <c r="Z22" s="593"/>
      <c r="AA22" s="591"/>
      <c r="AB22" s="591"/>
      <c r="AC22" s="591"/>
      <c r="AD22" s="591"/>
      <c r="AE22" s="591"/>
      <c r="AF22" s="591"/>
      <c r="AG22" s="593"/>
    </row>
    <row r="23" spans="2:33" hidden="1" x14ac:dyDescent="0.25">
      <c r="B23" s="589" t="str">
        <f>IFERROR(VLOOKUP(C23,'MEG Def'!$A$14:$B$19,2),"")</f>
        <v/>
      </c>
      <c r="C23" s="430"/>
      <c r="D23" s="590"/>
      <c r="E23" s="591"/>
      <c r="F23" s="591"/>
      <c r="G23" s="591"/>
      <c r="H23" s="591"/>
      <c r="I23" s="591"/>
      <c r="J23" s="591"/>
      <c r="K23" s="591"/>
      <c r="L23" s="591"/>
      <c r="M23" s="591"/>
      <c r="N23" s="591"/>
      <c r="O23" s="591"/>
      <c r="P23" s="591"/>
      <c r="Q23" s="591"/>
      <c r="R23" s="591"/>
      <c r="S23" s="591"/>
      <c r="T23" s="591"/>
      <c r="U23" s="590"/>
      <c r="V23" s="592"/>
      <c r="W23" s="592"/>
      <c r="X23" s="592"/>
      <c r="Y23" s="592"/>
      <c r="Z23" s="593"/>
      <c r="AA23" s="591"/>
      <c r="AB23" s="591"/>
      <c r="AC23" s="591"/>
      <c r="AD23" s="591"/>
      <c r="AE23" s="591"/>
      <c r="AF23" s="591"/>
      <c r="AG23" s="593"/>
    </row>
    <row r="24" spans="2:33" hidden="1" x14ac:dyDescent="0.25">
      <c r="B24" s="589" t="str">
        <f>IFERROR(VLOOKUP(C24,'MEG Def'!$A$14:$B$19,2),"")</f>
        <v/>
      </c>
      <c r="C24" s="430"/>
      <c r="D24" s="590"/>
      <c r="E24" s="591"/>
      <c r="F24" s="591"/>
      <c r="G24" s="591"/>
      <c r="H24" s="591"/>
      <c r="I24" s="591"/>
      <c r="J24" s="591"/>
      <c r="K24" s="591"/>
      <c r="L24" s="591"/>
      <c r="M24" s="591"/>
      <c r="N24" s="591"/>
      <c r="O24" s="591"/>
      <c r="P24" s="591"/>
      <c r="Q24" s="591"/>
      <c r="R24" s="591"/>
      <c r="S24" s="591"/>
      <c r="T24" s="591"/>
      <c r="U24" s="590"/>
      <c r="V24" s="592"/>
      <c r="W24" s="592"/>
      <c r="X24" s="592"/>
      <c r="Y24" s="592"/>
      <c r="Z24" s="593"/>
      <c r="AA24" s="591"/>
      <c r="AB24" s="591"/>
      <c r="AC24" s="591"/>
      <c r="AD24" s="591"/>
      <c r="AE24" s="591"/>
      <c r="AF24" s="591"/>
      <c r="AG24" s="593"/>
    </row>
    <row r="25" spans="2:33" hidden="1" x14ac:dyDescent="0.25">
      <c r="B25" s="589" t="str">
        <f>IFERROR(VLOOKUP(C25,'MEG Def'!$A$14:$B$19,2),"")</f>
        <v/>
      </c>
      <c r="C25" s="430"/>
      <c r="D25" s="590"/>
      <c r="E25" s="591"/>
      <c r="F25" s="591"/>
      <c r="G25" s="591"/>
      <c r="H25" s="591"/>
      <c r="I25" s="591"/>
      <c r="J25" s="591"/>
      <c r="K25" s="591"/>
      <c r="L25" s="591"/>
      <c r="M25" s="591"/>
      <c r="N25" s="591"/>
      <c r="O25" s="591"/>
      <c r="P25" s="591"/>
      <c r="Q25" s="591"/>
      <c r="R25" s="591"/>
      <c r="S25" s="591"/>
      <c r="T25" s="591"/>
      <c r="U25" s="590"/>
      <c r="V25" s="592"/>
      <c r="W25" s="592"/>
      <c r="X25" s="592"/>
      <c r="Y25" s="592"/>
      <c r="Z25" s="593"/>
      <c r="AA25" s="591"/>
      <c r="AB25" s="591"/>
      <c r="AC25" s="591"/>
      <c r="AD25" s="591"/>
      <c r="AE25" s="591"/>
      <c r="AF25" s="591"/>
      <c r="AG25" s="593"/>
    </row>
    <row r="26" spans="2:33" ht="13" hidden="1" x14ac:dyDescent="0.3">
      <c r="B26" s="597"/>
      <c r="C26" s="430"/>
      <c r="D26" s="598"/>
      <c r="E26" s="599"/>
      <c r="F26" s="584"/>
      <c r="G26" s="584"/>
      <c r="H26" s="584"/>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600"/>
    </row>
    <row r="27" spans="2:33" ht="13" x14ac:dyDescent="0.3">
      <c r="B27" s="548" t="s">
        <v>43</v>
      </c>
      <c r="C27" s="531"/>
      <c r="D27" s="598"/>
      <c r="E27" s="599"/>
      <c r="F27" s="584"/>
      <c r="G27" s="584"/>
      <c r="H27" s="584"/>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600"/>
    </row>
    <row r="28" spans="2:33" ht="13" x14ac:dyDescent="0.3">
      <c r="B28" s="513" t="str">
        <f>IFERROR(VLOOKUP(C28,'MEG Def'!$A$42:$B$45,2),"")</f>
        <v>Family Planning</v>
      </c>
      <c r="C28" s="430">
        <v>1</v>
      </c>
      <c r="D28" s="590"/>
      <c r="E28" s="591"/>
      <c r="F28" s="591"/>
      <c r="G28" s="591"/>
      <c r="H28" s="591"/>
      <c r="I28" s="591"/>
      <c r="J28" s="591"/>
      <c r="K28" s="591"/>
      <c r="L28" s="591"/>
      <c r="M28" s="591"/>
      <c r="N28" s="591"/>
      <c r="O28" s="591"/>
      <c r="P28" s="591"/>
      <c r="Q28" s="591"/>
      <c r="R28" s="591"/>
      <c r="S28" s="591"/>
      <c r="T28" s="591"/>
      <c r="U28" s="403">
        <v>301149</v>
      </c>
      <c r="V28" s="404">
        <v>284604</v>
      </c>
      <c r="W28" s="404">
        <v>220732</v>
      </c>
      <c r="X28" s="404">
        <v>334384</v>
      </c>
      <c r="Y28" s="404">
        <v>312121</v>
      </c>
      <c r="Z28" s="405">
        <v>398703</v>
      </c>
      <c r="AA28" s="591"/>
      <c r="AB28" s="591"/>
      <c r="AC28" s="591"/>
      <c r="AD28" s="591"/>
      <c r="AE28" s="591"/>
      <c r="AF28" s="591"/>
      <c r="AG28" s="593"/>
    </row>
    <row r="29" spans="2:33" ht="13" hidden="1" x14ac:dyDescent="0.3">
      <c r="B29" s="513" t="str">
        <f>IFERROR(VLOOKUP(C29,'MEG Def'!$A$42:$B$45,2),"")</f>
        <v/>
      </c>
      <c r="C29" s="430"/>
      <c r="D29" s="590"/>
      <c r="E29" s="591"/>
      <c r="F29" s="591"/>
      <c r="G29" s="591"/>
      <c r="H29" s="591"/>
      <c r="I29" s="591"/>
      <c r="J29" s="591"/>
      <c r="K29" s="591"/>
      <c r="L29" s="591"/>
      <c r="M29" s="591"/>
      <c r="N29" s="591"/>
      <c r="O29" s="591"/>
      <c r="P29" s="591"/>
      <c r="Q29" s="591"/>
      <c r="R29" s="591"/>
      <c r="S29" s="591"/>
      <c r="T29" s="591"/>
      <c r="U29" s="590"/>
      <c r="V29" s="592"/>
      <c r="W29" s="592"/>
      <c r="X29" s="592"/>
      <c r="Y29" s="592"/>
      <c r="Z29" s="593"/>
      <c r="AA29" s="591"/>
      <c r="AB29" s="591"/>
      <c r="AC29" s="591"/>
      <c r="AD29" s="591"/>
      <c r="AE29" s="591"/>
      <c r="AF29" s="591"/>
      <c r="AG29" s="593"/>
    </row>
    <row r="30" spans="2:33" ht="13" hidden="1" x14ac:dyDescent="0.3">
      <c r="B30" s="513" t="str">
        <f>IFERROR(VLOOKUP(C30,'MEG Def'!$A$42:$B$45,2),"")</f>
        <v/>
      </c>
      <c r="C30" s="430"/>
      <c r="D30" s="590"/>
      <c r="E30" s="591"/>
      <c r="F30" s="591"/>
      <c r="G30" s="591"/>
      <c r="H30" s="591"/>
      <c r="I30" s="591"/>
      <c r="J30" s="591"/>
      <c r="K30" s="591"/>
      <c r="L30" s="591"/>
      <c r="M30" s="591"/>
      <c r="N30" s="591"/>
      <c r="O30" s="591"/>
      <c r="P30" s="591"/>
      <c r="Q30" s="591"/>
      <c r="R30" s="591"/>
      <c r="S30" s="591"/>
      <c r="T30" s="591"/>
      <c r="U30" s="590"/>
      <c r="V30" s="592"/>
      <c r="W30" s="592"/>
      <c r="X30" s="592"/>
      <c r="Y30" s="592"/>
      <c r="Z30" s="593"/>
      <c r="AA30" s="591"/>
      <c r="AB30" s="591"/>
      <c r="AC30" s="591"/>
      <c r="AD30" s="591"/>
      <c r="AE30" s="591"/>
      <c r="AF30" s="591"/>
      <c r="AG30" s="593"/>
    </row>
    <row r="31" spans="2:33" ht="13" hidden="1" x14ac:dyDescent="0.3">
      <c r="B31" s="513"/>
      <c r="C31" s="531"/>
      <c r="D31" s="583"/>
      <c r="E31" s="584"/>
      <c r="F31" s="584"/>
      <c r="G31" s="584"/>
      <c r="H31" s="584"/>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96"/>
    </row>
    <row r="32" spans="2:33" ht="13" hidden="1" x14ac:dyDescent="0.3">
      <c r="B32" s="548" t="s">
        <v>80</v>
      </c>
      <c r="C32" s="531"/>
      <c r="D32" s="583"/>
      <c r="E32" s="584"/>
      <c r="F32" s="584"/>
      <c r="G32" s="584"/>
      <c r="H32" s="584"/>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96"/>
    </row>
    <row r="33" spans="2:33" ht="13" hidden="1" x14ac:dyDescent="0.3">
      <c r="B33" s="513" t="str">
        <f>IFERROR(VLOOKUP(C33,'MEG Def'!$A$52:$B$55,2),"")</f>
        <v/>
      </c>
      <c r="C33" s="430"/>
      <c r="D33" s="590"/>
      <c r="E33" s="591"/>
      <c r="F33" s="591"/>
      <c r="G33" s="591"/>
      <c r="H33" s="591"/>
      <c r="I33" s="591"/>
      <c r="J33" s="591"/>
      <c r="K33" s="591"/>
      <c r="L33" s="591"/>
      <c r="M33" s="591"/>
      <c r="N33" s="591"/>
      <c r="O33" s="591"/>
      <c r="P33" s="591"/>
      <c r="Q33" s="591"/>
      <c r="R33" s="591"/>
      <c r="S33" s="591"/>
      <c r="T33" s="591"/>
      <c r="U33" s="590"/>
      <c r="V33" s="592"/>
      <c r="W33" s="592"/>
      <c r="X33" s="592"/>
      <c r="Y33" s="592"/>
      <c r="Z33" s="593"/>
      <c r="AA33" s="591"/>
      <c r="AB33" s="591"/>
      <c r="AC33" s="591"/>
      <c r="AD33" s="591"/>
      <c r="AE33" s="591"/>
      <c r="AF33" s="591"/>
      <c r="AG33" s="593"/>
    </row>
    <row r="34" spans="2:33" ht="13" hidden="1" x14ac:dyDescent="0.3">
      <c r="B34" s="513" t="str">
        <f>IFERROR(VLOOKUP(C34,'MEG Def'!$A$52:$B$55,2),"")</f>
        <v/>
      </c>
      <c r="C34" s="430"/>
      <c r="D34" s="590"/>
      <c r="E34" s="591"/>
      <c r="F34" s="591"/>
      <c r="G34" s="591"/>
      <c r="H34" s="591"/>
      <c r="I34" s="591"/>
      <c r="J34" s="591"/>
      <c r="K34" s="591"/>
      <c r="L34" s="591"/>
      <c r="M34" s="591"/>
      <c r="N34" s="591"/>
      <c r="O34" s="591"/>
      <c r="P34" s="591"/>
      <c r="Q34" s="591"/>
      <c r="R34" s="591"/>
      <c r="S34" s="591"/>
      <c r="T34" s="591"/>
      <c r="U34" s="590"/>
      <c r="V34" s="592"/>
      <c r="W34" s="592"/>
      <c r="X34" s="592"/>
      <c r="Y34" s="592"/>
      <c r="Z34" s="593"/>
      <c r="AA34" s="591"/>
      <c r="AB34" s="591"/>
      <c r="AC34" s="591"/>
      <c r="AD34" s="591"/>
      <c r="AE34" s="591"/>
      <c r="AF34" s="591"/>
      <c r="AG34" s="593"/>
    </row>
    <row r="35" spans="2:33" ht="13" hidden="1" x14ac:dyDescent="0.3">
      <c r="B35" s="513" t="str">
        <f>IFERROR(VLOOKUP(C35,'MEG Def'!$A$52:$B$55,2),"")</f>
        <v/>
      </c>
      <c r="C35" s="430"/>
      <c r="D35" s="590"/>
      <c r="E35" s="591"/>
      <c r="F35" s="591"/>
      <c r="G35" s="591"/>
      <c r="H35" s="591"/>
      <c r="I35" s="591"/>
      <c r="J35" s="591"/>
      <c r="K35" s="591"/>
      <c r="L35" s="591"/>
      <c r="M35" s="591"/>
      <c r="N35" s="591"/>
      <c r="O35" s="591"/>
      <c r="P35" s="591"/>
      <c r="Q35" s="591"/>
      <c r="R35" s="591"/>
      <c r="S35" s="591"/>
      <c r="T35" s="591"/>
      <c r="U35" s="590"/>
      <c r="V35" s="592"/>
      <c r="W35" s="592"/>
      <c r="X35" s="592"/>
      <c r="Y35" s="592"/>
      <c r="Z35" s="593"/>
      <c r="AA35" s="591"/>
      <c r="AB35" s="591"/>
      <c r="AC35" s="591"/>
      <c r="AD35" s="591"/>
      <c r="AE35" s="591"/>
      <c r="AF35" s="591"/>
      <c r="AG35" s="593"/>
    </row>
    <row r="36" spans="2:33" ht="13.5" thickBot="1" x14ac:dyDescent="0.35">
      <c r="B36" s="519"/>
      <c r="C36" s="601"/>
      <c r="D36" s="602"/>
      <c r="E36" s="603"/>
      <c r="F36" s="603"/>
      <c r="G36" s="603"/>
      <c r="H36" s="603"/>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row r="37" spans="2:33" x14ac:dyDescent="0.25">
      <c r="B37" s="416"/>
    </row>
    <row r="38" spans="2:33" x14ac:dyDescent="0.25">
      <c r="B38" s="416"/>
    </row>
    <row r="39" spans="2:33" x14ac:dyDescent="0.25">
      <c r="B39" s="416"/>
    </row>
    <row r="40" spans="2:33" x14ac:dyDescent="0.25">
      <c r="B40" s="416"/>
    </row>
    <row r="41" spans="2:33" x14ac:dyDescent="0.25">
      <c r="B41" s="416"/>
    </row>
    <row r="42" spans="2:33" x14ac:dyDescent="0.25">
      <c r="B42" s="416"/>
    </row>
    <row r="43" spans="2:33" x14ac:dyDescent="0.25">
      <c r="B43" s="416"/>
    </row>
    <row r="44" spans="2:33" x14ac:dyDescent="0.25">
      <c r="B44" s="416"/>
    </row>
    <row r="45" spans="2:33" x14ac:dyDescent="0.25">
      <c r="B45" s="416"/>
    </row>
    <row r="46" spans="2:33" x14ac:dyDescent="0.25">
      <c r="B46" s="416"/>
    </row>
    <row r="47" spans="2:33" x14ac:dyDescent="0.25">
      <c r="B47" s="416"/>
    </row>
    <row r="48" spans="2:33" x14ac:dyDescent="0.25">
      <c r="B48" s="416"/>
    </row>
    <row r="49" spans="2:3" x14ac:dyDescent="0.25">
      <c r="B49" s="416"/>
      <c r="C49" s="413"/>
    </row>
    <row r="50" spans="2:3" x14ac:dyDescent="0.25">
      <c r="B50" s="416"/>
      <c r="C50" s="413"/>
    </row>
    <row r="51" spans="2:3" x14ac:dyDescent="0.25">
      <c r="B51" s="416"/>
      <c r="C51" s="413"/>
    </row>
    <row r="52" spans="2:3" x14ac:dyDescent="0.25">
      <c r="B52" s="416"/>
      <c r="C52" s="413"/>
    </row>
    <row r="53" spans="2:3" x14ac:dyDescent="0.25">
      <c r="B53" s="416"/>
      <c r="C53" s="413"/>
    </row>
    <row r="54" spans="2:3" x14ac:dyDescent="0.25">
      <c r="B54" s="416"/>
      <c r="C54" s="413"/>
    </row>
    <row r="55" spans="2:3" x14ac:dyDescent="0.25">
      <c r="B55" s="416"/>
      <c r="C55" s="413"/>
    </row>
    <row r="56" spans="2:3" x14ac:dyDescent="0.25">
      <c r="B56" s="416"/>
      <c r="C56" s="413"/>
    </row>
    <row r="57" spans="2:3" x14ac:dyDescent="0.25">
      <c r="B57" s="416"/>
      <c r="C57" s="413"/>
    </row>
    <row r="58" spans="2:3" x14ac:dyDescent="0.25">
      <c r="B58" s="416"/>
      <c r="C58" s="413"/>
    </row>
    <row r="59" spans="2:3" x14ac:dyDescent="0.25">
      <c r="B59" s="416"/>
      <c r="C59" s="413"/>
    </row>
    <row r="60" spans="2:3" x14ac:dyDescent="0.25">
      <c r="B60" s="416"/>
      <c r="C60" s="413"/>
    </row>
    <row r="61" spans="2:3" x14ac:dyDescent="0.25">
      <c r="B61" s="416"/>
      <c r="C61" s="413"/>
    </row>
    <row r="62" spans="2:3" x14ac:dyDescent="0.25">
      <c r="B62" s="416"/>
      <c r="C62" s="413"/>
    </row>
    <row r="63" spans="2:3" x14ac:dyDescent="0.25">
      <c r="B63" s="416"/>
      <c r="C63" s="413"/>
    </row>
    <row r="64" spans="2:3" x14ac:dyDescent="0.25">
      <c r="B64" s="416"/>
      <c r="C64" s="413"/>
    </row>
    <row r="65" spans="2:3" x14ac:dyDescent="0.25">
      <c r="B65" s="416"/>
      <c r="C65" s="413"/>
    </row>
    <row r="66" spans="2:3" x14ac:dyDescent="0.25">
      <c r="B66" s="416"/>
      <c r="C66" s="413"/>
    </row>
    <row r="67" spans="2:3" x14ac:dyDescent="0.25">
      <c r="B67" s="416"/>
      <c r="C67" s="413"/>
    </row>
    <row r="68" spans="2:3" x14ac:dyDescent="0.25">
      <c r="B68" s="416"/>
      <c r="C68" s="413"/>
    </row>
    <row r="69" spans="2:3" x14ac:dyDescent="0.25">
      <c r="B69" s="416"/>
      <c r="C69" s="413"/>
    </row>
    <row r="70" spans="2:3" x14ac:dyDescent="0.25">
      <c r="B70" s="416"/>
      <c r="C70" s="413"/>
    </row>
    <row r="71" spans="2:3" x14ac:dyDescent="0.25">
      <c r="B71" s="416"/>
      <c r="C71" s="413"/>
    </row>
    <row r="72" spans="2:3" x14ac:dyDescent="0.25">
      <c r="B72" s="416"/>
      <c r="C72" s="413"/>
    </row>
    <row r="73" spans="2:3" x14ac:dyDescent="0.25">
      <c r="B73" s="416"/>
      <c r="C73" s="413"/>
    </row>
    <row r="74" spans="2:3" x14ac:dyDescent="0.25">
      <c r="B74" s="416"/>
      <c r="C74" s="413"/>
    </row>
    <row r="75" spans="2:3" x14ac:dyDescent="0.25">
      <c r="B75" s="416"/>
      <c r="C75" s="413"/>
    </row>
    <row r="76" spans="2:3" x14ac:dyDescent="0.25">
      <c r="B76" s="416"/>
      <c r="C76" s="413"/>
    </row>
    <row r="77" spans="2:3" x14ac:dyDescent="0.25">
      <c r="B77" s="416"/>
      <c r="C77" s="413"/>
    </row>
    <row r="78" spans="2:3" x14ac:dyDescent="0.25">
      <c r="B78" s="416"/>
      <c r="C78" s="413"/>
    </row>
    <row r="79" spans="2:3" x14ac:dyDescent="0.25">
      <c r="B79" s="416"/>
      <c r="C79" s="413"/>
    </row>
    <row r="80" spans="2:3" x14ac:dyDescent="0.25">
      <c r="B80" s="416"/>
      <c r="C80" s="413"/>
    </row>
    <row r="81" spans="2:3" x14ac:dyDescent="0.25">
      <c r="B81" s="416"/>
      <c r="C81" s="413"/>
    </row>
    <row r="82" spans="2:3" x14ac:dyDescent="0.25">
      <c r="B82" s="416"/>
      <c r="C82" s="413"/>
    </row>
    <row r="83" spans="2:3" x14ac:dyDescent="0.25">
      <c r="B83" s="416"/>
      <c r="C83" s="413"/>
    </row>
    <row r="84" spans="2:3" x14ac:dyDescent="0.25">
      <c r="B84" s="416"/>
      <c r="C84" s="413"/>
    </row>
    <row r="85" spans="2:3" x14ac:dyDescent="0.25">
      <c r="B85" s="416"/>
      <c r="C85" s="413"/>
    </row>
    <row r="86" spans="2:3" x14ac:dyDescent="0.25">
      <c r="B86" s="416"/>
      <c r="C86" s="413"/>
    </row>
    <row r="87" spans="2:3" x14ac:dyDescent="0.25">
      <c r="B87" s="416"/>
      <c r="C87" s="413"/>
    </row>
    <row r="88" spans="2:3" x14ac:dyDescent="0.25">
      <c r="B88" s="416"/>
      <c r="C88" s="413"/>
    </row>
    <row r="89" spans="2:3" x14ac:dyDescent="0.25">
      <c r="B89" s="416"/>
      <c r="C89" s="413"/>
    </row>
    <row r="90" spans="2:3" x14ac:dyDescent="0.25">
      <c r="B90" s="416"/>
      <c r="C90" s="413"/>
    </row>
    <row r="91" spans="2:3" x14ac:dyDescent="0.25">
      <c r="B91" s="416"/>
      <c r="C91" s="413"/>
    </row>
    <row r="92" spans="2:3" x14ac:dyDescent="0.25">
      <c r="B92" s="416"/>
      <c r="C92" s="413"/>
    </row>
    <row r="93" spans="2:3" x14ac:dyDescent="0.25">
      <c r="B93" s="416"/>
      <c r="C93" s="413"/>
    </row>
    <row r="94" spans="2:3" x14ac:dyDescent="0.25">
      <c r="B94" s="416"/>
      <c r="C94" s="413"/>
    </row>
    <row r="95" spans="2:3" x14ac:dyDescent="0.25">
      <c r="B95" s="416"/>
      <c r="C95" s="413"/>
    </row>
    <row r="96" spans="2:3" x14ac:dyDescent="0.25">
      <c r="B96" s="416"/>
      <c r="C96" s="413"/>
    </row>
    <row r="97" spans="2:3" x14ac:dyDescent="0.25">
      <c r="B97" s="416"/>
      <c r="C97" s="413"/>
    </row>
    <row r="98" spans="2:3" x14ac:dyDescent="0.25">
      <c r="B98" s="416"/>
      <c r="C98" s="413"/>
    </row>
    <row r="99" spans="2:3" x14ac:dyDescent="0.25">
      <c r="B99" s="416"/>
      <c r="C99" s="413"/>
    </row>
    <row r="100" spans="2:3" x14ac:dyDescent="0.25">
      <c r="B100" s="416"/>
      <c r="C100" s="413"/>
    </row>
    <row r="101" spans="2:3" x14ac:dyDescent="0.25">
      <c r="B101" s="416"/>
      <c r="C101" s="413"/>
    </row>
    <row r="102" spans="2:3" x14ac:dyDescent="0.25">
      <c r="B102" s="416"/>
      <c r="C102" s="413"/>
    </row>
    <row r="103" spans="2:3" x14ac:dyDescent="0.25">
      <c r="B103" s="416"/>
      <c r="C103" s="413"/>
    </row>
    <row r="104" spans="2:3" x14ac:dyDescent="0.25">
      <c r="B104" s="416"/>
      <c r="C104" s="413"/>
    </row>
    <row r="105" spans="2:3" x14ac:dyDescent="0.25">
      <c r="B105" s="416"/>
      <c r="C105" s="413"/>
    </row>
    <row r="106" spans="2:3" x14ac:dyDescent="0.25">
      <c r="B106" s="416"/>
      <c r="C106" s="413"/>
    </row>
    <row r="107" spans="2:3" x14ac:dyDescent="0.25">
      <c r="B107" s="416"/>
      <c r="C107" s="413"/>
    </row>
    <row r="108" spans="2:3" x14ac:dyDescent="0.25">
      <c r="B108" s="416"/>
      <c r="C108" s="413"/>
    </row>
    <row r="109" spans="2:3" x14ac:dyDescent="0.25">
      <c r="B109" s="416"/>
      <c r="C109" s="413"/>
    </row>
    <row r="110" spans="2:3" x14ac:dyDescent="0.25">
      <c r="B110" s="416"/>
      <c r="C110" s="413"/>
    </row>
    <row r="111" spans="2:3" x14ac:dyDescent="0.25">
      <c r="B111" s="416"/>
      <c r="C111" s="413"/>
    </row>
    <row r="112" spans="2:3" x14ac:dyDescent="0.25">
      <c r="B112" s="416"/>
      <c r="C112" s="413"/>
    </row>
    <row r="113" spans="2:3" x14ac:dyDescent="0.25">
      <c r="B113" s="416"/>
      <c r="C113" s="413"/>
    </row>
    <row r="114" spans="2:3" x14ac:dyDescent="0.25">
      <c r="B114" s="416"/>
      <c r="C114" s="413"/>
    </row>
    <row r="115" spans="2:3" x14ac:dyDescent="0.25">
      <c r="B115" s="416"/>
      <c r="C115" s="413"/>
    </row>
    <row r="116" spans="2:3" x14ac:dyDescent="0.25">
      <c r="B116" s="416"/>
      <c r="C116" s="413"/>
    </row>
    <row r="117" spans="2:3" x14ac:dyDescent="0.25">
      <c r="B117" s="416"/>
      <c r="C117" s="413"/>
    </row>
    <row r="118" spans="2:3" x14ac:dyDescent="0.25">
      <c r="B118" s="416"/>
      <c r="C118" s="413"/>
    </row>
    <row r="119" spans="2:3" x14ac:dyDescent="0.25">
      <c r="B119" s="416"/>
      <c r="C119" s="413"/>
    </row>
    <row r="120" spans="2:3" x14ac:dyDescent="0.25">
      <c r="B120" s="416"/>
      <c r="C120" s="413"/>
    </row>
    <row r="121" spans="2:3" x14ac:dyDescent="0.25">
      <c r="B121" s="416"/>
      <c r="C121" s="413"/>
    </row>
    <row r="122" spans="2:3" x14ac:dyDescent="0.25">
      <c r="B122" s="416"/>
      <c r="C122" s="413"/>
    </row>
    <row r="123" spans="2:3" x14ac:dyDescent="0.25">
      <c r="B123" s="416"/>
      <c r="C123" s="413"/>
    </row>
    <row r="124" spans="2:3" x14ac:dyDescent="0.25">
      <c r="B124" s="416"/>
      <c r="C124" s="413"/>
    </row>
    <row r="125" spans="2:3" x14ac:dyDescent="0.25">
      <c r="B125" s="416"/>
      <c r="C125" s="413"/>
    </row>
    <row r="126" spans="2:3" x14ac:dyDescent="0.25">
      <c r="B126" s="416"/>
      <c r="C126" s="413"/>
    </row>
    <row r="127" spans="2:3" x14ac:dyDescent="0.25">
      <c r="B127" s="416"/>
      <c r="C127" s="413"/>
    </row>
    <row r="128" spans="2:3" x14ac:dyDescent="0.25">
      <c r="B128" s="416"/>
      <c r="C128" s="413"/>
    </row>
    <row r="129" spans="2:3" x14ac:dyDescent="0.25">
      <c r="B129" s="416"/>
      <c r="C129" s="413"/>
    </row>
    <row r="130" spans="2:3" x14ac:dyDescent="0.25">
      <c r="B130" s="416"/>
      <c r="C130" s="413"/>
    </row>
    <row r="131" spans="2:3" x14ac:dyDescent="0.25">
      <c r="B131" s="416"/>
      <c r="C131" s="413"/>
    </row>
    <row r="132" spans="2:3" x14ac:dyDescent="0.25">
      <c r="B132" s="416"/>
      <c r="C132" s="413"/>
    </row>
    <row r="133" spans="2:3" x14ac:dyDescent="0.25">
      <c r="B133" s="416"/>
      <c r="C133" s="413"/>
    </row>
    <row r="134" spans="2:3" x14ac:dyDescent="0.25">
      <c r="B134" s="416"/>
      <c r="C134" s="413"/>
    </row>
    <row r="135" spans="2:3" x14ac:dyDescent="0.25">
      <c r="B135" s="416"/>
      <c r="C135" s="413"/>
    </row>
    <row r="136" spans="2:3" x14ac:dyDescent="0.25">
      <c r="B136" s="416"/>
      <c r="C136" s="413"/>
    </row>
    <row r="137" spans="2:3" x14ac:dyDescent="0.25">
      <c r="B137" s="416"/>
      <c r="C137" s="413"/>
    </row>
    <row r="138" spans="2:3" x14ac:dyDescent="0.25">
      <c r="B138" s="416"/>
      <c r="C138" s="413"/>
    </row>
    <row r="139" spans="2:3" x14ac:dyDescent="0.25">
      <c r="B139" s="416"/>
      <c r="C139" s="413"/>
    </row>
    <row r="140" spans="2:3" x14ac:dyDescent="0.25">
      <c r="B140" s="416"/>
      <c r="C140" s="413"/>
    </row>
    <row r="141" spans="2:3" x14ac:dyDescent="0.25">
      <c r="B141" s="416"/>
      <c r="C141" s="413"/>
    </row>
    <row r="142" spans="2:3" x14ac:dyDescent="0.25">
      <c r="B142" s="416"/>
      <c r="C142" s="413"/>
    </row>
    <row r="143" spans="2:3" x14ac:dyDescent="0.25">
      <c r="B143" s="416"/>
      <c r="C143" s="413"/>
    </row>
    <row r="144" spans="2:3" x14ac:dyDescent="0.25">
      <c r="B144" s="416"/>
      <c r="C144" s="413"/>
    </row>
    <row r="145" spans="2:3" x14ac:dyDescent="0.25">
      <c r="B145" s="416"/>
      <c r="C145" s="413"/>
    </row>
    <row r="146" spans="2:3" x14ac:dyDescent="0.25">
      <c r="B146" s="416"/>
      <c r="C146" s="413"/>
    </row>
    <row r="147" spans="2:3" x14ac:dyDescent="0.25">
      <c r="B147" s="416"/>
      <c r="C147" s="413"/>
    </row>
    <row r="148" spans="2:3" x14ac:dyDescent="0.25">
      <c r="B148" s="416"/>
      <c r="C148" s="413"/>
    </row>
    <row r="149" spans="2:3" x14ac:dyDescent="0.25">
      <c r="B149" s="416"/>
      <c r="C149" s="413"/>
    </row>
    <row r="150" spans="2:3" x14ac:dyDescent="0.25">
      <c r="B150" s="416"/>
      <c r="C150" s="413"/>
    </row>
    <row r="151" spans="2:3" x14ac:dyDescent="0.25">
      <c r="B151" s="416"/>
      <c r="C151" s="413"/>
    </row>
    <row r="152" spans="2:3" x14ac:dyDescent="0.25">
      <c r="B152" s="416"/>
      <c r="C152" s="413"/>
    </row>
    <row r="153" spans="2:3" x14ac:dyDescent="0.25">
      <c r="B153" s="416"/>
      <c r="C153" s="413"/>
    </row>
    <row r="154" spans="2:3" x14ac:dyDescent="0.25">
      <c r="B154" s="416"/>
      <c r="C154" s="413"/>
    </row>
    <row r="155" spans="2:3" x14ac:dyDescent="0.25">
      <c r="B155" s="416"/>
      <c r="C155" s="413"/>
    </row>
  </sheetData>
  <sheetProtection algorithmName="SHA-512" hashValue="yETIQ/c9nzLKTL4KGxWc2o5Bd2dnt/PfUiKkzzHSAPF4/Zq4Cas02wFyQGBE8IwW3iQ4Mfqj668F3BFK6wigbA==" saltValue="WLABxi7zOl3ehWQ5yzKQEw=="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election activeCell="Z28" sqref="Z28"/>
    </sheetView>
  </sheetViews>
  <sheetFormatPr defaultColWidth="8.7265625" defaultRowHeight="12.5" x14ac:dyDescent="0.25"/>
  <cols>
    <col min="1" max="1" width="8.7265625" style="413"/>
    <col min="2" max="2" width="42.81640625" style="413" customWidth="1"/>
    <col min="3" max="3" width="4.1796875" style="494" customWidth="1"/>
    <col min="4" max="20" width="15.54296875" style="413" hidden="1" customWidth="1"/>
    <col min="21" max="26" width="15.54296875" style="413" customWidth="1"/>
    <col min="27" max="33" width="15.54296875" style="413" hidden="1" customWidth="1"/>
    <col min="34" max="16384" width="8.7265625" style="413"/>
  </cols>
  <sheetData>
    <row r="1" spans="1:34" ht="27.65" customHeight="1" x14ac:dyDescent="0.25">
      <c r="A1" s="411"/>
      <c r="B1" s="411"/>
      <c r="C1" s="411"/>
    </row>
    <row r="2" spans="1:34" ht="13" x14ac:dyDescent="0.3">
      <c r="E2" s="488"/>
      <c r="F2" s="476"/>
      <c r="G2" s="495"/>
      <c r="H2" s="496"/>
    </row>
    <row r="3" spans="1:34" ht="14" x14ac:dyDescent="0.3">
      <c r="B3" s="419" t="s">
        <v>13</v>
      </c>
      <c r="E3" s="488"/>
      <c r="F3" s="479"/>
      <c r="G3" s="495"/>
      <c r="H3" s="496"/>
    </row>
    <row r="5" spans="1:34" s="483" customFormat="1" ht="15.5" x14ac:dyDescent="0.35">
      <c r="B5" s="484" t="s">
        <v>132</v>
      </c>
      <c r="C5" s="524"/>
    </row>
    <row r="6" spans="1:34" ht="14" x14ac:dyDescent="0.25">
      <c r="B6" s="484" t="s">
        <v>133</v>
      </c>
      <c r="C6" s="499"/>
    </row>
    <row r="7" spans="1:34" ht="14" x14ac:dyDescent="0.25">
      <c r="B7" s="484" t="s">
        <v>188</v>
      </c>
      <c r="C7" s="499"/>
    </row>
    <row r="8" spans="1:34" ht="14" x14ac:dyDescent="0.3">
      <c r="B8" s="482" t="s">
        <v>134</v>
      </c>
      <c r="C8" s="499"/>
    </row>
    <row r="9" spans="1:34" ht="13.5" thickBot="1" x14ac:dyDescent="0.35">
      <c r="B9" s="440"/>
      <c r="C9" s="499"/>
    </row>
    <row r="10" spans="1:34" x14ac:dyDescent="0.25">
      <c r="B10" s="576"/>
      <c r="C10" s="528"/>
      <c r="D10" s="607" t="s">
        <v>0</v>
      </c>
      <c r="E10" s="427"/>
      <c r="F10" s="427"/>
      <c r="G10" s="427"/>
      <c r="H10" s="427"/>
      <c r="I10" s="427"/>
      <c r="J10" s="427"/>
      <c r="K10" s="427"/>
      <c r="L10" s="427"/>
      <c r="M10" s="427"/>
      <c r="N10" s="427"/>
      <c r="O10" s="427"/>
      <c r="P10" s="427"/>
      <c r="Q10" s="427"/>
      <c r="R10" s="427"/>
      <c r="S10" s="427"/>
      <c r="T10" s="427"/>
      <c r="U10" s="607"/>
      <c r="V10" s="427"/>
      <c r="W10" s="427"/>
      <c r="X10" s="427"/>
      <c r="Y10" s="427"/>
      <c r="Z10" s="608"/>
      <c r="AA10" s="427"/>
      <c r="AB10" s="427"/>
      <c r="AC10" s="427"/>
      <c r="AD10" s="427"/>
      <c r="AE10" s="427"/>
      <c r="AF10" s="427"/>
      <c r="AG10" s="608"/>
    </row>
    <row r="11" spans="1:34" ht="13.5" thickBot="1" x14ac:dyDescent="0.35">
      <c r="B11" s="609"/>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c r="AH11" s="610">
        <f>'DY Def'!AF$5</f>
        <v>0</v>
      </c>
    </row>
    <row r="12" spans="1:34" x14ac:dyDescent="0.25">
      <c r="B12" s="609"/>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1:34" ht="13" hidden="1" x14ac:dyDescent="0.3">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1:34" hidden="1" x14ac:dyDescent="0.25">
      <c r="B14" s="589" t="str">
        <f>IFERROR(VLOOKUP(C14,'MEG Def'!$A$7:$B$12,2),"")</f>
        <v/>
      </c>
      <c r="C14" s="430"/>
      <c r="D14" s="594"/>
      <c r="E14" s="611"/>
      <c r="F14" s="611"/>
      <c r="G14" s="611"/>
      <c r="H14" s="611"/>
      <c r="I14" s="611"/>
      <c r="J14" s="611"/>
      <c r="K14" s="611"/>
      <c r="L14" s="611"/>
      <c r="M14" s="611"/>
      <c r="N14" s="611"/>
      <c r="O14" s="611"/>
      <c r="P14" s="611"/>
      <c r="Q14" s="611"/>
      <c r="R14" s="611"/>
      <c r="S14" s="611"/>
      <c r="T14" s="611"/>
      <c r="U14" s="594"/>
      <c r="V14" s="612"/>
      <c r="W14" s="612"/>
      <c r="X14" s="612"/>
      <c r="Y14" s="612"/>
      <c r="Z14" s="595"/>
      <c r="AA14" s="611"/>
      <c r="AB14" s="585"/>
      <c r="AC14" s="585"/>
      <c r="AD14" s="611"/>
      <c r="AE14" s="611"/>
      <c r="AF14" s="611"/>
      <c r="AG14" s="595"/>
    </row>
    <row r="15" spans="1:34" hidden="1" x14ac:dyDescent="0.25">
      <c r="B15" s="589" t="str">
        <f>IFERROR(VLOOKUP(C15,'MEG Def'!$A$7:$B$12,2),"")</f>
        <v/>
      </c>
      <c r="C15" s="430"/>
      <c r="D15" s="594"/>
      <c r="E15" s="611"/>
      <c r="F15" s="611"/>
      <c r="G15" s="611"/>
      <c r="H15" s="611"/>
      <c r="I15" s="611"/>
      <c r="J15" s="611"/>
      <c r="K15" s="611"/>
      <c r="L15" s="611"/>
      <c r="M15" s="611"/>
      <c r="N15" s="611"/>
      <c r="O15" s="611"/>
      <c r="P15" s="611"/>
      <c r="Q15" s="611"/>
      <c r="R15" s="611"/>
      <c r="S15" s="611"/>
      <c r="T15" s="611"/>
      <c r="U15" s="594"/>
      <c r="V15" s="612"/>
      <c r="W15" s="612"/>
      <c r="X15" s="612"/>
      <c r="Y15" s="612"/>
      <c r="Z15" s="595"/>
      <c r="AA15" s="611"/>
      <c r="AB15" s="585"/>
      <c r="AC15" s="585"/>
      <c r="AD15" s="611"/>
      <c r="AE15" s="611"/>
      <c r="AF15" s="611"/>
      <c r="AG15" s="595"/>
    </row>
    <row r="16" spans="1:34" hidden="1" x14ac:dyDescent="0.25">
      <c r="B16" s="589" t="str">
        <f>IFERROR(VLOOKUP(C16,'MEG Def'!$A$7:$B$12,2),"")</f>
        <v/>
      </c>
      <c r="C16" s="430"/>
      <c r="D16" s="594"/>
      <c r="E16" s="611"/>
      <c r="F16" s="611"/>
      <c r="G16" s="611"/>
      <c r="H16" s="611"/>
      <c r="I16" s="611"/>
      <c r="J16" s="611"/>
      <c r="K16" s="611"/>
      <c r="L16" s="611"/>
      <c r="M16" s="611"/>
      <c r="N16" s="611"/>
      <c r="O16" s="611"/>
      <c r="P16" s="611"/>
      <c r="Q16" s="611"/>
      <c r="R16" s="611"/>
      <c r="S16" s="611"/>
      <c r="T16" s="611"/>
      <c r="U16" s="594"/>
      <c r="V16" s="612"/>
      <c r="W16" s="612"/>
      <c r="X16" s="612"/>
      <c r="Y16" s="612"/>
      <c r="Z16" s="595"/>
      <c r="AA16" s="611"/>
      <c r="AB16" s="585"/>
      <c r="AC16" s="585"/>
      <c r="AD16" s="611"/>
      <c r="AE16" s="611"/>
      <c r="AF16" s="611"/>
      <c r="AG16" s="595"/>
    </row>
    <row r="17" spans="2:33" hidden="1" x14ac:dyDescent="0.25">
      <c r="B17" s="589" t="str">
        <f>IFERROR(VLOOKUP(C17,'MEG Def'!$A$7:$B$12,2),"")</f>
        <v/>
      </c>
      <c r="C17" s="430"/>
      <c r="D17" s="594"/>
      <c r="E17" s="611"/>
      <c r="F17" s="611"/>
      <c r="G17" s="611"/>
      <c r="H17" s="611"/>
      <c r="I17" s="611"/>
      <c r="J17" s="611"/>
      <c r="K17" s="611"/>
      <c r="L17" s="611"/>
      <c r="M17" s="611"/>
      <c r="N17" s="611"/>
      <c r="O17" s="611"/>
      <c r="P17" s="611"/>
      <c r="Q17" s="611"/>
      <c r="R17" s="611"/>
      <c r="S17" s="611"/>
      <c r="T17" s="611"/>
      <c r="U17" s="594"/>
      <c r="V17" s="612"/>
      <c r="W17" s="612"/>
      <c r="X17" s="612"/>
      <c r="Y17" s="612"/>
      <c r="Z17" s="595"/>
      <c r="AA17" s="611"/>
      <c r="AB17" s="585"/>
      <c r="AC17" s="585"/>
      <c r="AD17" s="611"/>
      <c r="AE17" s="611"/>
      <c r="AF17" s="611"/>
      <c r="AG17" s="595"/>
    </row>
    <row r="18" spans="2:33" hidden="1" x14ac:dyDescent="0.25">
      <c r="B18" s="589" t="str">
        <f>IFERROR(VLOOKUP(C18,'MEG Def'!$A$7:$B$12,2),"")</f>
        <v/>
      </c>
      <c r="C18" s="430"/>
      <c r="D18" s="594"/>
      <c r="E18" s="611"/>
      <c r="F18" s="611"/>
      <c r="G18" s="611"/>
      <c r="H18" s="611"/>
      <c r="I18" s="611"/>
      <c r="J18" s="611"/>
      <c r="K18" s="611"/>
      <c r="L18" s="611"/>
      <c r="M18" s="611"/>
      <c r="N18" s="611"/>
      <c r="O18" s="611"/>
      <c r="P18" s="611"/>
      <c r="Q18" s="611"/>
      <c r="R18" s="611"/>
      <c r="S18" s="611"/>
      <c r="T18" s="611"/>
      <c r="U18" s="594"/>
      <c r="V18" s="612"/>
      <c r="W18" s="612"/>
      <c r="X18" s="612"/>
      <c r="Y18" s="612"/>
      <c r="Z18" s="595"/>
      <c r="AA18" s="611"/>
      <c r="AB18" s="585"/>
      <c r="AC18" s="585"/>
      <c r="AD18" s="611"/>
      <c r="AE18" s="611"/>
      <c r="AF18" s="611"/>
      <c r="AG18" s="595"/>
    </row>
    <row r="19" spans="2:33" hidden="1" x14ac:dyDescent="0.25">
      <c r="B19" s="589"/>
      <c r="C19" s="430"/>
      <c r="D19" s="594"/>
      <c r="E19" s="611"/>
      <c r="F19" s="611"/>
      <c r="G19" s="611"/>
      <c r="H19" s="611"/>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88"/>
    </row>
    <row r="20" spans="2:33" ht="13" hidden="1" x14ac:dyDescent="0.3">
      <c r="B20" s="548" t="s">
        <v>46</v>
      </c>
      <c r="C20" s="531"/>
      <c r="D20" s="590"/>
      <c r="E20" s="599"/>
      <c r="F20" s="599"/>
      <c r="G20" s="599"/>
      <c r="H20" s="599"/>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88"/>
    </row>
    <row r="21" spans="2:33" hidden="1" x14ac:dyDescent="0.25">
      <c r="B21" s="589" t="str">
        <f>IFERROR(VLOOKUP(C21,'MEG Def'!$A$14:$B$19,2),"")</f>
        <v/>
      </c>
      <c r="C21" s="430"/>
      <c r="D21" s="594"/>
      <c r="E21" s="611"/>
      <c r="F21" s="611"/>
      <c r="G21" s="611"/>
      <c r="H21" s="611"/>
      <c r="I21" s="611"/>
      <c r="J21" s="611"/>
      <c r="K21" s="611"/>
      <c r="L21" s="611"/>
      <c r="M21" s="611"/>
      <c r="N21" s="611"/>
      <c r="O21" s="611"/>
      <c r="P21" s="611"/>
      <c r="Q21" s="611"/>
      <c r="R21" s="611"/>
      <c r="S21" s="611"/>
      <c r="T21" s="611"/>
      <c r="U21" s="594"/>
      <c r="V21" s="612"/>
      <c r="W21" s="612"/>
      <c r="X21" s="612"/>
      <c r="Y21" s="612"/>
      <c r="Z21" s="595"/>
      <c r="AA21" s="611"/>
      <c r="AB21" s="585"/>
      <c r="AC21" s="585"/>
      <c r="AD21" s="611"/>
      <c r="AE21" s="611"/>
      <c r="AF21" s="611"/>
      <c r="AG21" s="595"/>
    </row>
    <row r="22" spans="2:33" hidden="1" x14ac:dyDescent="0.25">
      <c r="B22" s="589" t="str">
        <f>IFERROR(VLOOKUP(C22,'MEG Def'!$A$14:$B$19,2),"")</f>
        <v/>
      </c>
      <c r="C22" s="430"/>
      <c r="D22" s="594"/>
      <c r="E22" s="611"/>
      <c r="F22" s="611"/>
      <c r="G22" s="611"/>
      <c r="H22" s="611"/>
      <c r="I22" s="611"/>
      <c r="J22" s="611"/>
      <c r="K22" s="611"/>
      <c r="L22" s="611"/>
      <c r="M22" s="611"/>
      <c r="N22" s="611"/>
      <c r="O22" s="611"/>
      <c r="P22" s="611"/>
      <c r="Q22" s="611"/>
      <c r="R22" s="611"/>
      <c r="S22" s="611"/>
      <c r="T22" s="611"/>
      <c r="U22" s="594"/>
      <c r="V22" s="612"/>
      <c r="W22" s="612"/>
      <c r="X22" s="612"/>
      <c r="Y22" s="612"/>
      <c r="Z22" s="595"/>
      <c r="AA22" s="611"/>
      <c r="AB22" s="585"/>
      <c r="AC22" s="585"/>
      <c r="AD22" s="611"/>
      <c r="AE22" s="611"/>
      <c r="AF22" s="611"/>
      <c r="AG22" s="595"/>
    </row>
    <row r="23" spans="2:33" hidden="1" x14ac:dyDescent="0.25">
      <c r="B23" s="589" t="str">
        <f>IFERROR(VLOOKUP(C23,'MEG Def'!$A$14:$B$19,2),"")</f>
        <v/>
      </c>
      <c r="C23" s="430"/>
      <c r="D23" s="594"/>
      <c r="E23" s="611"/>
      <c r="F23" s="611"/>
      <c r="G23" s="611"/>
      <c r="H23" s="611"/>
      <c r="I23" s="611"/>
      <c r="J23" s="611"/>
      <c r="K23" s="611"/>
      <c r="L23" s="611"/>
      <c r="M23" s="611"/>
      <c r="N23" s="611"/>
      <c r="O23" s="611"/>
      <c r="P23" s="611"/>
      <c r="Q23" s="611"/>
      <c r="R23" s="611"/>
      <c r="S23" s="611"/>
      <c r="T23" s="611"/>
      <c r="U23" s="594"/>
      <c r="V23" s="612"/>
      <c r="W23" s="612"/>
      <c r="X23" s="612"/>
      <c r="Y23" s="612"/>
      <c r="Z23" s="595"/>
      <c r="AA23" s="611"/>
      <c r="AB23" s="585"/>
      <c r="AC23" s="585"/>
      <c r="AD23" s="611"/>
      <c r="AE23" s="611"/>
      <c r="AF23" s="611"/>
      <c r="AG23" s="595"/>
    </row>
    <row r="24" spans="2:33" hidden="1" x14ac:dyDescent="0.25">
      <c r="B24" s="589" t="str">
        <f>IFERROR(VLOOKUP(C24,'MEG Def'!$A$14:$B$19,2),"")</f>
        <v/>
      </c>
      <c r="C24" s="430"/>
      <c r="D24" s="594"/>
      <c r="E24" s="611"/>
      <c r="F24" s="611"/>
      <c r="G24" s="611"/>
      <c r="H24" s="611"/>
      <c r="I24" s="611"/>
      <c r="J24" s="611"/>
      <c r="K24" s="611"/>
      <c r="L24" s="611"/>
      <c r="M24" s="611"/>
      <c r="N24" s="611"/>
      <c r="O24" s="611"/>
      <c r="P24" s="611"/>
      <c r="Q24" s="611"/>
      <c r="R24" s="611"/>
      <c r="S24" s="611"/>
      <c r="T24" s="611"/>
      <c r="U24" s="594"/>
      <c r="V24" s="612"/>
      <c r="W24" s="612"/>
      <c r="X24" s="612"/>
      <c r="Y24" s="612"/>
      <c r="Z24" s="595"/>
      <c r="AA24" s="611"/>
      <c r="AB24" s="585"/>
      <c r="AC24" s="585"/>
      <c r="AD24" s="611"/>
      <c r="AE24" s="611"/>
      <c r="AF24" s="611"/>
      <c r="AG24" s="595"/>
    </row>
    <row r="25" spans="2:33" hidden="1" x14ac:dyDescent="0.25">
      <c r="B25" s="589" t="str">
        <f>IFERROR(VLOOKUP(C25,'MEG Def'!$A$14:$B$19,2),"")</f>
        <v/>
      </c>
      <c r="C25" s="430"/>
      <c r="D25" s="594"/>
      <c r="E25" s="611"/>
      <c r="F25" s="611"/>
      <c r="G25" s="611"/>
      <c r="H25" s="611"/>
      <c r="I25" s="611"/>
      <c r="J25" s="611"/>
      <c r="K25" s="611"/>
      <c r="L25" s="611"/>
      <c r="M25" s="611"/>
      <c r="N25" s="611"/>
      <c r="O25" s="611"/>
      <c r="P25" s="611"/>
      <c r="Q25" s="611"/>
      <c r="R25" s="611"/>
      <c r="S25" s="611"/>
      <c r="T25" s="611"/>
      <c r="U25" s="594"/>
      <c r="V25" s="612"/>
      <c r="W25" s="612"/>
      <c r="X25" s="612"/>
      <c r="Y25" s="612"/>
      <c r="Z25" s="595"/>
      <c r="AA25" s="611"/>
      <c r="AB25" s="585"/>
      <c r="AC25" s="585"/>
      <c r="AD25" s="611"/>
      <c r="AE25" s="611"/>
      <c r="AF25" s="611"/>
      <c r="AG25" s="595"/>
    </row>
    <row r="26" spans="2:33" hidden="1" x14ac:dyDescent="0.25">
      <c r="B26" s="589"/>
      <c r="C26" s="430"/>
      <c r="D26" s="590"/>
      <c r="E26" s="599"/>
      <c r="F26" s="599"/>
      <c r="G26" s="599"/>
      <c r="H26" s="599"/>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588"/>
    </row>
    <row r="27" spans="2:33" ht="13" x14ac:dyDescent="0.3">
      <c r="B27" s="548" t="s">
        <v>43</v>
      </c>
      <c r="C27" s="531"/>
      <c r="D27" s="590"/>
      <c r="E27" s="599"/>
      <c r="F27" s="599"/>
      <c r="G27" s="599"/>
      <c r="H27" s="599"/>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588"/>
    </row>
    <row r="28" spans="2:33" x14ac:dyDescent="0.25">
      <c r="B28" s="589" t="str">
        <f>IFERROR(VLOOKUP(C28,'MEG Def'!$A$42:$B$45,2),"")</f>
        <v>Family Planning</v>
      </c>
      <c r="C28" s="430">
        <v>1</v>
      </c>
      <c r="D28" s="594"/>
      <c r="E28" s="611"/>
      <c r="F28" s="611"/>
      <c r="G28" s="611"/>
      <c r="H28" s="611"/>
      <c r="I28" s="611"/>
      <c r="J28" s="611"/>
      <c r="K28" s="611"/>
      <c r="L28" s="611"/>
      <c r="M28" s="611"/>
      <c r="N28" s="611"/>
      <c r="O28" s="611"/>
      <c r="P28" s="611"/>
      <c r="Q28" s="611"/>
      <c r="R28" s="611"/>
      <c r="S28" s="611"/>
      <c r="T28" s="611"/>
      <c r="U28" s="400"/>
      <c r="V28" s="401"/>
      <c r="W28" s="401"/>
      <c r="X28" s="401"/>
      <c r="Y28" s="401"/>
      <c r="Z28" s="402"/>
      <c r="AA28" s="611"/>
      <c r="AB28" s="585"/>
      <c r="AC28" s="585"/>
      <c r="AD28" s="611"/>
      <c r="AE28" s="611"/>
      <c r="AF28" s="611"/>
      <c r="AG28" s="595"/>
    </row>
    <row r="29" spans="2:33" hidden="1" x14ac:dyDescent="0.25">
      <c r="B29" s="589" t="str">
        <f>IFERROR(VLOOKUP(C29,'MEG Def'!$A$42:$B$45,2),"")</f>
        <v/>
      </c>
      <c r="C29" s="430"/>
      <c r="D29" s="594"/>
      <c r="E29" s="611"/>
      <c r="F29" s="611"/>
      <c r="G29" s="611"/>
      <c r="H29" s="611"/>
      <c r="I29" s="611"/>
      <c r="J29" s="611"/>
      <c r="K29" s="611"/>
      <c r="L29" s="611"/>
      <c r="M29" s="611"/>
      <c r="N29" s="611"/>
      <c r="O29" s="611"/>
      <c r="P29" s="611"/>
      <c r="Q29" s="611"/>
      <c r="R29" s="611"/>
      <c r="S29" s="611"/>
      <c r="T29" s="611"/>
      <c r="U29" s="594"/>
      <c r="V29" s="612"/>
      <c r="W29" s="612"/>
      <c r="X29" s="612"/>
      <c r="Y29" s="612"/>
      <c r="Z29" s="595"/>
      <c r="AA29" s="611"/>
      <c r="AB29" s="585"/>
      <c r="AC29" s="585"/>
      <c r="AD29" s="611"/>
      <c r="AE29" s="611"/>
      <c r="AF29" s="611"/>
      <c r="AG29" s="595"/>
    </row>
    <row r="30" spans="2:33" hidden="1" x14ac:dyDescent="0.25">
      <c r="B30" s="589" t="str">
        <f>IFERROR(VLOOKUP(C30,'MEG Def'!$A$42:$B$45,2),"")</f>
        <v/>
      </c>
      <c r="C30" s="430"/>
      <c r="D30" s="594"/>
      <c r="E30" s="611"/>
      <c r="F30" s="611"/>
      <c r="G30" s="611"/>
      <c r="H30" s="611"/>
      <c r="I30" s="611"/>
      <c r="J30" s="611"/>
      <c r="K30" s="611"/>
      <c r="L30" s="611"/>
      <c r="M30" s="611"/>
      <c r="N30" s="611"/>
      <c r="O30" s="611"/>
      <c r="P30" s="611"/>
      <c r="Q30" s="611"/>
      <c r="R30" s="611"/>
      <c r="S30" s="611"/>
      <c r="T30" s="611"/>
      <c r="U30" s="594"/>
      <c r="V30" s="612"/>
      <c r="W30" s="612"/>
      <c r="X30" s="612"/>
      <c r="Y30" s="612"/>
      <c r="Z30" s="595"/>
      <c r="AA30" s="611"/>
      <c r="AB30" s="585"/>
      <c r="AC30" s="585"/>
      <c r="AD30" s="611"/>
      <c r="AE30" s="611"/>
      <c r="AF30" s="611"/>
      <c r="AG30" s="595"/>
    </row>
    <row r="31" spans="2:33" ht="13" hidden="1" x14ac:dyDescent="0.3">
      <c r="B31" s="545"/>
      <c r="C31" s="531"/>
      <c r="D31" s="590"/>
      <c r="E31" s="591"/>
      <c r="F31" s="591"/>
      <c r="G31" s="591"/>
      <c r="H31" s="591"/>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88"/>
    </row>
    <row r="32" spans="2:33" ht="13" hidden="1" x14ac:dyDescent="0.3">
      <c r="B32" s="548" t="s">
        <v>80</v>
      </c>
      <c r="C32" s="531"/>
      <c r="D32" s="590"/>
      <c r="E32" s="591"/>
      <c r="F32" s="591"/>
      <c r="G32" s="591"/>
      <c r="H32" s="591"/>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88"/>
    </row>
    <row r="33" spans="2:33" hidden="1" x14ac:dyDescent="0.25">
      <c r="B33" s="589" t="str">
        <f>IFERROR(VLOOKUP(C33,'MEG Def'!$A$52:$B$55,2),"")</f>
        <v/>
      </c>
      <c r="C33" s="430"/>
      <c r="D33" s="594"/>
      <c r="E33" s="611"/>
      <c r="F33" s="611"/>
      <c r="G33" s="611"/>
      <c r="H33" s="611"/>
      <c r="I33" s="611"/>
      <c r="J33" s="611"/>
      <c r="K33" s="611"/>
      <c r="L33" s="611"/>
      <c r="M33" s="611"/>
      <c r="N33" s="611"/>
      <c r="O33" s="611"/>
      <c r="P33" s="611"/>
      <c r="Q33" s="611"/>
      <c r="R33" s="611"/>
      <c r="S33" s="611"/>
      <c r="T33" s="611"/>
      <c r="U33" s="594"/>
      <c r="V33" s="612"/>
      <c r="W33" s="612"/>
      <c r="X33" s="612"/>
      <c r="Y33" s="612"/>
      <c r="Z33" s="595"/>
      <c r="AA33" s="611"/>
      <c r="AB33" s="585"/>
      <c r="AC33" s="585"/>
      <c r="AD33" s="611"/>
      <c r="AE33" s="611"/>
      <c r="AF33" s="611"/>
      <c r="AG33" s="595"/>
    </row>
    <row r="34" spans="2:33" hidden="1" x14ac:dyDescent="0.25">
      <c r="B34" s="589" t="str">
        <f>IFERROR(VLOOKUP(C34,'MEG Def'!$A$52:$B$55,2),"")</f>
        <v/>
      </c>
      <c r="C34" s="430"/>
      <c r="D34" s="594"/>
      <c r="E34" s="611"/>
      <c r="F34" s="611"/>
      <c r="G34" s="611"/>
      <c r="H34" s="611"/>
      <c r="I34" s="611"/>
      <c r="J34" s="611"/>
      <c r="K34" s="611"/>
      <c r="L34" s="611"/>
      <c r="M34" s="611"/>
      <c r="N34" s="611"/>
      <c r="O34" s="611"/>
      <c r="P34" s="611"/>
      <c r="Q34" s="611"/>
      <c r="R34" s="611"/>
      <c r="S34" s="611"/>
      <c r="T34" s="611"/>
      <c r="U34" s="594"/>
      <c r="V34" s="612"/>
      <c r="W34" s="612"/>
      <c r="X34" s="612"/>
      <c r="Y34" s="612"/>
      <c r="Z34" s="595"/>
      <c r="AA34" s="611"/>
      <c r="AB34" s="585"/>
      <c r="AC34" s="585"/>
      <c r="AD34" s="611"/>
      <c r="AE34" s="611"/>
      <c r="AF34" s="611"/>
      <c r="AG34" s="595"/>
    </row>
    <row r="35" spans="2:33" hidden="1" x14ac:dyDescent="0.25">
      <c r="B35" s="589" t="str">
        <f>IFERROR(VLOOKUP(C35,'MEG Def'!$A$52:$B$55,2),"")</f>
        <v/>
      </c>
      <c r="C35" s="430"/>
      <c r="D35" s="594"/>
      <c r="E35" s="611"/>
      <c r="F35" s="611"/>
      <c r="G35" s="611"/>
      <c r="H35" s="611"/>
      <c r="I35" s="611"/>
      <c r="J35" s="611"/>
      <c r="K35" s="611"/>
      <c r="L35" s="611"/>
      <c r="M35" s="611"/>
      <c r="N35" s="611"/>
      <c r="O35" s="611"/>
      <c r="P35" s="611"/>
      <c r="Q35" s="611"/>
      <c r="R35" s="611"/>
      <c r="S35" s="611"/>
      <c r="T35" s="611"/>
      <c r="U35" s="594"/>
      <c r="V35" s="612"/>
      <c r="W35" s="612"/>
      <c r="X35" s="612"/>
      <c r="Y35" s="612"/>
      <c r="Z35" s="595"/>
      <c r="AA35" s="611"/>
      <c r="AB35" s="585"/>
      <c r="AC35" s="585"/>
      <c r="AD35" s="611"/>
      <c r="AE35" s="611"/>
      <c r="AF35" s="611"/>
      <c r="AG35" s="595"/>
    </row>
    <row r="36" spans="2:33" ht="13.5" thickBot="1" x14ac:dyDescent="0.35">
      <c r="B36" s="554"/>
      <c r="C36" s="555"/>
      <c r="D36" s="613"/>
      <c r="E36" s="614"/>
      <c r="F36" s="614"/>
      <c r="G36" s="614"/>
      <c r="H36" s="614"/>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sheetData>
  <sheetProtection algorithmName="SHA-512" hashValue="I+ojuc7gaEc1Hhxe2OX8IBA/UwHB63zAgYfTnOlMMo1ZpGTr0XrmJiXZ2hqgnre0n0VlC5n+hQmGCM/O5Sz09g==" saltValue="yKUIlWB0SEEwIb07m58em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C50" sqref="C50"/>
    </sheetView>
  </sheetViews>
  <sheetFormatPr defaultColWidth="8.7265625" defaultRowHeight="12.5" x14ac:dyDescent="0.25"/>
  <cols>
    <col min="2" max="2" width="42.81640625" customWidth="1"/>
    <col min="3" max="3" width="4.81640625" style="5" customWidth="1"/>
    <col min="4" max="20" width="15.54296875" hidden="1" customWidth="1"/>
    <col min="21" max="26" width="15.54296875" customWidth="1"/>
    <col min="27" max="33" width="15.54296875" hidden="1" customWidth="1"/>
  </cols>
  <sheetData>
    <row r="1" spans="1:34" ht="28.5" customHeight="1" x14ac:dyDescent="0.25">
      <c r="A1" s="44"/>
      <c r="B1" s="44"/>
      <c r="C1" s="44"/>
    </row>
    <row r="3" spans="1:34" ht="14" x14ac:dyDescent="0.3">
      <c r="B3" s="231" t="s">
        <v>15</v>
      </c>
    </row>
    <row r="5" spans="1:34" ht="13.5" thickBot="1" x14ac:dyDescent="0.35">
      <c r="B5" s="2"/>
      <c r="C5" s="4"/>
    </row>
    <row r="6" spans="1:34" ht="13" x14ac:dyDescent="0.3">
      <c r="B6" s="27"/>
      <c r="C6" s="32"/>
      <c r="D6" s="41" t="s">
        <v>0</v>
      </c>
      <c r="E6" s="35"/>
      <c r="F6" s="35"/>
      <c r="G6" s="35"/>
      <c r="H6" s="35"/>
      <c r="I6" s="38"/>
      <c r="J6" s="38"/>
      <c r="K6" s="38"/>
      <c r="L6" s="38"/>
      <c r="M6" s="38"/>
      <c r="N6" s="38"/>
      <c r="O6" s="38"/>
      <c r="P6" s="38"/>
      <c r="Q6" s="38"/>
      <c r="R6" s="38"/>
      <c r="S6" s="38"/>
      <c r="T6" s="38"/>
      <c r="U6" s="43"/>
      <c r="V6" s="38"/>
      <c r="W6" s="38"/>
      <c r="X6" s="38"/>
      <c r="Y6" s="38"/>
      <c r="Z6" s="42"/>
      <c r="AA6" s="38"/>
      <c r="AB6" s="38"/>
      <c r="AC6" s="38"/>
      <c r="AD6" s="38"/>
      <c r="AE6" s="38"/>
      <c r="AF6" s="38"/>
      <c r="AG6" s="42"/>
    </row>
    <row r="7" spans="1:34"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c r="AH7" s="23">
        <f>'DY Def'!AF$5</f>
        <v>0</v>
      </c>
    </row>
    <row r="8" spans="1:34" ht="13" x14ac:dyDescent="0.3">
      <c r="B8" s="29"/>
      <c r="C8" s="55"/>
      <c r="D8" s="103"/>
      <c r="E8" s="104"/>
      <c r="F8" s="104"/>
      <c r="G8" s="104"/>
      <c r="H8" s="104"/>
      <c r="I8" s="105"/>
      <c r="J8" s="105"/>
      <c r="K8" s="105"/>
      <c r="L8" s="105"/>
      <c r="M8" s="105"/>
      <c r="N8" s="105"/>
      <c r="O8" s="105"/>
      <c r="P8" s="105"/>
      <c r="Q8" s="105"/>
      <c r="R8" s="105"/>
      <c r="S8" s="105"/>
      <c r="T8" s="105"/>
      <c r="U8" s="397"/>
      <c r="V8" s="105"/>
      <c r="W8" s="105"/>
      <c r="X8" s="105"/>
      <c r="Y8" s="105"/>
      <c r="Z8" s="106"/>
      <c r="AA8" s="105"/>
      <c r="AB8" s="105"/>
      <c r="AC8" s="105"/>
      <c r="AD8" s="105"/>
      <c r="AE8" s="105"/>
      <c r="AF8" s="105"/>
      <c r="AG8" s="106"/>
    </row>
    <row r="9" spans="1:34" ht="13" hidden="1" x14ac:dyDescent="0.3">
      <c r="B9" s="30" t="s">
        <v>84</v>
      </c>
      <c r="C9" s="21"/>
      <c r="D9" s="258"/>
      <c r="E9" s="259"/>
      <c r="F9" s="259"/>
      <c r="G9" s="259"/>
      <c r="H9" s="259"/>
      <c r="I9" s="259"/>
      <c r="J9" s="259"/>
      <c r="K9" s="259"/>
      <c r="L9" s="259"/>
      <c r="M9" s="259"/>
      <c r="N9" s="259"/>
      <c r="O9" s="259"/>
      <c r="P9" s="259"/>
      <c r="Q9" s="259"/>
      <c r="R9" s="259"/>
      <c r="S9" s="259"/>
      <c r="T9" s="259"/>
      <c r="U9" s="258"/>
      <c r="V9" s="398"/>
      <c r="W9" s="398"/>
      <c r="X9" s="398"/>
      <c r="Y9" s="398"/>
      <c r="Z9" s="260"/>
      <c r="AA9" s="259"/>
      <c r="AB9" s="259"/>
      <c r="AC9" s="259"/>
      <c r="AD9" s="259"/>
      <c r="AE9" s="259"/>
      <c r="AF9" s="259"/>
      <c r="AG9" s="260"/>
    </row>
    <row r="10" spans="1:34" hidden="1" x14ac:dyDescent="0.25">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1">
        <f>SUMIF('MemMon Actual'!$B$14:$B$36,$B10,'MemMon Actual'!U$14:U$36)+SUMIF('MemMon Projected'!$B$14:$B$36,$B10,'MemMon Projected'!U$14:U$36)</f>
        <v>0</v>
      </c>
      <c r="V10" s="399">
        <f>SUMIF('MemMon Actual'!$B$14:$B$36,$B10,'MemMon Actual'!V$14:V$36)+SUMIF('MemMon Projected'!$B$14:$B$36,$B10,'MemMon Projected'!V$14:V$36)</f>
        <v>0</v>
      </c>
      <c r="W10" s="399">
        <f>SUMIF('MemMon Actual'!$B$14:$B$36,$B10,'MemMon Actual'!W$14:W$36)+SUMIF('MemMon Projected'!$B$14:$B$36,$B10,'MemMon Projected'!W$14:W$36)</f>
        <v>0</v>
      </c>
      <c r="X10" s="399">
        <f>SUMIF('MemMon Actual'!$B$14:$B$36,$B10,'MemMon Actual'!X$14:X$36)+SUMIF('MemMon Projected'!$B$14:$B$36,$B10,'MemMon Projected'!X$14:X$36)</f>
        <v>0</v>
      </c>
      <c r="Y10" s="399">
        <f>SUMIF('MemMon Actual'!$B$14:$B$36,$B10,'MemMon Actual'!Y$14:Y$36)+SUMIF('MemMon Projected'!$B$14:$B$36,$B10,'MemMon Projected'!Y$14:Y$36)</f>
        <v>0</v>
      </c>
      <c r="Z10" s="261">
        <f>SUMIF('MemMon Actual'!$B$14:$B$36,$B10,'MemMon Actual'!Z$14:Z$36)+SUMIF('MemMon Projected'!$B$14:$B$36,$B10,'MemMon Projected'!Z$14:Z$36)</f>
        <v>0</v>
      </c>
      <c r="AA10" s="82">
        <f>SUMIF('MemMon Actual'!$B$14:$B$36,$B10,'MemMon Actual'!AA$14:AA$36)+SUMIF('MemMon Projected'!$B$14:$B$36,$B10,'MemMon Projected'!AA$14:AA$36)</f>
        <v>0</v>
      </c>
      <c r="AB10" s="82">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5">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1">
        <f>SUMIF('MemMon Actual'!$B$14:$B$36,$B11,'MemMon Actual'!U$14:U$36)+SUMIF('MemMon Projected'!$B$14:$B$36,$B11,'MemMon Projected'!U$14:U$36)</f>
        <v>0</v>
      </c>
      <c r="V11" s="399">
        <f>SUMIF('MemMon Actual'!$B$14:$B$36,$B11,'MemMon Actual'!V$14:V$36)+SUMIF('MemMon Projected'!$B$14:$B$36,$B11,'MemMon Projected'!V$14:V$36)</f>
        <v>0</v>
      </c>
      <c r="W11" s="399">
        <f>SUMIF('MemMon Actual'!$B$14:$B$36,$B11,'MemMon Actual'!W$14:W$36)+SUMIF('MemMon Projected'!$B$14:$B$36,$B11,'MemMon Projected'!W$14:W$36)</f>
        <v>0</v>
      </c>
      <c r="X11" s="399">
        <f>SUMIF('MemMon Actual'!$B$14:$B$36,$B11,'MemMon Actual'!X$14:X$36)+SUMIF('MemMon Projected'!$B$14:$B$36,$B11,'MemMon Projected'!X$14:X$36)</f>
        <v>0</v>
      </c>
      <c r="Y11" s="399">
        <f>SUMIF('MemMon Actual'!$B$14:$B$36,$B11,'MemMon Actual'!Y$14:Y$36)+SUMIF('MemMon Projected'!$B$14:$B$36,$B11,'MemMon Projected'!Y$14:Y$36)</f>
        <v>0</v>
      </c>
      <c r="Z11" s="261">
        <f>SUMIF('MemMon Actual'!$B$14:$B$36,$B11,'MemMon Actual'!Z$14:Z$36)+SUMIF('MemMon Projected'!$B$14:$B$36,$B11,'MemMon Projected'!Z$14:Z$36)</f>
        <v>0</v>
      </c>
      <c r="AA11" s="82">
        <f>SUMIF('MemMon Actual'!$B$14:$B$36,$B11,'MemMon Actual'!AA$14:AA$36)+SUMIF('MemMon Projected'!$B$14:$B$36,$B11,'MemMon Projected'!AA$14:AA$36)</f>
        <v>0</v>
      </c>
      <c r="AB11" s="82">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5">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1">
        <f>SUMIF('MemMon Actual'!$B$14:$B$36,$B12,'MemMon Actual'!U$14:U$36)+SUMIF('MemMon Projected'!$B$14:$B$36,$B12,'MemMon Projected'!U$14:U$36)</f>
        <v>0</v>
      </c>
      <c r="V12" s="399">
        <f>SUMIF('MemMon Actual'!$B$14:$B$36,$B12,'MemMon Actual'!V$14:V$36)+SUMIF('MemMon Projected'!$B$14:$B$36,$B12,'MemMon Projected'!V$14:V$36)</f>
        <v>0</v>
      </c>
      <c r="W12" s="399">
        <f>SUMIF('MemMon Actual'!$B$14:$B$36,$B12,'MemMon Actual'!W$14:W$36)+SUMIF('MemMon Projected'!$B$14:$B$36,$B12,'MemMon Projected'!W$14:W$36)</f>
        <v>0</v>
      </c>
      <c r="X12" s="399">
        <f>SUMIF('MemMon Actual'!$B$14:$B$36,$B12,'MemMon Actual'!X$14:X$36)+SUMIF('MemMon Projected'!$B$14:$B$36,$B12,'MemMon Projected'!X$14:X$36)</f>
        <v>0</v>
      </c>
      <c r="Y12" s="399">
        <f>SUMIF('MemMon Actual'!$B$14:$B$36,$B12,'MemMon Actual'!Y$14:Y$36)+SUMIF('MemMon Projected'!$B$14:$B$36,$B12,'MemMon Projected'!Y$14:Y$36)</f>
        <v>0</v>
      </c>
      <c r="Z12" s="261">
        <f>SUMIF('MemMon Actual'!$B$14:$B$36,$B12,'MemMon Actual'!Z$14:Z$36)+SUMIF('MemMon Projected'!$B$14:$B$36,$B12,'MemMon Projected'!Z$14:Z$36)</f>
        <v>0</v>
      </c>
      <c r="AA12" s="82">
        <f>SUMIF('MemMon Actual'!$B$14:$B$36,$B12,'MemMon Actual'!AA$14:AA$36)+SUMIF('MemMon Projected'!$B$14:$B$36,$B12,'MemMon Projected'!AA$14:AA$36)</f>
        <v>0</v>
      </c>
      <c r="AB12" s="82">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5">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1">
        <f>SUMIF('MemMon Actual'!$B$14:$B$36,$B13,'MemMon Actual'!U$14:U$36)+SUMIF('MemMon Projected'!$B$14:$B$36,$B13,'MemMon Projected'!U$14:U$36)</f>
        <v>0</v>
      </c>
      <c r="V13" s="399">
        <f>SUMIF('MemMon Actual'!$B$14:$B$36,$B13,'MemMon Actual'!V$14:V$36)+SUMIF('MemMon Projected'!$B$14:$B$36,$B13,'MemMon Projected'!V$14:V$36)</f>
        <v>0</v>
      </c>
      <c r="W13" s="399">
        <f>SUMIF('MemMon Actual'!$B$14:$B$36,$B13,'MemMon Actual'!W$14:W$36)+SUMIF('MemMon Projected'!$B$14:$B$36,$B13,'MemMon Projected'!W$14:W$36)</f>
        <v>0</v>
      </c>
      <c r="X13" s="399">
        <f>SUMIF('MemMon Actual'!$B$14:$B$36,$B13,'MemMon Actual'!X$14:X$36)+SUMIF('MemMon Projected'!$B$14:$B$36,$B13,'MemMon Projected'!X$14:X$36)</f>
        <v>0</v>
      </c>
      <c r="Y13" s="399">
        <f>SUMIF('MemMon Actual'!$B$14:$B$36,$B13,'MemMon Actual'!Y$14:Y$36)+SUMIF('MemMon Projected'!$B$14:$B$36,$B13,'MemMon Projected'!Y$14:Y$36)</f>
        <v>0</v>
      </c>
      <c r="Z13" s="261">
        <f>SUMIF('MemMon Actual'!$B$14:$B$36,$B13,'MemMon Actual'!Z$14:Z$36)+SUMIF('MemMon Projected'!$B$14:$B$36,$B13,'MemMon Projected'!Z$14:Z$36)</f>
        <v>0</v>
      </c>
      <c r="AA13" s="82">
        <f>SUMIF('MemMon Actual'!$B$14:$B$36,$B13,'MemMon Actual'!AA$14:AA$36)+SUMIF('MemMon Projected'!$B$14:$B$36,$B13,'MemMon Projected'!AA$14:AA$36)</f>
        <v>0</v>
      </c>
      <c r="AB13" s="82">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5">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1">
        <f>SUMIF('MemMon Actual'!$B$14:$B$36,$B14,'MemMon Actual'!U$14:U$36)+SUMIF('MemMon Projected'!$B$14:$B$36,$B14,'MemMon Projected'!U$14:U$36)</f>
        <v>0</v>
      </c>
      <c r="V14" s="399">
        <f>SUMIF('MemMon Actual'!$B$14:$B$36,$B14,'MemMon Actual'!V$14:V$36)+SUMIF('MemMon Projected'!$B$14:$B$36,$B14,'MemMon Projected'!V$14:V$36)</f>
        <v>0</v>
      </c>
      <c r="W14" s="399">
        <f>SUMIF('MemMon Actual'!$B$14:$B$36,$B14,'MemMon Actual'!W$14:W$36)+SUMIF('MemMon Projected'!$B$14:$B$36,$B14,'MemMon Projected'!W$14:W$36)</f>
        <v>0</v>
      </c>
      <c r="X14" s="399">
        <f>SUMIF('MemMon Actual'!$B$14:$B$36,$B14,'MemMon Actual'!X$14:X$36)+SUMIF('MemMon Projected'!$B$14:$B$36,$B14,'MemMon Projected'!X$14:X$36)</f>
        <v>0</v>
      </c>
      <c r="Y14" s="399">
        <f>SUMIF('MemMon Actual'!$B$14:$B$36,$B14,'MemMon Actual'!Y$14:Y$36)+SUMIF('MemMon Projected'!$B$14:$B$36,$B14,'MemMon Projected'!Y$14:Y$36)</f>
        <v>0</v>
      </c>
      <c r="Z14" s="261">
        <f>SUMIF('MemMon Actual'!$B$14:$B$36,$B14,'MemMon Actual'!Z$14:Z$36)+SUMIF('MemMon Projected'!$B$14:$B$36,$B14,'MemMon Projected'!Z$14:Z$36)</f>
        <v>0</v>
      </c>
      <c r="AA14" s="82">
        <f>SUMIF('MemMon Actual'!$B$14:$B$36,$B14,'MemMon Actual'!AA$14:AA$36)+SUMIF('MemMon Projected'!$B$14:$B$36,$B14,'MemMon Projected'!AA$14:AA$36)</f>
        <v>0</v>
      </c>
      <c r="AB14" s="82">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5">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1">
        <f>SUMIF('MemMon Actual'!$B$14:$B$36,$B15,'MemMon Actual'!U$14:U$36)+SUMIF('MemMon Projected'!$B$14:$B$36,$B15,'MemMon Projected'!U$14:U$36)</f>
        <v>0</v>
      </c>
      <c r="V15" s="399">
        <f>SUMIF('MemMon Actual'!$B$14:$B$36,$B15,'MemMon Actual'!V$14:V$36)+SUMIF('MemMon Projected'!$B$14:$B$36,$B15,'MemMon Projected'!V$14:V$36)</f>
        <v>0</v>
      </c>
      <c r="W15" s="399">
        <f>SUMIF('MemMon Actual'!$B$14:$B$36,$B15,'MemMon Actual'!W$14:W$36)+SUMIF('MemMon Projected'!$B$14:$B$36,$B15,'MemMon Projected'!W$14:W$36)</f>
        <v>0</v>
      </c>
      <c r="X15" s="399">
        <f>SUMIF('MemMon Actual'!$B$14:$B$36,$B15,'MemMon Actual'!X$14:X$36)+SUMIF('MemMon Projected'!$B$14:$B$36,$B15,'MemMon Projected'!X$14:X$36)</f>
        <v>0</v>
      </c>
      <c r="Y15" s="399">
        <f>SUMIF('MemMon Actual'!$B$14:$B$36,$B15,'MemMon Actual'!Y$14:Y$36)+SUMIF('MemMon Projected'!$B$14:$B$36,$B15,'MemMon Projected'!Y$14:Y$36)</f>
        <v>0</v>
      </c>
      <c r="Z15" s="261">
        <f>SUMIF('MemMon Actual'!$B$14:$B$36,$B15,'MemMon Actual'!Z$14:Z$36)+SUMIF('MemMon Projected'!$B$14:$B$36,$B15,'MemMon Projected'!Z$14:Z$36)</f>
        <v>0</v>
      </c>
      <c r="AA15" s="82">
        <f>SUMIF('MemMon Actual'!$B$14:$B$36,$B15,'MemMon Actual'!AA$14:AA$36)+SUMIF('MemMon Projected'!$B$14:$B$36,$B15,'MemMon Projected'!AA$14:AA$36)</f>
        <v>0</v>
      </c>
      <c r="AB15" s="82">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t="13" hidden="1" x14ac:dyDescent="0.3">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1">
        <f>SUMIF('MemMon Actual'!$B$14:$B$36,$B16,'MemMon Actual'!U$14:U$36)+SUMIF('MemMon Projected'!$B$14:$B$36,$B16,'MemMon Projected'!U$14:U$36)</f>
        <v>0</v>
      </c>
      <c r="V16" s="399">
        <f>SUMIF('MemMon Actual'!$B$14:$B$36,$B16,'MemMon Actual'!V$14:V$36)+SUMIF('MemMon Projected'!$B$14:$B$36,$B16,'MemMon Projected'!V$14:V$36)</f>
        <v>0</v>
      </c>
      <c r="W16" s="399">
        <f>SUMIF('MemMon Actual'!$B$14:$B$36,$B16,'MemMon Actual'!W$14:W$36)+SUMIF('MemMon Projected'!$B$14:$B$36,$B16,'MemMon Projected'!W$14:W$36)</f>
        <v>0</v>
      </c>
      <c r="X16" s="399">
        <f>SUMIF('MemMon Actual'!$B$14:$B$36,$B16,'MemMon Actual'!X$14:X$36)+SUMIF('MemMon Projected'!$B$14:$B$36,$B16,'MemMon Projected'!X$14:X$36)</f>
        <v>0</v>
      </c>
      <c r="Y16" s="399">
        <f>SUMIF('MemMon Actual'!$B$14:$B$36,$B16,'MemMon Actual'!Y$14:Y$36)+SUMIF('MemMon Projected'!$B$14:$B$36,$B16,'MemMon Projected'!Y$14:Y$36)</f>
        <v>0</v>
      </c>
      <c r="Z16" s="261">
        <f>SUMIF('MemMon Actual'!$B$14:$B$36,$B16,'MemMon Actual'!Z$14:Z$36)+SUMIF('MemMon Projected'!$B$14:$B$36,$B16,'MemMon Projected'!Z$14:Z$36)</f>
        <v>0</v>
      </c>
      <c r="AA16" s="82">
        <f>SUMIF('MemMon Actual'!$B$14:$B$36,$B16,'MemMon Actual'!AA$14:AA$36)+SUMIF('MemMon Projected'!$B$14:$B$36,$B16,'MemMon Projected'!AA$14:AA$36)</f>
        <v>0</v>
      </c>
      <c r="AB16" s="82">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5">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1">
        <f>SUMIF('MemMon Actual'!$B$14:$B$36,$B17,'MemMon Actual'!U$14:U$36)+SUMIF('MemMon Projected'!$B$14:$B$36,$B17,'MemMon Projected'!U$14:U$36)</f>
        <v>0</v>
      </c>
      <c r="V17" s="399">
        <f>SUMIF('MemMon Actual'!$B$14:$B$36,$B17,'MemMon Actual'!V$14:V$36)+SUMIF('MemMon Projected'!$B$14:$B$36,$B17,'MemMon Projected'!V$14:V$36)</f>
        <v>0</v>
      </c>
      <c r="W17" s="399">
        <f>SUMIF('MemMon Actual'!$B$14:$B$36,$B17,'MemMon Actual'!W$14:W$36)+SUMIF('MemMon Projected'!$B$14:$B$36,$B17,'MemMon Projected'!W$14:W$36)</f>
        <v>0</v>
      </c>
      <c r="X17" s="399">
        <f>SUMIF('MemMon Actual'!$B$14:$B$36,$B17,'MemMon Actual'!X$14:X$36)+SUMIF('MemMon Projected'!$B$14:$B$36,$B17,'MemMon Projected'!X$14:X$36)</f>
        <v>0</v>
      </c>
      <c r="Y17" s="399">
        <f>SUMIF('MemMon Actual'!$B$14:$B$36,$B17,'MemMon Actual'!Y$14:Y$36)+SUMIF('MemMon Projected'!$B$14:$B$36,$B17,'MemMon Projected'!Y$14:Y$36)</f>
        <v>0</v>
      </c>
      <c r="Z17" s="261">
        <f>SUMIF('MemMon Actual'!$B$14:$B$36,$B17,'MemMon Actual'!Z$14:Z$36)+SUMIF('MemMon Projected'!$B$14:$B$36,$B17,'MemMon Projected'!Z$14:Z$36)</f>
        <v>0</v>
      </c>
      <c r="AA17" s="82">
        <f>SUMIF('MemMon Actual'!$B$14:$B$36,$B17,'MemMon Actual'!AA$14:AA$36)+SUMIF('MemMon Projected'!$B$14:$B$36,$B17,'MemMon Projected'!AA$14:AA$36)</f>
        <v>0</v>
      </c>
      <c r="AB17" s="82">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5">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1">
        <f>SUMIF('MemMon Actual'!$B$14:$B$36,$B18,'MemMon Actual'!U$14:U$36)+SUMIF('MemMon Projected'!$B$14:$B$36,$B18,'MemMon Projected'!U$14:U$36)</f>
        <v>0</v>
      </c>
      <c r="V18" s="399">
        <f>SUMIF('MemMon Actual'!$B$14:$B$36,$B18,'MemMon Actual'!V$14:V$36)+SUMIF('MemMon Projected'!$B$14:$B$36,$B18,'MemMon Projected'!V$14:V$36)</f>
        <v>0</v>
      </c>
      <c r="W18" s="399">
        <f>SUMIF('MemMon Actual'!$B$14:$B$36,$B18,'MemMon Actual'!W$14:W$36)+SUMIF('MemMon Projected'!$B$14:$B$36,$B18,'MemMon Projected'!W$14:W$36)</f>
        <v>0</v>
      </c>
      <c r="X18" s="399">
        <f>SUMIF('MemMon Actual'!$B$14:$B$36,$B18,'MemMon Actual'!X$14:X$36)+SUMIF('MemMon Projected'!$B$14:$B$36,$B18,'MemMon Projected'!X$14:X$36)</f>
        <v>0</v>
      </c>
      <c r="Y18" s="399">
        <f>SUMIF('MemMon Actual'!$B$14:$B$36,$B18,'MemMon Actual'!Y$14:Y$36)+SUMIF('MemMon Projected'!$B$14:$B$36,$B18,'MemMon Projected'!Y$14:Y$36)</f>
        <v>0</v>
      </c>
      <c r="Z18" s="261">
        <f>SUMIF('MemMon Actual'!$B$14:$B$36,$B18,'MemMon Actual'!Z$14:Z$36)+SUMIF('MemMon Projected'!$B$14:$B$36,$B18,'MemMon Projected'!Z$14:Z$36)</f>
        <v>0</v>
      </c>
      <c r="AA18" s="82">
        <f>SUMIF('MemMon Actual'!$B$14:$B$36,$B18,'MemMon Actual'!AA$14:AA$36)+SUMIF('MemMon Projected'!$B$14:$B$36,$B18,'MemMon Projected'!AA$14:AA$36)</f>
        <v>0</v>
      </c>
      <c r="AB18" s="82">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5">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1">
        <f>SUMIF('MemMon Actual'!$B$14:$B$36,$B19,'MemMon Actual'!U$14:U$36)+SUMIF('MemMon Projected'!$B$14:$B$36,$B19,'MemMon Projected'!U$14:U$36)</f>
        <v>0</v>
      </c>
      <c r="V19" s="399">
        <f>SUMIF('MemMon Actual'!$B$14:$B$36,$B19,'MemMon Actual'!V$14:V$36)+SUMIF('MemMon Projected'!$B$14:$B$36,$B19,'MemMon Projected'!V$14:V$36)</f>
        <v>0</v>
      </c>
      <c r="W19" s="399">
        <f>SUMIF('MemMon Actual'!$B$14:$B$36,$B19,'MemMon Actual'!W$14:W$36)+SUMIF('MemMon Projected'!$B$14:$B$36,$B19,'MemMon Projected'!W$14:W$36)</f>
        <v>0</v>
      </c>
      <c r="X19" s="399">
        <f>SUMIF('MemMon Actual'!$B$14:$B$36,$B19,'MemMon Actual'!X$14:X$36)+SUMIF('MemMon Projected'!$B$14:$B$36,$B19,'MemMon Projected'!X$14:X$36)</f>
        <v>0</v>
      </c>
      <c r="Y19" s="399">
        <f>SUMIF('MemMon Actual'!$B$14:$B$36,$B19,'MemMon Actual'!Y$14:Y$36)+SUMIF('MemMon Projected'!$B$14:$B$36,$B19,'MemMon Projected'!Y$14:Y$36)</f>
        <v>0</v>
      </c>
      <c r="Z19" s="261">
        <f>SUMIF('MemMon Actual'!$B$14:$B$36,$B19,'MemMon Actual'!Z$14:Z$36)+SUMIF('MemMon Projected'!$B$14:$B$36,$B19,'MemMon Projected'!Z$14:Z$36)</f>
        <v>0</v>
      </c>
      <c r="AA19" s="82">
        <f>SUMIF('MemMon Actual'!$B$14:$B$36,$B19,'MemMon Actual'!AA$14:AA$36)+SUMIF('MemMon Projected'!$B$14:$B$36,$B19,'MemMon Projected'!AA$14:AA$36)</f>
        <v>0</v>
      </c>
      <c r="AB19" s="82">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5">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1">
        <f>SUMIF('MemMon Actual'!$B$14:$B$36,$B20,'MemMon Actual'!U$14:U$36)+SUMIF('MemMon Projected'!$B$14:$B$36,$B20,'MemMon Projected'!U$14:U$36)</f>
        <v>0</v>
      </c>
      <c r="V20" s="399">
        <f>SUMIF('MemMon Actual'!$B$14:$B$36,$B20,'MemMon Actual'!V$14:V$36)+SUMIF('MemMon Projected'!$B$14:$B$36,$B20,'MemMon Projected'!V$14:V$36)</f>
        <v>0</v>
      </c>
      <c r="W20" s="399">
        <f>SUMIF('MemMon Actual'!$B$14:$B$36,$B20,'MemMon Actual'!W$14:W$36)+SUMIF('MemMon Projected'!$B$14:$B$36,$B20,'MemMon Projected'!W$14:W$36)</f>
        <v>0</v>
      </c>
      <c r="X20" s="399">
        <f>SUMIF('MemMon Actual'!$B$14:$B$36,$B20,'MemMon Actual'!X$14:X$36)+SUMIF('MemMon Projected'!$B$14:$B$36,$B20,'MemMon Projected'!X$14:X$36)</f>
        <v>0</v>
      </c>
      <c r="Y20" s="399">
        <f>SUMIF('MemMon Actual'!$B$14:$B$36,$B20,'MemMon Actual'!Y$14:Y$36)+SUMIF('MemMon Projected'!$B$14:$B$36,$B20,'MemMon Projected'!Y$14:Y$36)</f>
        <v>0</v>
      </c>
      <c r="Z20" s="261">
        <f>SUMIF('MemMon Actual'!$B$14:$B$36,$B20,'MemMon Actual'!Z$14:Z$36)+SUMIF('MemMon Projected'!$B$14:$B$36,$B20,'MemMon Projected'!Z$14:Z$36)</f>
        <v>0</v>
      </c>
      <c r="AA20" s="82">
        <f>SUMIF('MemMon Actual'!$B$14:$B$36,$B20,'MemMon Actual'!AA$14:AA$36)+SUMIF('MemMon Projected'!$B$14:$B$36,$B20,'MemMon Projected'!AA$14:AA$36)</f>
        <v>0</v>
      </c>
      <c r="AB20" s="82">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5">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1">
        <f>SUMIF('MemMon Actual'!$B$14:$B$36,$B21,'MemMon Actual'!U$14:U$36)+SUMIF('MemMon Projected'!$B$14:$B$36,$B21,'MemMon Projected'!U$14:U$36)</f>
        <v>0</v>
      </c>
      <c r="V21" s="399">
        <f>SUMIF('MemMon Actual'!$B$14:$B$36,$B21,'MemMon Actual'!V$14:V$36)+SUMIF('MemMon Projected'!$B$14:$B$36,$B21,'MemMon Projected'!V$14:V$36)</f>
        <v>0</v>
      </c>
      <c r="W21" s="399">
        <f>SUMIF('MemMon Actual'!$B$14:$B$36,$B21,'MemMon Actual'!W$14:W$36)+SUMIF('MemMon Projected'!$B$14:$B$36,$B21,'MemMon Projected'!W$14:W$36)</f>
        <v>0</v>
      </c>
      <c r="X21" s="399">
        <f>SUMIF('MemMon Actual'!$B$14:$B$36,$B21,'MemMon Actual'!X$14:X$36)+SUMIF('MemMon Projected'!$B$14:$B$36,$B21,'MemMon Projected'!X$14:X$36)</f>
        <v>0</v>
      </c>
      <c r="Y21" s="399">
        <f>SUMIF('MemMon Actual'!$B$14:$B$36,$B21,'MemMon Actual'!Y$14:Y$36)+SUMIF('MemMon Projected'!$B$14:$B$36,$B21,'MemMon Projected'!Y$14:Y$36)</f>
        <v>0</v>
      </c>
      <c r="Z21" s="261">
        <f>SUMIF('MemMon Actual'!$B$14:$B$36,$B21,'MemMon Actual'!Z$14:Z$36)+SUMIF('MemMon Projected'!$B$14:$B$36,$B21,'MemMon Projected'!Z$14:Z$36)</f>
        <v>0</v>
      </c>
      <c r="AA21" s="82">
        <f>SUMIF('MemMon Actual'!$B$14:$B$36,$B21,'MemMon Actual'!AA$14:AA$36)+SUMIF('MemMon Projected'!$B$14:$B$36,$B21,'MemMon Projected'!AA$14:AA$36)</f>
        <v>0</v>
      </c>
      <c r="AB21" s="82">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5">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1">
        <f>SUMIF('MemMon Actual'!$B$14:$B$36,$B22,'MemMon Actual'!U$14:U$36)+SUMIF('MemMon Projected'!$B$14:$B$36,$B22,'MemMon Projected'!U$14:U$36)</f>
        <v>0</v>
      </c>
      <c r="V22" s="399">
        <f>SUMIF('MemMon Actual'!$B$14:$B$36,$B22,'MemMon Actual'!V$14:V$36)+SUMIF('MemMon Projected'!$B$14:$B$36,$B22,'MemMon Projected'!V$14:V$36)</f>
        <v>0</v>
      </c>
      <c r="W22" s="399">
        <f>SUMIF('MemMon Actual'!$B$14:$B$36,$B22,'MemMon Actual'!W$14:W$36)+SUMIF('MemMon Projected'!$B$14:$B$36,$B22,'MemMon Projected'!W$14:W$36)</f>
        <v>0</v>
      </c>
      <c r="X22" s="399">
        <f>SUMIF('MemMon Actual'!$B$14:$B$36,$B22,'MemMon Actual'!X$14:X$36)+SUMIF('MemMon Projected'!$B$14:$B$36,$B22,'MemMon Projected'!X$14:X$36)</f>
        <v>0</v>
      </c>
      <c r="Y22" s="399">
        <f>SUMIF('MemMon Actual'!$B$14:$B$36,$B22,'MemMon Actual'!Y$14:Y$36)+SUMIF('MemMon Projected'!$B$14:$B$36,$B22,'MemMon Projected'!Y$14:Y$36)</f>
        <v>0</v>
      </c>
      <c r="Z22" s="261">
        <f>SUMIF('MemMon Actual'!$B$14:$B$36,$B22,'MemMon Actual'!Z$14:Z$36)+SUMIF('MemMon Projected'!$B$14:$B$36,$B22,'MemMon Projected'!Z$14:Z$36)</f>
        <v>0</v>
      </c>
      <c r="AA22" s="82">
        <f>SUMIF('MemMon Actual'!$B$14:$B$36,$B22,'MemMon Actual'!AA$14:AA$36)+SUMIF('MemMon Projected'!$B$14:$B$36,$B22,'MemMon Projected'!AA$14:AA$36)</f>
        <v>0</v>
      </c>
      <c r="AB22" s="82">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ht="13" x14ac:dyDescent="0.3">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1">
        <f>SUMIF('MemMon Actual'!$B$14:$B$36,$B23,'MemMon Actual'!U$14:U$36)+SUMIF('MemMon Projected'!$B$14:$B$36,$B23,'MemMon Projected'!U$14:U$36)</f>
        <v>0</v>
      </c>
      <c r="V23" s="399">
        <f>SUMIF('MemMon Actual'!$B$14:$B$36,$B23,'MemMon Actual'!V$14:V$36)+SUMIF('MemMon Projected'!$B$14:$B$36,$B23,'MemMon Projected'!V$14:V$36)</f>
        <v>0</v>
      </c>
      <c r="W23" s="399">
        <f>SUMIF('MemMon Actual'!$B$14:$B$36,$B23,'MemMon Actual'!W$14:W$36)+SUMIF('MemMon Projected'!$B$14:$B$36,$B23,'MemMon Projected'!W$14:W$36)</f>
        <v>0</v>
      </c>
      <c r="X23" s="399">
        <f>SUMIF('MemMon Actual'!$B$14:$B$36,$B23,'MemMon Actual'!X$14:X$36)+SUMIF('MemMon Projected'!$B$14:$B$36,$B23,'MemMon Projected'!X$14:X$36)</f>
        <v>0</v>
      </c>
      <c r="Y23" s="399">
        <f>SUMIF('MemMon Actual'!$B$14:$B$36,$B23,'MemMon Actual'!Y$14:Y$36)+SUMIF('MemMon Projected'!$B$14:$B$36,$B23,'MemMon Projected'!Y$14:Y$36)</f>
        <v>0</v>
      </c>
      <c r="Z23" s="261">
        <f>SUMIF('MemMon Actual'!$B$14:$B$36,$B23,'MemMon Actual'!Z$14:Z$36)+SUMIF('MemMon Projected'!$B$14:$B$36,$B23,'MemMon Projected'!Z$14:Z$36)</f>
        <v>0</v>
      </c>
      <c r="AA23" s="82">
        <f>SUMIF('MemMon Actual'!$B$14:$B$36,$B23,'MemMon Actual'!AA$14:AA$36)+SUMIF('MemMon Projected'!$B$14:$B$36,$B23,'MemMon Projected'!AA$14:AA$36)</f>
        <v>0</v>
      </c>
      <c r="AB23" s="82">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5">
      <c r="B24" s="25" t="str">
        <f>IFERROR(VLOOKUP(C24,'MEG Def'!$A$42:$B$45,2),"")</f>
        <v>Family Planning</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1">
        <f>SUMIF('MemMon Actual'!$B$14:$B$36,$B24,'MemMon Actual'!U$14:U$36)+SUMIF('MemMon Projected'!$B$14:$B$36,$B24,'MemMon Projected'!U$14:U$36)</f>
        <v>301149</v>
      </c>
      <c r="V24" s="399">
        <f>SUMIF('MemMon Actual'!$B$14:$B$36,$B24,'MemMon Actual'!V$14:V$36)+SUMIF('MemMon Projected'!$B$14:$B$36,$B24,'MemMon Projected'!V$14:V$36)</f>
        <v>284604</v>
      </c>
      <c r="W24" s="399">
        <f>SUMIF('MemMon Actual'!$B$14:$B$36,$B24,'MemMon Actual'!W$14:W$36)+SUMIF('MemMon Projected'!$B$14:$B$36,$B24,'MemMon Projected'!W$14:W$36)</f>
        <v>220732</v>
      </c>
      <c r="X24" s="399">
        <f>SUMIF('MemMon Actual'!$B$14:$B$36,$B24,'MemMon Actual'!X$14:X$36)+SUMIF('MemMon Projected'!$B$14:$B$36,$B24,'MemMon Projected'!X$14:X$36)</f>
        <v>334384</v>
      </c>
      <c r="Y24" s="399">
        <f>SUMIF('MemMon Actual'!$B$14:$B$36,$B24,'MemMon Actual'!Y$14:Y$36)+SUMIF('MemMon Projected'!$B$14:$B$36,$B24,'MemMon Projected'!Y$14:Y$36)</f>
        <v>312121</v>
      </c>
      <c r="Z24" s="261">
        <f>SUMIF('MemMon Actual'!$B$14:$B$36,$B24,'MemMon Actual'!Z$14:Z$36)+SUMIF('MemMon Projected'!$B$14:$B$36,$B24,'MemMon Projected'!Z$14:Z$36)</f>
        <v>398703</v>
      </c>
      <c r="AA24" s="82">
        <f>SUMIF('MemMon Actual'!$B$14:$B$36,$B24,'MemMon Actual'!AA$14:AA$36)+SUMIF('MemMon Projected'!$B$14:$B$36,$B24,'MemMon Projected'!AA$14:AA$36)</f>
        <v>0</v>
      </c>
      <c r="AB24" s="82">
        <f>SUMIF('MemMon Actual'!$B$14:$B$36,$B24,'MemMon Actual'!AB$14:AB$36)+SUMIF('MemMon Projected'!$B$14:$B$36,$B24,'MemMon Projected'!AB$14:AB$36)</f>
        <v>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hidden="1" x14ac:dyDescent="0.25">
      <c r="B25" s="25" t="str">
        <f>IFERROR(VLOOKUP(C25,'MEG Def'!$A$42:$B$45,2),"")</f>
        <v/>
      </c>
      <c r="C25" s="56"/>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1">
        <f>SUMIF('MemMon Actual'!$B$14:$B$36,$B25,'MemMon Actual'!U$14:U$36)+SUMIF('MemMon Projected'!$B$14:$B$36,$B25,'MemMon Projected'!U$14:U$36)</f>
        <v>0</v>
      </c>
      <c r="V25" s="399">
        <f>SUMIF('MemMon Actual'!$B$14:$B$36,$B25,'MemMon Actual'!V$14:V$36)+SUMIF('MemMon Projected'!$B$14:$B$36,$B25,'MemMon Projected'!V$14:V$36)</f>
        <v>0</v>
      </c>
      <c r="W25" s="399">
        <f>SUMIF('MemMon Actual'!$B$14:$B$36,$B25,'MemMon Actual'!W$14:W$36)+SUMIF('MemMon Projected'!$B$14:$B$36,$B25,'MemMon Projected'!W$14:W$36)</f>
        <v>0</v>
      </c>
      <c r="X25" s="399">
        <f>SUMIF('MemMon Actual'!$B$14:$B$36,$B25,'MemMon Actual'!X$14:X$36)+SUMIF('MemMon Projected'!$B$14:$B$36,$B25,'MemMon Projected'!X$14:X$36)</f>
        <v>0</v>
      </c>
      <c r="Y25" s="399">
        <f>SUMIF('MemMon Actual'!$B$14:$B$36,$B25,'MemMon Actual'!Y$14:Y$36)+SUMIF('MemMon Projected'!$B$14:$B$36,$B25,'MemMon Projected'!Y$14:Y$36)</f>
        <v>0</v>
      </c>
      <c r="Z25" s="261">
        <f>SUMIF('MemMon Actual'!$B$14:$B$36,$B25,'MemMon Actual'!Z$14:Z$36)+SUMIF('MemMon Projected'!$B$14:$B$36,$B25,'MemMon Projected'!Z$14:Z$36)</f>
        <v>0</v>
      </c>
      <c r="AA25" s="82">
        <f>SUMIF('MemMon Actual'!$B$14:$B$36,$B25,'MemMon Actual'!AA$14:AA$36)+SUMIF('MemMon Projected'!$B$14:$B$36,$B25,'MemMon Projected'!AA$14:AA$36)</f>
        <v>0</v>
      </c>
      <c r="AB25" s="82">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5">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1">
        <f>SUMIF('MemMon Actual'!$B$14:$B$36,$B26,'MemMon Actual'!U$14:U$36)+SUMIF('MemMon Projected'!$B$14:$B$36,$B26,'MemMon Projected'!U$14:U$36)</f>
        <v>0</v>
      </c>
      <c r="V26" s="399">
        <f>SUMIF('MemMon Actual'!$B$14:$B$36,$B26,'MemMon Actual'!V$14:V$36)+SUMIF('MemMon Projected'!$B$14:$B$36,$B26,'MemMon Projected'!V$14:V$36)</f>
        <v>0</v>
      </c>
      <c r="W26" s="399">
        <f>SUMIF('MemMon Actual'!$B$14:$B$36,$B26,'MemMon Actual'!W$14:W$36)+SUMIF('MemMon Projected'!$B$14:$B$36,$B26,'MemMon Projected'!W$14:W$36)</f>
        <v>0</v>
      </c>
      <c r="X26" s="399">
        <f>SUMIF('MemMon Actual'!$B$14:$B$36,$B26,'MemMon Actual'!X$14:X$36)+SUMIF('MemMon Projected'!$B$14:$B$36,$B26,'MemMon Projected'!X$14:X$36)</f>
        <v>0</v>
      </c>
      <c r="Y26" s="399">
        <f>SUMIF('MemMon Actual'!$B$14:$B$36,$B26,'MemMon Actual'!Y$14:Y$36)+SUMIF('MemMon Projected'!$B$14:$B$36,$B26,'MemMon Projected'!Y$14:Y$36)</f>
        <v>0</v>
      </c>
      <c r="Z26" s="261">
        <f>SUMIF('MemMon Actual'!$B$14:$B$36,$B26,'MemMon Actual'!Z$14:Z$36)+SUMIF('MemMon Projected'!$B$14:$B$36,$B26,'MemMon Projected'!Z$14:Z$36)</f>
        <v>0</v>
      </c>
      <c r="AA26" s="82">
        <f>SUMIF('MemMon Actual'!$B$14:$B$36,$B26,'MemMon Actual'!AA$14:AA$36)+SUMIF('MemMon Projected'!$B$14:$B$36,$B26,'MemMon Projected'!AA$14:AA$36)</f>
        <v>0</v>
      </c>
      <c r="AB26" s="82">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t="13" hidden="1" x14ac:dyDescent="0.3">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1">
        <f>SUMIF('MemMon Actual'!$B$14:$B$36,$B27,'MemMon Actual'!U$14:U$36)+SUMIF('MemMon Projected'!$B$14:$B$36,$B27,'MemMon Projected'!U$14:U$36)</f>
        <v>0</v>
      </c>
      <c r="V27" s="399">
        <f>SUMIF('MemMon Actual'!$B$14:$B$36,$B27,'MemMon Actual'!V$14:V$36)+SUMIF('MemMon Projected'!$B$14:$B$36,$B27,'MemMon Projected'!V$14:V$36)</f>
        <v>0</v>
      </c>
      <c r="W27" s="399">
        <f>SUMIF('MemMon Actual'!$B$14:$B$36,$B27,'MemMon Actual'!W$14:W$36)+SUMIF('MemMon Projected'!$B$14:$B$36,$B27,'MemMon Projected'!W$14:W$36)</f>
        <v>0</v>
      </c>
      <c r="X27" s="399">
        <f>SUMIF('MemMon Actual'!$B$14:$B$36,$B27,'MemMon Actual'!X$14:X$36)+SUMIF('MemMon Projected'!$B$14:$B$36,$B27,'MemMon Projected'!X$14:X$36)</f>
        <v>0</v>
      </c>
      <c r="Y27" s="399">
        <f>SUMIF('MemMon Actual'!$B$14:$B$36,$B27,'MemMon Actual'!Y$14:Y$36)+SUMIF('MemMon Projected'!$B$14:$B$36,$B27,'MemMon Projected'!Y$14:Y$36)</f>
        <v>0</v>
      </c>
      <c r="Z27" s="261">
        <f>SUMIF('MemMon Actual'!$B$14:$B$36,$B27,'MemMon Actual'!Z$14:Z$36)+SUMIF('MemMon Projected'!$B$14:$B$36,$B27,'MemMon Projected'!Z$14:Z$36)</f>
        <v>0</v>
      </c>
      <c r="AA27" s="82">
        <f>SUMIF('MemMon Actual'!$B$14:$B$36,$B27,'MemMon Actual'!AA$14:AA$36)+SUMIF('MemMon Projected'!$B$14:$B$36,$B27,'MemMon Projected'!AA$14:AA$36)</f>
        <v>0</v>
      </c>
      <c r="AB27" s="82">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t="13" hidden="1" x14ac:dyDescent="0.3">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1">
        <f>SUMIF('MemMon Actual'!$B$14:$B$36,$B28,'MemMon Actual'!U$14:U$36)+SUMIF('MemMon Projected'!$B$14:$B$36,$B28,'MemMon Projected'!U$14:U$36)</f>
        <v>0</v>
      </c>
      <c r="V28" s="399">
        <f>SUMIF('MemMon Actual'!$B$14:$B$36,$B28,'MemMon Actual'!V$14:V$36)+SUMIF('MemMon Projected'!$B$14:$B$36,$B28,'MemMon Projected'!V$14:V$36)</f>
        <v>0</v>
      </c>
      <c r="W28" s="399">
        <f>SUMIF('MemMon Actual'!$B$14:$B$36,$B28,'MemMon Actual'!W$14:W$36)+SUMIF('MemMon Projected'!$B$14:$B$36,$B28,'MemMon Projected'!W$14:W$36)</f>
        <v>0</v>
      </c>
      <c r="X28" s="399">
        <f>SUMIF('MemMon Actual'!$B$14:$B$36,$B28,'MemMon Actual'!X$14:X$36)+SUMIF('MemMon Projected'!$B$14:$B$36,$B28,'MemMon Projected'!X$14:X$36)</f>
        <v>0</v>
      </c>
      <c r="Y28" s="399">
        <f>SUMIF('MemMon Actual'!$B$14:$B$36,$B28,'MemMon Actual'!Y$14:Y$36)+SUMIF('MemMon Projected'!$B$14:$B$36,$B28,'MemMon Projected'!Y$14:Y$36)</f>
        <v>0</v>
      </c>
      <c r="Z28" s="261">
        <f>SUMIF('MemMon Actual'!$B$14:$B$36,$B28,'MemMon Actual'!Z$14:Z$36)+SUMIF('MemMon Projected'!$B$14:$B$36,$B28,'MemMon Projected'!Z$14:Z$36)</f>
        <v>0</v>
      </c>
      <c r="AA28" s="82">
        <f>SUMIF('MemMon Actual'!$B$14:$B$36,$B28,'MemMon Actual'!AA$14:AA$36)+SUMIF('MemMon Projected'!$B$14:$B$36,$B28,'MemMon Projected'!AA$14:AA$36)</f>
        <v>0</v>
      </c>
      <c r="AB28" s="82">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5">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1">
        <f>SUMIF('MemMon Actual'!$B$14:$B$36,$B29,'MemMon Actual'!U$14:U$36)+SUMIF('MemMon Projected'!$B$14:$B$36,$B29,'MemMon Projected'!U$14:U$36)</f>
        <v>0</v>
      </c>
      <c r="V29" s="399">
        <f>SUMIF('MemMon Actual'!$B$14:$B$36,$B29,'MemMon Actual'!V$14:V$36)+SUMIF('MemMon Projected'!$B$14:$B$36,$B29,'MemMon Projected'!V$14:V$36)</f>
        <v>0</v>
      </c>
      <c r="W29" s="399">
        <f>SUMIF('MemMon Actual'!$B$14:$B$36,$B29,'MemMon Actual'!W$14:W$36)+SUMIF('MemMon Projected'!$B$14:$B$36,$B29,'MemMon Projected'!W$14:W$36)</f>
        <v>0</v>
      </c>
      <c r="X29" s="399">
        <f>SUMIF('MemMon Actual'!$B$14:$B$36,$B29,'MemMon Actual'!X$14:X$36)+SUMIF('MemMon Projected'!$B$14:$B$36,$B29,'MemMon Projected'!X$14:X$36)</f>
        <v>0</v>
      </c>
      <c r="Y29" s="399">
        <f>SUMIF('MemMon Actual'!$B$14:$B$36,$B29,'MemMon Actual'!Y$14:Y$36)+SUMIF('MemMon Projected'!$B$14:$B$36,$B29,'MemMon Projected'!Y$14:Y$36)</f>
        <v>0</v>
      </c>
      <c r="Z29" s="261">
        <f>SUMIF('MemMon Actual'!$B$14:$B$36,$B29,'MemMon Actual'!Z$14:Z$36)+SUMIF('MemMon Projected'!$B$14:$B$36,$B29,'MemMon Projected'!Z$14:Z$36)</f>
        <v>0</v>
      </c>
      <c r="AA29" s="82">
        <f>SUMIF('MemMon Actual'!$B$14:$B$36,$B29,'MemMon Actual'!AA$14:AA$36)+SUMIF('MemMon Projected'!$B$14:$B$36,$B29,'MemMon Projected'!AA$14:AA$36)</f>
        <v>0</v>
      </c>
      <c r="AB29" s="82">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5">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1">
        <f>SUMIF('MemMon Actual'!$B$14:$B$36,$B30,'MemMon Actual'!U$14:U$36)+SUMIF('MemMon Projected'!$B$14:$B$36,$B30,'MemMon Projected'!U$14:U$36)</f>
        <v>0</v>
      </c>
      <c r="V30" s="399">
        <f>SUMIF('MemMon Actual'!$B$14:$B$36,$B30,'MemMon Actual'!V$14:V$36)+SUMIF('MemMon Projected'!$B$14:$B$36,$B30,'MemMon Projected'!V$14:V$36)</f>
        <v>0</v>
      </c>
      <c r="W30" s="399">
        <f>SUMIF('MemMon Actual'!$B$14:$B$36,$B30,'MemMon Actual'!W$14:W$36)+SUMIF('MemMon Projected'!$B$14:$B$36,$B30,'MemMon Projected'!W$14:W$36)</f>
        <v>0</v>
      </c>
      <c r="X30" s="399">
        <f>SUMIF('MemMon Actual'!$B$14:$B$36,$B30,'MemMon Actual'!X$14:X$36)+SUMIF('MemMon Projected'!$B$14:$B$36,$B30,'MemMon Projected'!X$14:X$36)</f>
        <v>0</v>
      </c>
      <c r="Y30" s="399">
        <f>SUMIF('MemMon Actual'!$B$14:$B$36,$B30,'MemMon Actual'!Y$14:Y$36)+SUMIF('MemMon Projected'!$B$14:$B$36,$B30,'MemMon Projected'!Y$14:Y$36)</f>
        <v>0</v>
      </c>
      <c r="Z30" s="261">
        <f>SUMIF('MemMon Actual'!$B$14:$B$36,$B30,'MemMon Actual'!Z$14:Z$36)+SUMIF('MemMon Projected'!$B$14:$B$36,$B30,'MemMon Projected'!Z$14:Z$36)</f>
        <v>0</v>
      </c>
      <c r="AA30" s="82">
        <f>SUMIF('MemMon Actual'!$B$14:$B$36,$B30,'MemMon Actual'!AA$14:AA$36)+SUMIF('MemMon Projected'!$B$14:$B$36,$B30,'MemMon Projected'!AA$14:AA$36)</f>
        <v>0</v>
      </c>
      <c r="AB30" s="82">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5">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1">
        <f>SUMIF('MemMon Actual'!$B$14:$B$36,$B31,'MemMon Actual'!U$14:U$36)+SUMIF('MemMon Projected'!$B$14:$B$36,$B31,'MemMon Projected'!U$14:U$36)</f>
        <v>0</v>
      </c>
      <c r="V31" s="399">
        <f>SUMIF('MemMon Actual'!$B$14:$B$36,$B31,'MemMon Actual'!V$14:V$36)+SUMIF('MemMon Projected'!$B$14:$B$36,$B31,'MemMon Projected'!V$14:V$36)</f>
        <v>0</v>
      </c>
      <c r="W31" s="399">
        <f>SUMIF('MemMon Actual'!$B$14:$B$36,$B31,'MemMon Actual'!W$14:W$36)+SUMIF('MemMon Projected'!$B$14:$B$36,$B31,'MemMon Projected'!W$14:W$36)</f>
        <v>0</v>
      </c>
      <c r="X31" s="399">
        <f>SUMIF('MemMon Actual'!$B$14:$B$36,$B31,'MemMon Actual'!X$14:X$36)+SUMIF('MemMon Projected'!$B$14:$B$36,$B31,'MemMon Projected'!X$14:X$36)</f>
        <v>0</v>
      </c>
      <c r="Y31" s="399">
        <f>SUMIF('MemMon Actual'!$B$14:$B$36,$B31,'MemMon Actual'!Y$14:Y$36)+SUMIF('MemMon Projected'!$B$14:$B$36,$B31,'MemMon Projected'!Y$14:Y$36)</f>
        <v>0</v>
      </c>
      <c r="Z31" s="261">
        <f>SUMIF('MemMon Actual'!$B$14:$B$36,$B31,'MemMon Actual'!Z$14:Z$36)+SUMIF('MemMon Projected'!$B$14:$B$36,$B31,'MemMon Projected'!Z$14:Z$36)</f>
        <v>0</v>
      </c>
      <c r="AA31" s="82">
        <f>SUMIF('MemMon Actual'!$B$14:$B$36,$B31,'MemMon Actual'!AA$14:AA$36)+SUMIF('MemMon Projected'!$B$14:$B$36,$B31,'MemMon Projected'!AA$14:AA$36)</f>
        <v>0</v>
      </c>
      <c r="AB31" s="82">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35">
      <c r="B32" s="34"/>
      <c r="C32" s="58"/>
      <c r="D32" s="50"/>
      <c r="E32" s="51"/>
      <c r="F32" s="51"/>
      <c r="G32" s="51"/>
      <c r="H32" s="51"/>
      <c r="I32" s="51"/>
      <c r="J32" s="51"/>
      <c r="K32" s="51"/>
      <c r="L32" s="51"/>
      <c r="M32" s="51"/>
      <c r="N32" s="51"/>
      <c r="O32" s="51"/>
      <c r="P32" s="51"/>
      <c r="Q32" s="51"/>
      <c r="R32" s="51"/>
      <c r="S32" s="51"/>
      <c r="T32" s="51"/>
      <c r="U32" s="50"/>
      <c r="V32" s="51"/>
      <c r="W32" s="51"/>
      <c r="X32" s="51"/>
      <c r="Y32" s="51"/>
      <c r="Z32" s="52"/>
      <c r="AA32" s="51"/>
      <c r="AB32" s="51"/>
      <c r="AC32" s="51"/>
      <c r="AD32" s="51"/>
      <c r="AE32" s="51"/>
      <c r="AF32" s="51"/>
      <c r="AG32" s="52"/>
    </row>
    <row r="33" spans="2:3" x14ac:dyDescent="0.25">
      <c r="B33" s="18"/>
      <c r="C33"/>
    </row>
    <row r="34" spans="2:3" x14ac:dyDescent="0.25">
      <c r="B34" s="18"/>
      <c r="C34"/>
    </row>
    <row r="35" spans="2:3" x14ac:dyDescent="0.25">
      <c r="B35" s="18"/>
      <c r="C35"/>
    </row>
    <row r="36" spans="2:3" x14ac:dyDescent="0.25">
      <c r="B36" s="18"/>
      <c r="C36"/>
    </row>
    <row r="37" spans="2:3" x14ac:dyDescent="0.25">
      <c r="B37" s="18"/>
      <c r="C37"/>
    </row>
    <row r="38" spans="2:3" x14ac:dyDescent="0.25">
      <c r="B38" s="18"/>
      <c r="C38"/>
    </row>
    <row r="39" spans="2:3" x14ac:dyDescent="0.25">
      <c r="B39" s="18"/>
      <c r="C39"/>
    </row>
    <row r="40" spans="2:3" x14ac:dyDescent="0.25">
      <c r="B40" s="18"/>
      <c r="C40"/>
    </row>
    <row r="41" spans="2:3" x14ac:dyDescent="0.25">
      <c r="B41" s="18"/>
      <c r="C41"/>
    </row>
    <row r="42" spans="2:3" x14ac:dyDescent="0.25">
      <c r="B42" s="18"/>
      <c r="C42"/>
    </row>
    <row r="43" spans="2:3" x14ac:dyDescent="0.25">
      <c r="B43" s="18"/>
      <c r="C43"/>
    </row>
    <row r="44" spans="2:3" x14ac:dyDescent="0.25">
      <c r="B44" s="18"/>
      <c r="C44"/>
    </row>
    <row r="45" spans="2:3" x14ac:dyDescent="0.25">
      <c r="B45" s="18"/>
      <c r="C45"/>
    </row>
    <row r="46" spans="2:3" x14ac:dyDescent="0.25">
      <c r="B46" s="18"/>
      <c r="C46"/>
    </row>
    <row r="47" spans="2:3" x14ac:dyDescent="0.25">
      <c r="B47" s="18"/>
      <c r="C47"/>
    </row>
  </sheetData>
  <sheetProtection algorithmName="SHA-512" hashValue="5G4z/AmTO/FARYQaZznZKILVDNUUzIVmNQ6tQaZ9WLH9lotXTgjotS8CXFu5Wr+9fmwNhE82VPX/oN2Xv/XJ4Q==" saltValue="9txaOV/IMXkmV7dVEf/s+Q=="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topLeftCell="B1" zoomScaleNormal="100" workbookViewId="0">
      <pane ySplit="9" topLeftCell="A10" activePane="bottomLeft" state="frozen"/>
      <selection pane="bottomLeft" activeCell="AK159" sqref="AK159"/>
    </sheetView>
  </sheetViews>
  <sheetFormatPr defaultColWidth="8.7265625" defaultRowHeight="12.5" x14ac:dyDescent="0.25"/>
  <cols>
    <col min="1" max="1" width="8.7265625" style="413"/>
    <col min="2" max="2" width="57" style="413" bestFit="1" customWidth="1"/>
    <col min="3" max="3" width="8" style="610" customWidth="1"/>
    <col min="4" max="4" width="20.1796875" style="413" customWidth="1"/>
    <col min="5" max="21" width="20.54296875" style="413" hidden="1" customWidth="1"/>
    <col min="22" max="27" width="20.54296875" style="413" customWidth="1"/>
    <col min="28" max="34" width="20.54296875" style="413" hidden="1" customWidth="1"/>
    <col min="35" max="35" width="20.54296875" style="413" customWidth="1"/>
    <col min="36" max="16384" width="8.7265625" style="413"/>
  </cols>
  <sheetData>
    <row r="1" spans="1:35" ht="26.15" customHeight="1" x14ac:dyDescent="0.4">
      <c r="B1" s="615" t="s">
        <v>2</v>
      </c>
      <c r="D1" s="482" t="s">
        <v>163</v>
      </c>
    </row>
    <row r="2" spans="1:35" ht="15.5" x14ac:dyDescent="0.25">
      <c r="A2" s="411"/>
      <c r="C2" s="616"/>
      <c r="D2" s="617" t="s">
        <v>164</v>
      </c>
    </row>
    <row r="3" spans="1:35" ht="29.5" customHeight="1" thickBot="1" x14ac:dyDescent="0.3">
      <c r="A3" s="460"/>
      <c r="B3" s="460"/>
      <c r="C3" s="362"/>
      <c r="D3" s="806" t="s">
        <v>165</v>
      </c>
      <c r="E3" s="460"/>
      <c r="F3" s="460"/>
      <c r="G3" s="460"/>
      <c r="H3" s="460"/>
      <c r="I3" s="460"/>
      <c r="J3" s="460"/>
      <c r="K3" s="460"/>
      <c r="L3" s="460"/>
      <c r="M3" s="460"/>
      <c r="N3" s="460"/>
      <c r="O3" s="460"/>
      <c r="P3" s="460"/>
      <c r="Q3" s="460"/>
      <c r="R3" s="460"/>
      <c r="S3" s="460"/>
      <c r="T3" s="460"/>
      <c r="U3" s="460"/>
      <c r="V3" s="460"/>
    </row>
    <row r="4" spans="1:35" ht="14.5" thickBot="1" x14ac:dyDescent="0.35">
      <c r="A4" s="460"/>
      <c r="B4" s="807" t="s">
        <v>154</v>
      </c>
      <c r="C4" s="808">
        <v>18</v>
      </c>
      <c r="D4" s="460"/>
      <c r="E4" s="460"/>
      <c r="F4" s="460"/>
      <c r="G4" s="462"/>
      <c r="H4" s="462"/>
      <c r="I4" s="462"/>
      <c r="J4" s="462"/>
      <c r="K4" s="460"/>
      <c r="L4" s="460"/>
      <c r="M4" s="460"/>
      <c r="N4" s="460"/>
      <c r="O4" s="460"/>
      <c r="P4" s="460"/>
      <c r="Q4" s="460"/>
      <c r="R4" s="460"/>
      <c r="S4" s="460"/>
      <c r="T4" s="460"/>
      <c r="U4" s="460"/>
      <c r="V4" s="460"/>
    </row>
    <row r="5" spans="1:35" ht="14.5" thickBot="1" x14ac:dyDescent="0.35">
      <c r="A5" s="460"/>
      <c r="B5" s="809" t="s">
        <v>155</v>
      </c>
      <c r="C5" s="808">
        <v>23</v>
      </c>
      <c r="D5" s="460"/>
      <c r="E5" s="460"/>
      <c r="F5" s="460"/>
      <c r="G5" s="462"/>
      <c r="H5" s="462"/>
      <c r="I5" s="462"/>
      <c r="J5" s="462"/>
      <c r="K5" s="460"/>
      <c r="L5" s="460"/>
      <c r="M5" s="460"/>
      <c r="N5" s="460"/>
      <c r="O5" s="460"/>
      <c r="P5" s="460"/>
      <c r="Q5" s="460"/>
      <c r="R5" s="460"/>
      <c r="S5" s="460"/>
      <c r="T5" s="460"/>
      <c r="U5" s="460"/>
      <c r="V5" s="460"/>
    </row>
    <row r="6" spans="1:35" ht="14" x14ac:dyDescent="0.3">
      <c r="A6" s="460"/>
      <c r="B6" s="460"/>
      <c r="C6" s="460"/>
      <c r="D6" s="460"/>
      <c r="E6" s="460"/>
      <c r="F6" s="460"/>
      <c r="G6" s="462"/>
      <c r="H6" s="462"/>
      <c r="I6" s="462"/>
      <c r="J6" s="462"/>
      <c r="K6" s="460"/>
      <c r="L6" s="460"/>
      <c r="M6" s="460"/>
      <c r="N6" s="460"/>
      <c r="O6" s="460"/>
      <c r="P6" s="460"/>
      <c r="Q6" s="460"/>
      <c r="R6" s="460"/>
      <c r="S6" s="460"/>
      <c r="T6" s="460"/>
      <c r="U6" s="460"/>
      <c r="V6" s="460"/>
    </row>
    <row r="7" spans="1:35" ht="14.5" thickBot="1" x14ac:dyDescent="0.35">
      <c r="A7" s="460"/>
      <c r="B7" s="810"/>
      <c r="C7" s="811"/>
      <c r="D7" s="460"/>
      <c r="E7" s="462"/>
      <c r="F7" s="462"/>
      <c r="G7" s="462"/>
      <c r="H7" s="462"/>
      <c r="I7" s="462"/>
      <c r="J7" s="462"/>
      <c r="K7" s="460"/>
      <c r="L7" s="460"/>
      <c r="M7" s="460"/>
      <c r="N7" s="460"/>
      <c r="O7" s="460"/>
      <c r="P7" s="460"/>
      <c r="Q7" s="460"/>
      <c r="R7" s="460"/>
      <c r="S7" s="460"/>
      <c r="T7" s="460"/>
      <c r="U7" s="460"/>
      <c r="V7" s="460"/>
    </row>
    <row r="8" spans="1:35" ht="20.149999999999999" customHeight="1" thickBot="1" x14ac:dyDescent="0.3">
      <c r="A8" s="460"/>
      <c r="B8" s="812" t="s">
        <v>52</v>
      </c>
      <c r="C8" s="362"/>
      <c r="D8" s="460"/>
      <c r="E8" s="813"/>
      <c r="F8" s="460"/>
      <c r="G8" s="814">
        <f>IF($B$8="Actuals only",SUMIF('MemMon Actual'!$B$33:$B$35,'Summary TC'!$B5,'MemMon Actual'!F$33:F$35),0)+IF($B$8="Actuals + Projected",SUMIF('MemMon Total'!$B$33:$B$35,'Summary TC'!$B5,'MemMon Total'!F$33:F$35),0)</f>
        <v>0</v>
      </c>
      <c r="H8" s="460"/>
      <c r="I8" s="460"/>
      <c r="J8" s="460"/>
      <c r="K8" s="460"/>
      <c r="L8" s="460"/>
      <c r="M8" s="460"/>
      <c r="N8" s="460"/>
      <c r="O8" s="460"/>
      <c r="P8" s="460"/>
      <c r="Q8" s="460"/>
      <c r="R8" s="460"/>
      <c r="S8" s="460"/>
      <c r="T8" s="460"/>
      <c r="U8" s="460"/>
      <c r="V8" s="460"/>
    </row>
    <row r="9" spans="1:35" x14ac:dyDescent="0.25">
      <c r="A9" s="460"/>
      <c r="B9" s="460"/>
      <c r="C9" s="815"/>
      <c r="D9" s="460"/>
      <c r="E9" s="460"/>
      <c r="F9" s="460"/>
      <c r="G9" s="460"/>
      <c r="H9" s="460"/>
      <c r="I9" s="460"/>
      <c r="J9" s="460"/>
      <c r="K9" s="460"/>
      <c r="L9" s="460"/>
      <c r="M9" s="460"/>
      <c r="N9" s="460"/>
      <c r="O9" s="460"/>
      <c r="P9" s="460"/>
      <c r="Q9" s="460"/>
      <c r="R9" s="460"/>
      <c r="S9" s="460"/>
      <c r="T9" s="460"/>
      <c r="U9" s="460"/>
      <c r="V9" s="460"/>
    </row>
    <row r="10" spans="1:35" ht="13.5" hidden="1" thickBot="1" x14ac:dyDescent="0.35">
      <c r="B10" s="440" t="s">
        <v>3</v>
      </c>
      <c r="C10" s="620"/>
      <c r="D10" s="440"/>
    </row>
    <row r="11" spans="1:35" ht="13" hidden="1" x14ac:dyDescent="0.3">
      <c r="B11" s="527"/>
      <c r="C11" s="563"/>
      <c r="D11" s="500"/>
      <c r="E11" s="529" t="s">
        <v>0</v>
      </c>
      <c r="F11" s="428"/>
      <c r="G11" s="503"/>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621" t="s">
        <v>20</v>
      </c>
    </row>
    <row r="12" spans="1:35" ht="13.5" hidden="1" thickBot="1" x14ac:dyDescent="0.35">
      <c r="B12" s="622"/>
      <c r="C12" s="623"/>
      <c r="D12" s="624"/>
      <c r="E12" s="577">
        <f>'DY Def'!B$5</f>
        <v>1</v>
      </c>
      <c r="F12" s="561">
        <f>'DY Def'!C$5</f>
        <v>2</v>
      </c>
      <c r="G12" s="561">
        <f>'DY Def'!D$5</f>
        <v>3</v>
      </c>
      <c r="H12" s="561">
        <f>'DY Def'!E$5</f>
        <v>4</v>
      </c>
      <c r="I12" s="561">
        <f>'DY Def'!F$5</f>
        <v>5</v>
      </c>
      <c r="J12" s="561">
        <f>'DY Def'!G$5</f>
        <v>6</v>
      </c>
      <c r="K12" s="561">
        <f>'DY Def'!H$5</f>
        <v>7</v>
      </c>
      <c r="L12" s="561">
        <f>'DY Def'!I$5</f>
        <v>8</v>
      </c>
      <c r="M12" s="561">
        <f>'DY Def'!J$5</f>
        <v>9</v>
      </c>
      <c r="N12" s="561">
        <f>'DY Def'!K$5</f>
        <v>10</v>
      </c>
      <c r="O12" s="561">
        <f>'DY Def'!L$5</f>
        <v>11</v>
      </c>
      <c r="P12" s="561">
        <f>'DY Def'!M$5</f>
        <v>12</v>
      </c>
      <c r="Q12" s="561">
        <f>'DY Def'!N$5</f>
        <v>13</v>
      </c>
      <c r="R12" s="561">
        <f>'DY Def'!O$5</f>
        <v>14</v>
      </c>
      <c r="S12" s="561">
        <f>'DY Def'!P$5</f>
        <v>15</v>
      </c>
      <c r="T12" s="561">
        <f>'DY Def'!Q$5</f>
        <v>16</v>
      </c>
      <c r="U12" s="561">
        <f>'DY Def'!R$5</f>
        <v>17</v>
      </c>
      <c r="V12" s="561">
        <f>'DY Def'!S$5</f>
        <v>18</v>
      </c>
      <c r="W12" s="561">
        <f>'DY Def'!T$5</f>
        <v>19</v>
      </c>
      <c r="X12" s="561">
        <f>'DY Def'!U$5</f>
        <v>20</v>
      </c>
      <c r="Y12" s="561">
        <f>'DY Def'!V$5</f>
        <v>21</v>
      </c>
      <c r="Z12" s="561">
        <f>'DY Def'!W$5</f>
        <v>22</v>
      </c>
      <c r="AA12" s="561">
        <f>'DY Def'!X$5</f>
        <v>23</v>
      </c>
      <c r="AB12" s="561">
        <f>'DY Def'!Y$5</f>
        <v>24</v>
      </c>
      <c r="AC12" s="561">
        <f>'DY Def'!Z$5</f>
        <v>25</v>
      </c>
      <c r="AD12" s="561">
        <f>'DY Def'!AA$5</f>
        <v>26</v>
      </c>
      <c r="AE12" s="561">
        <f>'DY Def'!AB$5</f>
        <v>27</v>
      </c>
      <c r="AF12" s="561">
        <f>'DY Def'!AC$5</f>
        <v>28</v>
      </c>
      <c r="AG12" s="561">
        <f>'DY Def'!AD$5</f>
        <v>29</v>
      </c>
      <c r="AH12" s="561">
        <f>'DY Def'!AE$5</f>
        <v>30</v>
      </c>
      <c r="AI12" s="625"/>
    </row>
    <row r="13" spans="1:35" ht="13" hidden="1" x14ac:dyDescent="0.3">
      <c r="B13" s="530"/>
      <c r="C13" s="626"/>
      <c r="D13" s="504"/>
      <c r="E13" s="627"/>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9"/>
      <c r="AI13" s="630"/>
    </row>
    <row r="14" spans="1:35" ht="13" hidden="1" x14ac:dyDescent="0.3">
      <c r="B14" s="548" t="s">
        <v>87</v>
      </c>
      <c r="C14" s="631"/>
      <c r="D14" s="514"/>
      <c r="E14" s="632"/>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4"/>
      <c r="AI14" s="635"/>
    </row>
    <row r="15" spans="1:35" ht="13" hidden="1" x14ac:dyDescent="0.3">
      <c r="B15" s="589" t="str">
        <f>IFERROR(VLOOKUP(C15,'MEG Def'!$A$7:$B$12,2),"")</f>
        <v/>
      </c>
      <c r="C15" s="636"/>
      <c r="D15" s="637" t="s">
        <v>20</v>
      </c>
      <c r="E15" s="638">
        <f>E16*E17</f>
        <v>0</v>
      </c>
      <c r="F15" s="639">
        <f>F16*F17</f>
        <v>0</v>
      </c>
      <c r="G15" s="639">
        <f>G16*G17</f>
        <v>0</v>
      </c>
      <c r="H15" s="639">
        <f>H16*H17</f>
        <v>0</v>
      </c>
      <c r="I15" s="639">
        <f>I16*I17</f>
        <v>0</v>
      </c>
      <c r="J15" s="639">
        <f t="shared" ref="J15:AC15" si="0">J16*J17</f>
        <v>0</v>
      </c>
      <c r="K15" s="639">
        <f t="shared" si="0"/>
        <v>0</v>
      </c>
      <c r="L15" s="639">
        <f t="shared" si="0"/>
        <v>0</v>
      </c>
      <c r="M15" s="639">
        <f t="shared" si="0"/>
        <v>0</v>
      </c>
      <c r="N15" s="639">
        <f t="shared" si="0"/>
        <v>0</v>
      </c>
      <c r="O15" s="639">
        <f t="shared" si="0"/>
        <v>0</v>
      </c>
      <c r="P15" s="639">
        <f t="shared" si="0"/>
        <v>0</v>
      </c>
      <c r="Q15" s="639">
        <f t="shared" si="0"/>
        <v>0</v>
      </c>
      <c r="R15" s="639">
        <f t="shared" si="0"/>
        <v>0</v>
      </c>
      <c r="S15" s="639">
        <f t="shared" si="0"/>
        <v>0</v>
      </c>
      <c r="T15" s="639">
        <f t="shared" si="0"/>
        <v>0</v>
      </c>
      <c r="U15" s="639">
        <f t="shared" si="0"/>
        <v>0</v>
      </c>
      <c r="V15" s="639">
        <f t="shared" si="0"/>
        <v>0</v>
      </c>
      <c r="W15" s="639">
        <f t="shared" si="0"/>
        <v>0</v>
      </c>
      <c r="X15" s="639">
        <f t="shared" si="0"/>
        <v>0</v>
      </c>
      <c r="Y15" s="639">
        <f t="shared" si="0"/>
        <v>0</v>
      </c>
      <c r="Z15" s="639">
        <f t="shared" si="0"/>
        <v>0</v>
      </c>
      <c r="AA15" s="639">
        <f t="shared" si="0"/>
        <v>0</v>
      </c>
      <c r="AB15" s="639">
        <f t="shared" si="0"/>
        <v>0</v>
      </c>
      <c r="AC15" s="639">
        <f t="shared" si="0"/>
        <v>0</v>
      </c>
      <c r="AD15" s="639">
        <f t="shared" ref="AD15:AH15" si="1">AD16*AD17</f>
        <v>0</v>
      </c>
      <c r="AE15" s="639">
        <f t="shared" si="1"/>
        <v>0</v>
      </c>
      <c r="AF15" s="639">
        <f t="shared" si="1"/>
        <v>0</v>
      </c>
      <c r="AG15" s="639">
        <f t="shared" si="1"/>
        <v>0</v>
      </c>
      <c r="AH15" s="640">
        <f t="shared" si="1"/>
        <v>0</v>
      </c>
      <c r="AI15" s="641"/>
    </row>
    <row r="16" spans="1:35" s="642" customFormat="1" ht="13" hidden="1" x14ac:dyDescent="0.3">
      <c r="B16" s="643"/>
      <c r="C16" s="644"/>
      <c r="D16" s="645" t="s">
        <v>21</v>
      </c>
      <c r="E16" s="646">
        <f>SUMIF('WOW PMPM &amp; Agg'!$B$10:$B$36,'Summary TC'!$B15,'WOW PMPM &amp; Agg'!D$10:D$36)</f>
        <v>0</v>
      </c>
      <c r="F16" s="647">
        <f>SUMIF('WOW PMPM &amp; Agg'!$B$10:$B$36,'Summary TC'!$B15,'WOW PMPM &amp; Agg'!E$10:E$36)</f>
        <v>0</v>
      </c>
      <c r="G16" s="647">
        <f>SUMIF('WOW PMPM &amp; Agg'!$B$10:$B$36,'Summary TC'!$B15,'WOW PMPM &amp; Agg'!F$10:F$36)</f>
        <v>0</v>
      </c>
      <c r="H16" s="647">
        <f>SUMIF('WOW PMPM &amp; Agg'!$B$10:$B$36,'Summary TC'!$B15,'WOW PMPM &amp; Agg'!G$10:G$36)</f>
        <v>0</v>
      </c>
      <c r="I16" s="647">
        <f>SUMIF('WOW PMPM &amp; Agg'!$B$10:$B$36,'Summary TC'!$B15,'WOW PMPM &amp; Agg'!H$10:H$36)</f>
        <v>0</v>
      </c>
      <c r="J16" s="647">
        <f>SUMIF('WOW PMPM &amp; Agg'!$B$10:$B$36,'Summary TC'!$B15,'WOW PMPM &amp; Agg'!I$10:I$36)</f>
        <v>0</v>
      </c>
      <c r="K16" s="647">
        <f>SUMIF('WOW PMPM &amp; Agg'!$B$10:$B$36,'Summary TC'!$B15,'WOW PMPM &amp; Agg'!J$10:J$36)</f>
        <v>0</v>
      </c>
      <c r="L16" s="647">
        <f>SUMIF('WOW PMPM &amp; Agg'!$B$10:$B$36,'Summary TC'!$B15,'WOW PMPM &amp; Agg'!K$10:K$36)</f>
        <v>0</v>
      </c>
      <c r="M16" s="647">
        <f>SUMIF('WOW PMPM &amp; Agg'!$B$10:$B$36,'Summary TC'!$B15,'WOW PMPM &amp; Agg'!L$10:L$36)</f>
        <v>0</v>
      </c>
      <c r="N16" s="647">
        <f>SUMIF('WOW PMPM &amp; Agg'!$B$10:$B$36,'Summary TC'!$B15,'WOW PMPM &amp; Agg'!M$10:M$36)</f>
        <v>0</v>
      </c>
      <c r="O16" s="647">
        <f>SUMIF('WOW PMPM &amp; Agg'!$B$10:$B$36,'Summary TC'!$B15,'WOW PMPM &amp; Agg'!N$10:N$36)</f>
        <v>0</v>
      </c>
      <c r="P16" s="647">
        <f>SUMIF('WOW PMPM &amp; Agg'!$B$10:$B$36,'Summary TC'!$B15,'WOW PMPM &amp; Agg'!O$10:O$36)</f>
        <v>0</v>
      </c>
      <c r="Q16" s="647">
        <f>SUMIF('WOW PMPM &amp; Agg'!$B$10:$B$36,'Summary TC'!$B15,'WOW PMPM &amp; Agg'!P$10:P$36)</f>
        <v>0</v>
      </c>
      <c r="R16" s="647">
        <f>SUMIF('WOW PMPM &amp; Agg'!$B$10:$B$36,'Summary TC'!$B15,'WOW PMPM &amp; Agg'!Q$10:Q$36)</f>
        <v>0</v>
      </c>
      <c r="S16" s="647">
        <f>SUMIF('WOW PMPM &amp; Agg'!$B$10:$B$36,'Summary TC'!$B15,'WOW PMPM &amp; Agg'!R$10:R$36)</f>
        <v>0</v>
      </c>
      <c r="T16" s="647">
        <f>SUMIF('WOW PMPM &amp; Agg'!$B$10:$B$36,'Summary TC'!$B15,'WOW PMPM &amp; Agg'!S$10:S$36)</f>
        <v>0</v>
      </c>
      <c r="U16" s="647">
        <f>SUMIF('WOW PMPM &amp; Agg'!$B$10:$B$36,'Summary TC'!$B15,'WOW PMPM &amp; Agg'!T$10:T$36)</f>
        <v>0</v>
      </c>
      <c r="V16" s="647">
        <f>SUMIF('WOW PMPM &amp; Agg'!$B$10:$B$36,'Summary TC'!$B15,'WOW PMPM &amp; Agg'!U$10:U$36)</f>
        <v>0</v>
      </c>
      <c r="W16" s="647">
        <f>SUMIF('WOW PMPM &amp; Agg'!$B$10:$B$36,'Summary TC'!$B15,'WOW PMPM &amp; Agg'!V$10:V$36)</f>
        <v>0</v>
      </c>
      <c r="X16" s="647">
        <f>SUMIF('WOW PMPM &amp; Agg'!$B$10:$B$36,'Summary TC'!$B15,'WOW PMPM &amp; Agg'!W$10:W$36)</f>
        <v>0</v>
      </c>
      <c r="Y16" s="647">
        <f>SUMIF('WOW PMPM &amp; Agg'!$B$10:$B$36,'Summary TC'!$B15,'WOW PMPM &amp; Agg'!X$10:X$36)</f>
        <v>0</v>
      </c>
      <c r="Z16" s="647">
        <f>SUMIF('WOW PMPM &amp; Agg'!$B$10:$B$36,'Summary TC'!$B15,'WOW PMPM &amp; Agg'!Y$10:Y$36)</f>
        <v>0</v>
      </c>
      <c r="AA16" s="647">
        <f>SUMIF('WOW PMPM &amp; Agg'!$B$10:$B$36,'Summary TC'!$B15,'WOW PMPM &amp; Agg'!Z$10:Z$36)</f>
        <v>0</v>
      </c>
      <c r="AB16" s="647">
        <f>SUMIF('WOW PMPM &amp; Agg'!$B$10:$B$36,'Summary TC'!$B15,'WOW PMPM &amp; Agg'!AA$10:AA$36)</f>
        <v>0</v>
      </c>
      <c r="AC16" s="647">
        <f>SUMIF('WOW PMPM &amp; Agg'!$B$10:$B$36,'Summary TC'!$B15,'WOW PMPM &amp; Agg'!AB$10:AB$36)</f>
        <v>0</v>
      </c>
      <c r="AD16" s="647">
        <f>SUMIF('WOW PMPM &amp; Agg'!$B$10:$B$36,'Summary TC'!$B15,'WOW PMPM &amp; Agg'!AC$10:AC$36)</f>
        <v>0</v>
      </c>
      <c r="AE16" s="647">
        <f>SUMIF('WOW PMPM &amp; Agg'!$B$10:$B$36,'Summary TC'!$B15,'WOW PMPM &amp; Agg'!AD$10:AD$36)</f>
        <v>0</v>
      </c>
      <c r="AF16" s="647">
        <f>SUMIF('WOW PMPM &amp; Agg'!$B$10:$B$36,'Summary TC'!$B15,'WOW PMPM &amp; Agg'!AE$10:AE$36)</f>
        <v>0</v>
      </c>
      <c r="AG16" s="647">
        <f>SUMIF('WOW PMPM &amp; Agg'!$B$10:$B$36,'Summary TC'!$B15,'WOW PMPM &amp; Agg'!AF$10:AF$36)</f>
        <v>0</v>
      </c>
      <c r="AH16" s="648">
        <f>SUMIF('WOW PMPM &amp; Agg'!$B$10:$B$36,'Summary TC'!$B15,'WOW PMPM &amp; Agg'!AG$10:AG$36)</f>
        <v>0</v>
      </c>
      <c r="AI16" s="649"/>
    </row>
    <row r="17" spans="2:35" s="655" customFormat="1" ht="13" hidden="1" x14ac:dyDescent="0.3">
      <c r="B17" s="650"/>
      <c r="C17" s="636"/>
      <c r="D17" s="651" t="s">
        <v>22</v>
      </c>
      <c r="E17" s="652">
        <f>IF($B$8="Actuals only",SUMIF('MemMon Actual'!$B$14:$B$36,'Summary TC'!$B15,'MemMon Actual'!D$14:D$36),0)+IF($B$8="Actuals + Projected",SUMIF('MemMon Total'!$B$10:$B$32,'Summary TC'!$B15,'MemMon Total'!D$10:D$32),0)</f>
        <v>0</v>
      </c>
      <c r="F17" s="619">
        <f>IF($B$8="Actuals only",SUMIF('MemMon Actual'!$B$14:$B$36,'Summary TC'!$B15,'MemMon Actual'!E$14:E$36),0)+IF($B$8="Actuals + Projected",SUMIF('MemMon Total'!$B$10:$B$32,'Summary TC'!$B15,'MemMon Total'!E$10:E$32),0)</f>
        <v>0</v>
      </c>
      <c r="G17" s="619">
        <f>IF($B$8="Actuals only",SUMIF('MemMon Actual'!$B$14:$B$36,'Summary TC'!$B15,'MemMon Actual'!F$14:F$36),0)+IF($B$8="Actuals + Projected",SUMIF('MemMon Total'!$B$10:$B$32,'Summary TC'!$B15,'MemMon Total'!F$10:F$32),0)</f>
        <v>0</v>
      </c>
      <c r="H17" s="619">
        <f>IF($B$8="Actuals only",SUMIF('MemMon Actual'!$B$14:$B$36,'Summary TC'!$B15,'MemMon Actual'!G$14:G$36),0)+IF($B$8="Actuals + Projected",SUMIF('MemMon Total'!$B$10:$B$32,'Summary TC'!$B15,'MemMon Total'!G$10:G$32),0)</f>
        <v>0</v>
      </c>
      <c r="I17" s="619">
        <f>IF($B$8="Actuals only",SUMIF('MemMon Actual'!$B$14:$B$36,'Summary TC'!$B15,'MemMon Actual'!H$14:H$36),0)+IF($B$8="Actuals + Projected",SUMIF('MemMon Total'!$B$10:$B$32,'Summary TC'!$B15,'MemMon Total'!H$10:H$32),0)</f>
        <v>0</v>
      </c>
      <c r="J17" s="619">
        <f>IF($B$8="Actuals only",SUMIF('MemMon Actual'!$B$14:$B$36,'Summary TC'!$B15,'MemMon Actual'!I$14:I$36),0)+IF($B$8="Actuals + Projected",SUMIF('MemMon Total'!$B$10:$B$32,'Summary TC'!$B15,'MemMon Total'!I$10:I$32),0)</f>
        <v>0</v>
      </c>
      <c r="K17" s="619">
        <f>IF($B$8="Actuals only",SUMIF('MemMon Actual'!$B$14:$B$36,'Summary TC'!$B15,'MemMon Actual'!J$14:J$36),0)+IF($B$8="Actuals + Projected",SUMIF('MemMon Total'!$B$10:$B$32,'Summary TC'!$B15,'MemMon Total'!J$10:J$32),0)</f>
        <v>0</v>
      </c>
      <c r="L17" s="619">
        <f>IF($B$8="Actuals only",SUMIF('MemMon Actual'!$B$14:$B$36,'Summary TC'!$B15,'MemMon Actual'!K$14:K$36),0)+IF($B$8="Actuals + Projected",SUMIF('MemMon Total'!$B$10:$B$32,'Summary TC'!$B15,'MemMon Total'!K$10:K$32),0)</f>
        <v>0</v>
      </c>
      <c r="M17" s="619">
        <f>IF($B$8="Actuals only",SUMIF('MemMon Actual'!$B$14:$B$36,'Summary TC'!$B15,'MemMon Actual'!L$14:L$36),0)+IF($B$8="Actuals + Projected",SUMIF('MemMon Total'!$B$10:$B$32,'Summary TC'!$B15,'MemMon Total'!L$10:L$32),0)</f>
        <v>0</v>
      </c>
      <c r="N17" s="619">
        <f>IF($B$8="Actuals only",SUMIF('MemMon Actual'!$B$14:$B$36,'Summary TC'!$B15,'MemMon Actual'!M$14:M$36),0)+IF($B$8="Actuals + Projected",SUMIF('MemMon Total'!$B$10:$B$32,'Summary TC'!$B15,'MemMon Total'!M$10:M$32),0)</f>
        <v>0</v>
      </c>
      <c r="O17" s="619">
        <f>IF($B$8="Actuals only",SUMIF('MemMon Actual'!$B$14:$B$36,'Summary TC'!$B15,'MemMon Actual'!N$14:N$36),0)+IF($B$8="Actuals + Projected",SUMIF('MemMon Total'!$B$10:$B$32,'Summary TC'!$B15,'MemMon Total'!N$10:N$32),0)</f>
        <v>0</v>
      </c>
      <c r="P17" s="619">
        <f>IF($B$8="Actuals only",SUMIF('MemMon Actual'!$B$14:$B$36,'Summary TC'!$B15,'MemMon Actual'!O$14:O$36),0)+IF($B$8="Actuals + Projected",SUMIF('MemMon Total'!$B$10:$B$32,'Summary TC'!$B15,'MemMon Total'!O$10:O$32),0)</f>
        <v>0</v>
      </c>
      <c r="Q17" s="619">
        <f>IF($B$8="Actuals only",SUMIF('MemMon Actual'!$B$14:$B$36,'Summary TC'!$B15,'MemMon Actual'!P$14:P$36),0)+IF($B$8="Actuals + Projected",SUMIF('MemMon Total'!$B$10:$B$32,'Summary TC'!$B15,'MemMon Total'!P$10:P$32),0)</f>
        <v>0</v>
      </c>
      <c r="R17" s="619">
        <f>IF($B$8="Actuals only",SUMIF('MemMon Actual'!$B$14:$B$36,'Summary TC'!$B15,'MemMon Actual'!Q$14:Q$36),0)+IF($B$8="Actuals + Projected",SUMIF('MemMon Total'!$B$10:$B$32,'Summary TC'!$B15,'MemMon Total'!Q$10:Q$32),0)</f>
        <v>0</v>
      </c>
      <c r="S17" s="619">
        <f>IF($B$8="Actuals only",SUMIF('MemMon Actual'!$B$14:$B$36,'Summary TC'!$B15,'MemMon Actual'!R$14:R$36),0)+IF($B$8="Actuals + Projected",SUMIF('MemMon Total'!$B$10:$B$32,'Summary TC'!$B15,'MemMon Total'!R$10:R$32),0)</f>
        <v>0</v>
      </c>
      <c r="T17" s="619">
        <f>IF($B$8="Actuals only",SUMIF('MemMon Actual'!$B$14:$B$36,'Summary TC'!$B15,'MemMon Actual'!S$14:S$36),0)+IF($B$8="Actuals + Projected",SUMIF('MemMon Total'!$B$10:$B$32,'Summary TC'!$B15,'MemMon Total'!S$10:S$32),0)</f>
        <v>0</v>
      </c>
      <c r="U17" s="619">
        <f>IF($B$8="Actuals only",SUMIF('MemMon Actual'!$B$14:$B$36,'Summary TC'!$B15,'MemMon Actual'!T$14:T$36),0)+IF($B$8="Actuals + Projected",SUMIF('MemMon Total'!$B$10:$B$32,'Summary TC'!$B15,'MemMon Total'!T$10:T$32),0)</f>
        <v>0</v>
      </c>
      <c r="V17" s="619">
        <f>IF($B$8="Actuals only",SUMIF('MemMon Actual'!$B$14:$B$36,'Summary TC'!$B15,'MemMon Actual'!U$14:U$36),0)+IF($B$8="Actuals + Projected",SUMIF('MemMon Total'!$B$10:$B$32,'Summary TC'!$B15,'MemMon Total'!U$10:U$32),0)</f>
        <v>0</v>
      </c>
      <c r="W17" s="619">
        <f>IF($B$8="Actuals only",SUMIF('MemMon Actual'!$B$14:$B$36,'Summary TC'!$B15,'MemMon Actual'!V$14:V$36),0)+IF($B$8="Actuals + Projected",SUMIF('MemMon Total'!$B$10:$B$32,'Summary TC'!$B15,'MemMon Total'!V$10:V$32),0)</f>
        <v>0</v>
      </c>
      <c r="X17" s="619">
        <f>IF($B$8="Actuals only",SUMIF('MemMon Actual'!$B$14:$B$36,'Summary TC'!$B15,'MemMon Actual'!W$14:W$36),0)+IF($B$8="Actuals + Projected",SUMIF('MemMon Total'!$B$10:$B$32,'Summary TC'!$B15,'MemMon Total'!W$10:W$32),0)</f>
        <v>0</v>
      </c>
      <c r="Y17" s="619">
        <f>IF($B$8="Actuals only",SUMIF('MemMon Actual'!$B$14:$B$36,'Summary TC'!$B15,'MemMon Actual'!X$14:X$36),0)+IF($B$8="Actuals + Projected",SUMIF('MemMon Total'!$B$10:$B$32,'Summary TC'!$B15,'MemMon Total'!X$10:X$32),0)</f>
        <v>0</v>
      </c>
      <c r="Z17" s="619">
        <f>IF($B$8="Actuals only",SUMIF('MemMon Actual'!$B$14:$B$36,'Summary TC'!$B15,'MemMon Actual'!Y$14:Y$36),0)+IF($B$8="Actuals + Projected",SUMIF('MemMon Total'!$B$10:$B$32,'Summary TC'!$B15,'MemMon Total'!Y$10:Y$32),0)</f>
        <v>0</v>
      </c>
      <c r="AA17" s="619">
        <f>IF($B$8="Actuals only",SUMIF('MemMon Actual'!$B$14:$B$36,'Summary TC'!$B15,'MemMon Actual'!Z$14:Z$36),0)+IF($B$8="Actuals + Projected",SUMIF('MemMon Total'!$B$10:$B$32,'Summary TC'!$B15,'MemMon Total'!Z$10:Z$32),0)</f>
        <v>0</v>
      </c>
      <c r="AB17" s="619">
        <f>IF($B$8="Actuals only",SUMIF('MemMon Actual'!$B$14:$B$36,'Summary TC'!$B15,'MemMon Actual'!AA$14:AA$36),0)+IF($B$8="Actuals + Projected",SUMIF('MemMon Total'!$B$10:$B$32,'Summary TC'!$B15,'MemMon Total'!AA$10:AA$32),0)</f>
        <v>0</v>
      </c>
      <c r="AC17" s="619">
        <f>IF($B$8="Actuals only",SUMIF('MemMon Actual'!$B$14:$B$36,'Summary TC'!$B15,'MemMon Actual'!AB$14:AB$36),0)+IF($B$8="Actuals + Projected",SUMIF('MemMon Total'!$B$10:$B$32,'Summary TC'!$B15,'MemMon Total'!AB$10:AB$32),0)</f>
        <v>0</v>
      </c>
      <c r="AD17" s="619">
        <f>IF($B$8="Actuals only",SUMIF('MemMon Actual'!$B$14:$B$36,'Summary TC'!$B15,'MemMon Actual'!AC$14:AC$36),0)+IF($B$8="Actuals + Projected",SUMIF('MemMon Total'!$B$10:$B$32,'Summary TC'!$B15,'MemMon Total'!AC$10:AC$32),0)</f>
        <v>0</v>
      </c>
      <c r="AE17" s="619">
        <f>IF($B$8="Actuals only",SUMIF('MemMon Actual'!$B$14:$B$36,'Summary TC'!$B15,'MemMon Actual'!AD$14:AD$36),0)+IF($B$8="Actuals + Projected",SUMIF('MemMon Total'!$B$10:$B$32,'Summary TC'!$B15,'MemMon Total'!AD$10:AD$32),0)</f>
        <v>0</v>
      </c>
      <c r="AF17" s="619">
        <f>IF($B$8="Actuals only",SUMIF('MemMon Actual'!$B$14:$B$36,'Summary TC'!$B15,'MemMon Actual'!AE$14:AE$36),0)+IF($B$8="Actuals + Projected",SUMIF('MemMon Total'!$B$10:$B$32,'Summary TC'!$B15,'MemMon Total'!AE$10:AE$32),0)</f>
        <v>0</v>
      </c>
      <c r="AG17" s="619">
        <f>IF($B$8="Actuals only",SUMIF('MemMon Actual'!$B$14:$B$36,'Summary TC'!$B15,'MemMon Actual'!AF$14:AF$36),0)+IF($B$8="Actuals + Projected",SUMIF('MemMon Total'!$B$10:$B$32,'Summary TC'!$B15,'MemMon Total'!AF$10:AF$32),0)</f>
        <v>0</v>
      </c>
      <c r="AH17" s="653">
        <f>IF($B$8="Actuals only",SUMIF('MemMon Actual'!$B$14:$B$36,'Summary TC'!$B15,'MemMon Actual'!AG$14:AG$36),0)+IF($B$8="Actuals + Projected",SUMIF('MemMon Total'!$B$10:$B$32,'Summary TC'!$B15,'MemMon Total'!AG$10:AG$32),0)</f>
        <v>0</v>
      </c>
      <c r="AI17" s="654"/>
    </row>
    <row r="18" spans="2:35" ht="13" hidden="1" x14ac:dyDescent="0.3">
      <c r="B18" s="589"/>
      <c r="C18" s="636"/>
      <c r="D18" s="637"/>
      <c r="E18" s="65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657"/>
      <c r="AI18" s="641"/>
    </row>
    <row r="19" spans="2:35" ht="13" hidden="1" x14ac:dyDescent="0.3">
      <c r="B19" s="589" t="str">
        <f>IFERROR(VLOOKUP(C19,'MEG Def'!$A$7:$B$12,2),"")</f>
        <v/>
      </c>
      <c r="C19" s="636"/>
      <c r="D19" s="637" t="s">
        <v>20</v>
      </c>
      <c r="E19" s="638">
        <f>E20*E21</f>
        <v>0</v>
      </c>
      <c r="F19" s="639">
        <f>F20*F21</f>
        <v>0</v>
      </c>
      <c r="G19" s="639">
        <f>G20*G21</f>
        <v>0</v>
      </c>
      <c r="H19" s="639">
        <f>H20*H21</f>
        <v>0</v>
      </c>
      <c r="I19" s="639">
        <f>I20*I21</f>
        <v>0</v>
      </c>
      <c r="J19" s="639">
        <f t="shared" ref="J19:AC19" si="2">J20*J21</f>
        <v>0</v>
      </c>
      <c r="K19" s="639">
        <f t="shared" si="2"/>
        <v>0</v>
      </c>
      <c r="L19" s="639">
        <f t="shared" si="2"/>
        <v>0</v>
      </c>
      <c r="M19" s="639">
        <f t="shared" si="2"/>
        <v>0</v>
      </c>
      <c r="N19" s="639">
        <f t="shared" si="2"/>
        <v>0</v>
      </c>
      <c r="O19" s="639">
        <f t="shared" si="2"/>
        <v>0</v>
      </c>
      <c r="P19" s="639">
        <f t="shared" si="2"/>
        <v>0</v>
      </c>
      <c r="Q19" s="639">
        <f t="shared" si="2"/>
        <v>0</v>
      </c>
      <c r="R19" s="639">
        <f t="shared" si="2"/>
        <v>0</v>
      </c>
      <c r="S19" s="639">
        <f t="shared" si="2"/>
        <v>0</v>
      </c>
      <c r="T19" s="639">
        <f t="shared" si="2"/>
        <v>0</v>
      </c>
      <c r="U19" s="639">
        <f t="shared" si="2"/>
        <v>0</v>
      </c>
      <c r="V19" s="639">
        <f t="shared" si="2"/>
        <v>0</v>
      </c>
      <c r="W19" s="639">
        <f t="shared" si="2"/>
        <v>0</v>
      </c>
      <c r="X19" s="639">
        <f t="shared" si="2"/>
        <v>0</v>
      </c>
      <c r="Y19" s="639">
        <f t="shared" si="2"/>
        <v>0</v>
      </c>
      <c r="Z19" s="639">
        <f t="shared" si="2"/>
        <v>0</v>
      </c>
      <c r="AA19" s="639">
        <f t="shared" si="2"/>
        <v>0</v>
      </c>
      <c r="AB19" s="639">
        <f t="shared" si="2"/>
        <v>0</v>
      </c>
      <c r="AC19" s="639">
        <f t="shared" si="2"/>
        <v>0</v>
      </c>
      <c r="AD19" s="639">
        <f t="shared" ref="AD19:AH19" si="3">AD20*AD21</f>
        <v>0</v>
      </c>
      <c r="AE19" s="639">
        <f t="shared" si="3"/>
        <v>0</v>
      </c>
      <c r="AF19" s="639">
        <f t="shared" si="3"/>
        <v>0</v>
      </c>
      <c r="AG19" s="639">
        <f t="shared" si="3"/>
        <v>0</v>
      </c>
      <c r="AH19" s="640">
        <f t="shared" si="3"/>
        <v>0</v>
      </c>
      <c r="AI19" s="641"/>
    </row>
    <row r="20" spans="2:35" s="642" customFormat="1" ht="13" hidden="1" x14ac:dyDescent="0.3">
      <c r="B20" s="643"/>
      <c r="C20" s="644"/>
      <c r="D20" s="645" t="s">
        <v>21</v>
      </c>
      <c r="E20" s="646">
        <f>SUMIF('WOW PMPM &amp; Agg'!$B$10:$B$36,'Summary TC'!$B19,'WOW PMPM &amp; Agg'!D$10:D$36)</f>
        <v>0</v>
      </c>
      <c r="F20" s="647">
        <f>SUMIF('WOW PMPM &amp; Agg'!$B$10:$B$36,'Summary TC'!$B19,'WOW PMPM &amp; Agg'!E$10:E$36)</f>
        <v>0</v>
      </c>
      <c r="G20" s="647">
        <f>SUMIF('WOW PMPM &amp; Agg'!$B$10:$B$36,'Summary TC'!$B19,'WOW PMPM &amp; Agg'!F$10:F$36)</f>
        <v>0</v>
      </c>
      <c r="H20" s="647">
        <f>SUMIF('WOW PMPM &amp; Agg'!$B$10:$B$36,'Summary TC'!$B19,'WOW PMPM &amp; Agg'!G$10:G$36)</f>
        <v>0</v>
      </c>
      <c r="I20" s="647">
        <f>SUMIF('WOW PMPM &amp; Agg'!$B$10:$B$36,'Summary TC'!$B19,'WOW PMPM &amp; Agg'!H$10:H$36)</f>
        <v>0</v>
      </c>
      <c r="J20" s="647">
        <f>SUMIF('WOW PMPM &amp; Agg'!$B$10:$B$36,'Summary TC'!$B19,'WOW PMPM &amp; Agg'!I$10:I$36)</f>
        <v>0</v>
      </c>
      <c r="K20" s="647">
        <f>SUMIF('WOW PMPM &amp; Agg'!$B$10:$B$36,'Summary TC'!$B19,'WOW PMPM &amp; Agg'!J$10:J$36)</f>
        <v>0</v>
      </c>
      <c r="L20" s="647">
        <f>SUMIF('WOW PMPM &amp; Agg'!$B$10:$B$36,'Summary TC'!$B19,'WOW PMPM &amp; Agg'!K$10:K$36)</f>
        <v>0</v>
      </c>
      <c r="M20" s="647">
        <f>SUMIF('WOW PMPM &amp; Agg'!$B$10:$B$36,'Summary TC'!$B19,'WOW PMPM &amp; Agg'!L$10:L$36)</f>
        <v>0</v>
      </c>
      <c r="N20" s="647">
        <f>SUMIF('WOW PMPM &amp; Agg'!$B$10:$B$36,'Summary TC'!$B19,'WOW PMPM &amp; Agg'!M$10:M$36)</f>
        <v>0</v>
      </c>
      <c r="O20" s="647">
        <f>SUMIF('WOW PMPM &amp; Agg'!$B$10:$B$36,'Summary TC'!$B19,'WOW PMPM &amp; Agg'!N$10:N$36)</f>
        <v>0</v>
      </c>
      <c r="P20" s="647">
        <f>SUMIF('WOW PMPM &amp; Agg'!$B$10:$B$36,'Summary TC'!$B19,'WOW PMPM &amp; Agg'!O$10:O$36)</f>
        <v>0</v>
      </c>
      <c r="Q20" s="647">
        <f>SUMIF('WOW PMPM &amp; Agg'!$B$10:$B$36,'Summary TC'!$B19,'WOW PMPM &amp; Agg'!P$10:P$36)</f>
        <v>0</v>
      </c>
      <c r="R20" s="647">
        <f>SUMIF('WOW PMPM &amp; Agg'!$B$10:$B$36,'Summary TC'!$B19,'WOW PMPM &amp; Agg'!Q$10:Q$36)</f>
        <v>0</v>
      </c>
      <c r="S20" s="647">
        <f>SUMIF('WOW PMPM &amp; Agg'!$B$10:$B$36,'Summary TC'!$B19,'WOW PMPM &amp; Agg'!R$10:R$36)</f>
        <v>0</v>
      </c>
      <c r="T20" s="647">
        <f>SUMIF('WOW PMPM &amp; Agg'!$B$10:$B$36,'Summary TC'!$B19,'WOW PMPM &amp; Agg'!S$10:S$36)</f>
        <v>0</v>
      </c>
      <c r="U20" s="647">
        <f>SUMIF('WOW PMPM &amp; Agg'!$B$10:$B$36,'Summary TC'!$B19,'WOW PMPM &amp; Agg'!T$10:T$36)</f>
        <v>0</v>
      </c>
      <c r="V20" s="647">
        <f>SUMIF('WOW PMPM &amp; Agg'!$B$10:$B$36,'Summary TC'!$B19,'WOW PMPM &amp; Agg'!U$10:U$36)</f>
        <v>0</v>
      </c>
      <c r="W20" s="647">
        <f>SUMIF('WOW PMPM &amp; Agg'!$B$10:$B$36,'Summary TC'!$B19,'WOW PMPM &amp; Agg'!V$10:V$36)</f>
        <v>0</v>
      </c>
      <c r="X20" s="647">
        <f>SUMIF('WOW PMPM &amp; Agg'!$B$10:$B$36,'Summary TC'!$B19,'WOW PMPM &amp; Agg'!W$10:W$36)</f>
        <v>0</v>
      </c>
      <c r="Y20" s="647">
        <f>SUMIF('WOW PMPM &amp; Agg'!$B$10:$B$36,'Summary TC'!$B19,'WOW PMPM &amp; Agg'!X$10:X$36)</f>
        <v>0</v>
      </c>
      <c r="Z20" s="647">
        <f>SUMIF('WOW PMPM &amp; Agg'!$B$10:$B$36,'Summary TC'!$B19,'WOW PMPM &amp; Agg'!Y$10:Y$36)</f>
        <v>0</v>
      </c>
      <c r="AA20" s="647">
        <f>SUMIF('WOW PMPM &amp; Agg'!$B$10:$B$36,'Summary TC'!$B19,'WOW PMPM &amp; Agg'!Z$10:Z$36)</f>
        <v>0</v>
      </c>
      <c r="AB20" s="647">
        <f>SUMIF('WOW PMPM &amp; Agg'!$B$10:$B$36,'Summary TC'!$B19,'WOW PMPM &amp; Agg'!AA$10:AA$36)</f>
        <v>0</v>
      </c>
      <c r="AC20" s="647">
        <f>SUMIF('WOW PMPM &amp; Agg'!$B$10:$B$36,'Summary TC'!$B19,'WOW PMPM &amp; Agg'!AB$10:AB$36)</f>
        <v>0</v>
      </c>
      <c r="AD20" s="647">
        <f>SUMIF('WOW PMPM &amp; Agg'!$B$10:$B$36,'Summary TC'!$B19,'WOW PMPM &amp; Agg'!AC$10:AC$36)</f>
        <v>0</v>
      </c>
      <c r="AE20" s="647">
        <f>SUMIF('WOW PMPM &amp; Agg'!$B$10:$B$36,'Summary TC'!$B19,'WOW PMPM &amp; Agg'!AD$10:AD$36)</f>
        <v>0</v>
      </c>
      <c r="AF20" s="647">
        <f>SUMIF('WOW PMPM &amp; Agg'!$B$10:$B$36,'Summary TC'!$B19,'WOW PMPM &amp; Agg'!AE$10:AE$36)</f>
        <v>0</v>
      </c>
      <c r="AG20" s="647">
        <f>SUMIF('WOW PMPM &amp; Agg'!$B$10:$B$36,'Summary TC'!$B19,'WOW PMPM &amp; Agg'!AF$10:AF$36)</f>
        <v>0</v>
      </c>
      <c r="AH20" s="648">
        <f>SUMIF('WOW PMPM &amp; Agg'!$B$10:$B$36,'Summary TC'!$B19,'WOW PMPM &amp; Agg'!AG$10:AG$36)</f>
        <v>0</v>
      </c>
      <c r="AI20" s="649"/>
    </row>
    <row r="21" spans="2:35" s="585" customFormat="1" ht="13" hidden="1" x14ac:dyDescent="0.3">
      <c r="B21" s="658"/>
      <c r="C21" s="636"/>
      <c r="D21" s="577" t="s">
        <v>22</v>
      </c>
      <c r="E21" s="652">
        <f>IF($B$8="Actuals only",SUMIF('MemMon Actual'!$B$14:$B$36,'Summary TC'!$B19,'MemMon Actual'!D$14:D$36),0)+IF($B$8="Actuals + Projected",SUMIF('MemMon Total'!$B$10:$B$32,'Summary TC'!$B19,'MemMon Total'!D$10:D$32),0)</f>
        <v>0</v>
      </c>
      <c r="F21" s="619">
        <f>IF($B$8="Actuals only",SUMIF('MemMon Actual'!$B$14:$B$36,'Summary TC'!$B19,'MemMon Actual'!E$14:E$36),0)+IF($B$8="Actuals + Projected",SUMIF('MemMon Total'!$B$10:$B$32,'Summary TC'!$B19,'MemMon Total'!E$10:E$32),0)</f>
        <v>0</v>
      </c>
      <c r="G21" s="619">
        <f>IF($B$8="Actuals only",SUMIF('MemMon Actual'!$B$14:$B$36,'Summary TC'!$B19,'MemMon Actual'!F$14:F$36),0)+IF($B$8="Actuals + Projected",SUMIF('MemMon Total'!$B$10:$B$32,'Summary TC'!$B19,'MemMon Total'!F$10:F$32),0)</f>
        <v>0</v>
      </c>
      <c r="H21" s="619">
        <f>IF($B$8="Actuals only",SUMIF('MemMon Actual'!$B$14:$B$36,'Summary TC'!$B19,'MemMon Actual'!G$14:G$36),0)+IF($B$8="Actuals + Projected",SUMIF('MemMon Total'!$B$10:$B$32,'Summary TC'!$B19,'MemMon Total'!G$10:G$32),0)</f>
        <v>0</v>
      </c>
      <c r="I21" s="619">
        <f>IF($B$8="Actuals only",SUMIF('MemMon Actual'!$B$14:$B$36,'Summary TC'!$B19,'MemMon Actual'!H$14:H$36),0)+IF($B$8="Actuals + Projected",SUMIF('MemMon Total'!$B$10:$B$32,'Summary TC'!$B19,'MemMon Total'!H$10:H$32),0)</f>
        <v>0</v>
      </c>
      <c r="J21" s="619">
        <f>IF($B$8="Actuals only",SUMIF('MemMon Actual'!$B$14:$B$36,'Summary TC'!$B19,'MemMon Actual'!I$14:I$36),0)+IF($B$8="Actuals + Projected",SUMIF('MemMon Total'!$B$10:$B$32,'Summary TC'!$B19,'MemMon Total'!I$10:I$32),0)</f>
        <v>0</v>
      </c>
      <c r="K21" s="619">
        <f>IF($B$8="Actuals only",SUMIF('MemMon Actual'!$B$14:$B$36,'Summary TC'!$B19,'MemMon Actual'!J$14:J$36),0)+IF($B$8="Actuals + Projected",SUMIF('MemMon Total'!$B$10:$B$32,'Summary TC'!$B19,'MemMon Total'!J$10:J$32),0)</f>
        <v>0</v>
      </c>
      <c r="L21" s="619">
        <f>IF($B$8="Actuals only",SUMIF('MemMon Actual'!$B$14:$B$36,'Summary TC'!$B19,'MemMon Actual'!K$14:K$36),0)+IF($B$8="Actuals + Projected",SUMIF('MemMon Total'!$B$10:$B$32,'Summary TC'!$B19,'MemMon Total'!K$10:K$32),0)</f>
        <v>0</v>
      </c>
      <c r="M21" s="619">
        <f>IF($B$8="Actuals only",SUMIF('MemMon Actual'!$B$14:$B$36,'Summary TC'!$B19,'MemMon Actual'!L$14:L$36),0)+IF($B$8="Actuals + Projected",SUMIF('MemMon Total'!$B$10:$B$32,'Summary TC'!$B19,'MemMon Total'!L$10:L$32),0)</f>
        <v>0</v>
      </c>
      <c r="N21" s="619">
        <f>IF($B$8="Actuals only",SUMIF('MemMon Actual'!$B$14:$B$36,'Summary TC'!$B19,'MemMon Actual'!M$14:M$36),0)+IF($B$8="Actuals + Projected",SUMIF('MemMon Total'!$B$10:$B$32,'Summary TC'!$B19,'MemMon Total'!M$10:M$32),0)</f>
        <v>0</v>
      </c>
      <c r="O21" s="619">
        <f>IF($B$8="Actuals only",SUMIF('MemMon Actual'!$B$14:$B$36,'Summary TC'!$B19,'MemMon Actual'!N$14:N$36),0)+IF($B$8="Actuals + Projected",SUMIF('MemMon Total'!$B$10:$B$32,'Summary TC'!$B19,'MemMon Total'!N$10:N$32),0)</f>
        <v>0</v>
      </c>
      <c r="P21" s="619">
        <f>IF($B$8="Actuals only",SUMIF('MemMon Actual'!$B$14:$B$36,'Summary TC'!$B19,'MemMon Actual'!O$14:O$36),0)+IF($B$8="Actuals + Projected",SUMIF('MemMon Total'!$B$10:$B$32,'Summary TC'!$B19,'MemMon Total'!O$10:O$32),0)</f>
        <v>0</v>
      </c>
      <c r="Q21" s="619">
        <f>IF($B$8="Actuals only",SUMIF('MemMon Actual'!$B$14:$B$36,'Summary TC'!$B19,'MemMon Actual'!P$14:P$36),0)+IF($B$8="Actuals + Projected",SUMIF('MemMon Total'!$B$10:$B$32,'Summary TC'!$B19,'MemMon Total'!P$10:P$32),0)</f>
        <v>0</v>
      </c>
      <c r="R21" s="619">
        <f>IF($B$8="Actuals only",SUMIF('MemMon Actual'!$B$14:$B$36,'Summary TC'!$B19,'MemMon Actual'!Q$14:Q$36),0)+IF($B$8="Actuals + Projected",SUMIF('MemMon Total'!$B$10:$B$32,'Summary TC'!$B19,'MemMon Total'!Q$10:Q$32),0)</f>
        <v>0</v>
      </c>
      <c r="S21" s="619">
        <f>IF($B$8="Actuals only",SUMIF('MemMon Actual'!$B$14:$B$36,'Summary TC'!$B19,'MemMon Actual'!R$14:R$36),0)+IF($B$8="Actuals + Projected",SUMIF('MemMon Total'!$B$10:$B$32,'Summary TC'!$B19,'MemMon Total'!R$10:R$32),0)</f>
        <v>0</v>
      </c>
      <c r="T21" s="619">
        <f>IF($B$8="Actuals only",SUMIF('MemMon Actual'!$B$14:$B$36,'Summary TC'!$B19,'MemMon Actual'!S$14:S$36),0)+IF($B$8="Actuals + Projected",SUMIF('MemMon Total'!$B$10:$B$32,'Summary TC'!$B19,'MemMon Total'!S$10:S$32),0)</f>
        <v>0</v>
      </c>
      <c r="U21" s="619">
        <f>IF($B$8="Actuals only",SUMIF('MemMon Actual'!$B$14:$B$36,'Summary TC'!$B19,'MemMon Actual'!T$14:T$36),0)+IF($B$8="Actuals + Projected",SUMIF('MemMon Total'!$B$10:$B$32,'Summary TC'!$B19,'MemMon Total'!T$10:T$32),0)</f>
        <v>0</v>
      </c>
      <c r="V21" s="619">
        <f>IF($B$8="Actuals only",SUMIF('MemMon Actual'!$B$14:$B$36,'Summary TC'!$B19,'MemMon Actual'!U$14:U$36),0)+IF($B$8="Actuals + Projected",SUMIF('MemMon Total'!$B$10:$B$32,'Summary TC'!$B19,'MemMon Total'!U$10:U$32),0)</f>
        <v>0</v>
      </c>
      <c r="W21" s="619">
        <f>IF($B$8="Actuals only",SUMIF('MemMon Actual'!$B$14:$B$36,'Summary TC'!$B19,'MemMon Actual'!V$14:V$36),0)+IF($B$8="Actuals + Projected",SUMIF('MemMon Total'!$B$10:$B$32,'Summary TC'!$B19,'MemMon Total'!V$10:V$32),0)</f>
        <v>0</v>
      </c>
      <c r="X21" s="619">
        <f>IF($B$8="Actuals only",SUMIF('MemMon Actual'!$B$14:$B$36,'Summary TC'!$B19,'MemMon Actual'!W$14:W$36),0)+IF($B$8="Actuals + Projected",SUMIF('MemMon Total'!$B$10:$B$32,'Summary TC'!$B19,'MemMon Total'!W$10:W$32),0)</f>
        <v>0</v>
      </c>
      <c r="Y21" s="619">
        <f>IF($B$8="Actuals only",SUMIF('MemMon Actual'!$B$14:$B$36,'Summary TC'!$B19,'MemMon Actual'!X$14:X$36),0)+IF($B$8="Actuals + Projected",SUMIF('MemMon Total'!$B$10:$B$32,'Summary TC'!$B19,'MemMon Total'!X$10:X$32),0)</f>
        <v>0</v>
      </c>
      <c r="Z21" s="619">
        <f>IF($B$8="Actuals only",SUMIF('MemMon Actual'!$B$14:$B$36,'Summary TC'!$B19,'MemMon Actual'!Y$14:Y$36),0)+IF($B$8="Actuals + Projected",SUMIF('MemMon Total'!$B$10:$B$32,'Summary TC'!$B19,'MemMon Total'!Y$10:Y$32),0)</f>
        <v>0</v>
      </c>
      <c r="AA21" s="619">
        <f>IF($B$8="Actuals only",SUMIF('MemMon Actual'!$B$14:$B$36,'Summary TC'!$B19,'MemMon Actual'!Z$14:Z$36),0)+IF($B$8="Actuals + Projected",SUMIF('MemMon Total'!$B$10:$B$32,'Summary TC'!$B19,'MemMon Total'!Z$10:Z$32),0)</f>
        <v>0</v>
      </c>
      <c r="AB21" s="619">
        <f>IF($B$8="Actuals only",SUMIF('MemMon Actual'!$B$14:$B$36,'Summary TC'!$B19,'MemMon Actual'!AA$14:AA$36),0)+IF($B$8="Actuals + Projected",SUMIF('MemMon Total'!$B$10:$B$32,'Summary TC'!$B19,'MemMon Total'!AA$10:AA$32),0)</f>
        <v>0</v>
      </c>
      <c r="AC21" s="619">
        <f>IF($B$8="Actuals only",SUMIF('MemMon Actual'!$B$14:$B$36,'Summary TC'!$B19,'MemMon Actual'!AB$14:AB$36),0)+IF($B$8="Actuals + Projected",SUMIF('MemMon Total'!$B$10:$B$32,'Summary TC'!$B19,'MemMon Total'!AB$10:AB$32),0)</f>
        <v>0</v>
      </c>
      <c r="AD21" s="619">
        <f>IF($B$8="Actuals only",SUMIF('MemMon Actual'!$B$14:$B$36,'Summary TC'!$B19,'MemMon Actual'!AC$14:AC$36),0)+IF($B$8="Actuals + Projected",SUMIF('MemMon Total'!$B$10:$B$32,'Summary TC'!$B19,'MemMon Total'!AC$10:AC$32),0)</f>
        <v>0</v>
      </c>
      <c r="AE21" s="619">
        <f>IF($B$8="Actuals only",SUMIF('MemMon Actual'!$B$14:$B$36,'Summary TC'!$B19,'MemMon Actual'!AD$14:AD$36),0)+IF($B$8="Actuals + Projected",SUMIF('MemMon Total'!$B$10:$B$32,'Summary TC'!$B19,'MemMon Total'!AD$10:AD$32),0)</f>
        <v>0</v>
      </c>
      <c r="AF21" s="619">
        <f>IF($B$8="Actuals only",SUMIF('MemMon Actual'!$B$14:$B$36,'Summary TC'!$B19,'MemMon Actual'!AE$14:AE$36),0)+IF($B$8="Actuals + Projected",SUMIF('MemMon Total'!$B$10:$B$32,'Summary TC'!$B19,'MemMon Total'!AE$10:AE$32),0)</f>
        <v>0</v>
      </c>
      <c r="AG21" s="619">
        <f>IF($B$8="Actuals only",SUMIF('MemMon Actual'!$B$14:$B$36,'Summary TC'!$B19,'MemMon Actual'!AF$14:AF$36),0)+IF($B$8="Actuals + Projected",SUMIF('MemMon Total'!$B$10:$B$32,'Summary TC'!$B19,'MemMon Total'!AF$10:AF$32),0)</f>
        <v>0</v>
      </c>
      <c r="AH21" s="653">
        <f>IF($B$8="Actuals only",SUMIF('MemMon Actual'!$B$14:$B$36,'Summary TC'!$B19,'MemMon Actual'!AG$14:AG$36),0)+IF($B$8="Actuals + Projected",SUMIF('MemMon Total'!$B$10:$B$32,'Summary TC'!$B19,'MemMon Total'!AG$10:AG$32),0)</f>
        <v>0</v>
      </c>
      <c r="AI21" s="659"/>
    </row>
    <row r="22" spans="2:35" s="585" customFormat="1" ht="13" hidden="1" x14ac:dyDescent="0.3">
      <c r="B22" s="658"/>
      <c r="C22" s="636"/>
      <c r="D22" s="577"/>
      <c r="E22" s="652"/>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53"/>
      <c r="AI22" s="659"/>
    </row>
    <row r="23" spans="2:35" s="585" customFormat="1" ht="13" hidden="1" x14ac:dyDescent="0.3">
      <c r="B23" s="589" t="str">
        <f>IFERROR(VLOOKUP(C23,'MEG Def'!$A$7:$B$12,2),"")</f>
        <v/>
      </c>
      <c r="C23" s="636"/>
      <c r="D23" s="637" t="s">
        <v>20</v>
      </c>
      <c r="E23" s="638">
        <f>E24*E25</f>
        <v>0</v>
      </c>
      <c r="F23" s="639">
        <f>F24*F25</f>
        <v>0</v>
      </c>
      <c r="G23" s="639">
        <f>G24*G25</f>
        <v>0</v>
      </c>
      <c r="H23" s="639">
        <f>H24*H25</f>
        <v>0</v>
      </c>
      <c r="I23" s="639">
        <f>I24*I25</f>
        <v>0</v>
      </c>
      <c r="J23" s="639">
        <f t="shared" ref="J23:AC23" si="4">J24*J25</f>
        <v>0</v>
      </c>
      <c r="K23" s="639">
        <f t="shared" si="4"/>
        <v>0</v>
      </c>
      <c r="L23" s="639">
        <f t="shared" si="4"/>
        <v>0</v>
      </c>
      <c r="M23" s="639">
        <f t="shared" si="4"/>
        <v>0</v>
      </c>
      <c r="N23" s="639">
        <f t="shared" si="4"/>
        <v>0</v>
      </c>
      <c r="O23" s="639">
        <f t="shared" si="4"/>
        <v>0</v>
      </c>
      <c r="P23" s="639">
        <f t="shared" si="4"/>
        <v>0</v>
      </c>
      <c r="Q23" s="639">
        <f t="shared" si="4"/>
        <v>0</v>
      </c>
      <c r="R23" s="639">
        <f t="shared" si="4"/>
        <v>0</v>
      </c>
      <c r="S23" s="639">
        <f t="shared" si="4"/>
        <v>0</v>
      </c>
      <c r="T23" s="639">
        <f t="shared" si="4"/>
        <v>0</v>
      </c>
      <c r="U23" s="639">
        <f t="shared" si="4"/>
        <v>0</v>
      </c>
      <c r="V23" s="639">
        <f t="shared" si="4"/>
        <v>0</v>
      </c>
      <c r="W23" s="639">
        <f t="shared" si="4"/>
        <v>0</v>
      </c>
      <c r="X23" s="639">
        <f t="shared" si="4"/>
        <v>0</v>
      </c>
      <c r="Y23" s="639">
        <f t="shared" si="4"/>
        <v>0</v>
      </c>
      <c r="Z23" s="639">
        <f t="shared" si="4"/>
        <v>0</v>
      </c>
      <c r="AA23" s="639">
        <f t="shared" si="4"/>
        <v>0</v>
      </c>
      <c r="AB23" s="639">
        <f t="shared" si="4"/>
        <v>0</v>
      </c>
      <c r="AC23" s="639">
        <f t="shared" si="4"/>
        <v>0</v>
      </c>
      <c r="AD23" s="639">
        <f t="shared" ref="AD23:AH23" si="5">AD24*AD25</f>
        <v>0</v>
      </c>
      <c r="AE23" s="639">
        <f t="shared" si="5"/>
        <v>0</v>
      </c>
      <c r="AF23" s="639">
        <f t="shared" si="5"/>
        <v>0</v>
      </c>
      <c r="AG23" s="639">
        <f t="shared" si="5"/>
        <v>0</v>
      </c>
      <c r="AH23" s="640">
        <f t="shared" si="5"/>
        <v>0</v>
      </c>
      <c r="AI23" s="641"/>
    </row>
    <row r="24" spans="2:35" s="642" customFormat="1" ht="13" hidden="1" x14ac:dyDescent="0.3">
      <c r="B24" s="643"/>
      <c r="C24" s="644"/>
      <c r="D24" s="645" t="s">
        <v>21</v>
      </c>
      <c r="E24" s="646">
        <f>SUMIF('WOW PMPM &amp; Agg'!$B$10:$B$36,'Summary TC'!$B23,'WOW PMPM &amp; Agg'!D$10:D$36)</f>
        <v>0</v>
      </c>
      <c r="F24" s="647">
        <f>SUMIF('WOW PMPM &amp; Agg'!$B$10:$B$36,'Summary TC'!$B23,'WOW PMPM &amp; Agg'!E$10:E$36)</f>
        <v>0</v>
      </c>
      <c r="G24" s="647">
        <f>SUMIF('WOW PMPM &amp; Agg'!$B$10:$B$36,'Summary TC'!$B23,'WOW PMPM &amp; Agg'!F$10:F$36)</f>
        <v>0</v>
      </c>
      <c r="H24" s="647">
        <f>SUMIF('WOW PMPM &amp; Agg'!$B$10:$B$36,'Summary TC'!$B23,'WOW PMPM &amp; Agg'!G$10:G$36)</f>
        <v>0</v>
      </c>
      <c r="I24" s="647">
        <f>SUMIF('WOW PMPM &amp; Agg'!$B$10:$B$36,'Summary TC'!$B23,'WOW PMPM &amp; Agg'!H$10:H$36)</f>
        <v>0</v>
      </c>
      <c r="J24" s="647">
        <f>SUMIF('WOW PMPM &amp; Agg'!$B$10:$B$36,'Summary TC'!$B23,'WOW PMPM &amp; Agg'!I$10:I$36)</f>
        <v>0</v>
      </c>
      <c r="K24" s="647">
        <f>SUMIF('WOW PMPM &amp; Agg'!$B$10:$B$36,'Summary TC'!$B23,'WOW PMPM &amp; Agg'!J$10:J$36)</f>
        <v>0</v>
      </c>
      <c r="L24" s="647">
        <f>SUMIF('WOW PMPM &amp; Agg'!$B$10:$B$36,'Summary TC'!$B23,'WOW PMPM &amp; Agg'!K$10:K$36)</f>
        <v>0</v>
      </c>
      <c r="M24" s="647">
        <f>SUMIF('WOW PMPM &amp; Agg'!$B$10:$B$36,'Summary TC'!$B23,'WOW PMPM &amp; Agg'!L$10:L$36)</f>
        <v>0</v>
      </c>
      <c r="N24" s="647">
        <f>SUMIF('WOW PMPM &amp; Agg'!$B$10:$B$36,'Summary TC'!$B23,'WOW PMPM &amp; Agg'!M$10:M$36)</f>
        <v>0</v>
      </c>
      <c r="O24" s="647">
        <f>SUMIF('WOW PMPM &amp; Agg'!$B$10:$B$36,'Summary TC'!$B23,'WOW PMPM &amp; Agg'!N$10:N$36)</f>
        <v>0</v>
      </c>
      <c r="P24" s="647">
        <f>SUMIF('WOW PMPM &amp; Agg'!$B$10:$B$36,'Summary TC'!$B23,'WOW PMPM &amp; Agg'!O$10:O$36)</f>
        <v>0</v>
      </c>
      <c r="Q24" s="647">
        <f>SUMIF('WOW PMPM &amp; Agg'!$B$10:$B$36,'Summary TC'!$B23,'WOW PMPM &amp; Agg'!P$10:P$36)</f>
        <v>0</v>
      </c>
      <c r="R24" s="647">
        <f>SUMIF('WOW PMPM &amp; Agg'!$B$10:$B$36,'Summary TC'!$B23,'WOW PMPM &amp; Agg'!Q$10:Q$36)</f>
        <v>0</v>
      </c>
      <c r="S24" s="647">
        <f>SUMIF('WOW PMPM &amp; Agg'!$B$10:$B$36,'Summary TC'!$B23,'WOW PMPM &amp; Agg'!R$10:R$36)</f>
        <v>0</v>
      </c>
      <c r="T24" s="647">
        <f>SUMIF('WOW PMPM &amp; Agg'!$B$10:$B$36,'Summary TC'!$B23,'WOW PMPM &amp; Agg'!S$10:S$36)</f>
        <v>0</v>
      </c>
      <c r="U24" s="647">
        <f>SUMIF('WOW PMPM &amp; Agg'!$B$10:$B$36,'Summary TC'!$B23,'WOW PMPM &amp; Agg'!T$10:T$36)</f>
        <v>0</v>
      </c>
      <c r="V24" s="647">
        <f>SUMIF('WOW PMPM &amp; Agg'!$B$10:$B$36,'Summary TC'!$B23,'WOW PMPM &amp; Agg'!U$10:U$36)</f>
        <v>0</v>
      </c>
      <c r="W24" s="647">
        <f>SUMIF('WOW PMPM &amp; Agg'!$B$10:$B$36,'Summary TC'!$B23,'WOW PMPM &amp; Agg'!V$10:V$36)</f>
        <v>0</v>
      </c>
      <c r="X24" s="647">
        <f>SUMIF('WOW PMPM &amp; Agg'!$B$10:$B$36,'Summary TC'!$B23,'WOW PMPM &amp; Agg'!W$10:W$36)</f>
        <v>0</v>
      </c>
      <c r="Y24" s="647">
        <f>SUMIF('WOW PMPM &amp; Agg'!$B$10:$B$36,'Summary TC'!$B23,'WOW PMPM &amp; Agg'!X$10:X$36)</f>
        <v>0</v>
      </c>
      <c r="Z24" s="647">
        <f>SUMIF('WOW PMPM &amp; Agg'!$B$10:$B$36,'Summary TC'!$B23,'WOW PMPM &amp; Agg'!Y$10:Y$36)</f>
        <v>0</v>
      </c>
      <c r="AA24" s="647">
        <f>SUMIF('WOW PMPM &amp; Agg'!$B$10:$B$36,'Summary TC'!$B23,'WOW PMPM &amp; Agg'!Z$10:Z$36)</f>
        <v>0</v>
      </c>
      <c r="AB24" s="647">
        <f>SUMIF('WOW PMPM &amp; Agg'!$B$10:$B$36,'Summary TC'!$B23,'WOW PMPM &amp; Agg'!AA$10:AA$36)</f>
        <v>0</v>
      </c>
      <c r="AC24" s="647">
        <f>SUMIF('WOW PMPM &amp; Agg'!$B$10:$B$36,'Summary TC'!$B23,'WOW PMPM &amp; Agg'!AB$10:AB$36)</f>
        <v>0</v>
      </c>
      <c r="AD24" s="647">
        <f>SUMIF('WOW PMPM &amp; Agg'!$B$10:$B$36,'Summary TC'!$B23,'WOW PMPM &amp; Agg'!AC$10:AC$36)</f>
        <v>0</v>
      </c>
      <c r="AE24" s="647">
        <f>SUMIF('WOW PMPM &amp; Agg'!$B$10:$B$36,'Summary TC'!$B23,'WOW PMPM &amp; Agg'!AD$10:AD$36)</f>
        <v>0</v>
      </c>
      <c r="AF24" s="647">
        <f>SUMIF('WOW PMPM &amp; Agg'!$B$10:$B$36,'Summary TC'!$B23,'WOW PMPM &amp; Agg'!AE$10:AE$36)</f>
        <v>0</v>
      </c>
      <c r="AG24" s="647">
        <f>SUMIF('WOW PMPM &amp; Agg'!$B$10:$B$36,'Summary TC'!$B23,'WOW PMPM &amp; Agg'!AF$10:AF$36)</f>
        <v>0</v>
      </c>
      <c r="AH24" s="648">
        <f>SUMIF('WOW PMPM &amp; Agg'!$B$10:$B$36,'Summary TC'!$B23,'WOW PMPM &amp; Agg'!AG$10:AG$36)</f>
        <v>0</v>
      </c>
      <c r="AI24" s="649"/>
    </row>
    <row r="25" spans="2:35" s="585" customFormat="1" ht="13" hidden="1" x14ac:dyDescent="0.3">
      <c r="B25" s="650"/>
      <c r="C25" s="636"/>
      <c r="D25" s="651" t="s">
        <v>22</v>
      </c>
      <c r="E25" s="652">
        <f>IF($B$8="Actuals only",SUMIF('MemMon Actual'!$B$14:$B$36,'Summary TC'!$B23,'MemMon Actual'!D$14:D$36),0)+IF($B$8="Actuals + Projected",SUMIF('MemMon Total'!$B$10:$B$32,'Summary TC'!$B23,'MemMon Total'!D$10:D$32),0)</f>
        <v>0</v>
      </c>
      <c r="F25" s="619">
        <f>IF($B$8="Actuals only",SUMIF('MemMon Actual'!$B$14:$B$36,'Summary TC'!$B23,'MemMon Actual'!E$14:E$36),0)+IF($B$8="Actuals + Projected",SUMIF('MemMon Total'!$B$10:$B$32,'Summary TC'!$B23,'MemMon Total'!E$10:E$32),0)</f>
        <v>0</v>
      </c>
      <c r="G25" s="619">
        <f>IF($B$8="Actuals only",SUMIF('MemMon Actual'!$B$14:$B$36,'Summary TC'!$B23,'MemMon Actual'!F$14:F$36),0)+IF($B$8="Actuals + Projected",SUMIF('MemMon Total'!$B$10:$B$32,'Summary TC'!$B23,'MemMon Total'!F$10:F$32),0)</f>
        <v>0</v>
      </c>
      <c r="H25" s="619">
        <f>IF($B$8="Actuals only",SUMIF('MemMon Actual'!$B$14:$B$36,'Summary TC'!$B23,'MemMon Actual'!G$14:G$36),0)+IF($B$8="Actuals + Projected",SUMIF('MemMon Total'!$B$10:$B$32,'Summary TC'!$B23,'MemMon Total'!G$10:G$32),0)</f>
        <v>0</v>
      </c>
      <c r="I25" s="619">
        <f>IF($B$8="Actuals only",SUMIF('MemMon Actual'!$B$14:$B$36,'Summary TC'!$B23,'MemMon Actual'!H$14:H$36),0)+IF($B$8="Actuals + Projected",SUMIF('MemMon Total'!$B$10:$B$32,'Summary TC'!$B23,'MemMon Total'!H$10:H$32),0)</f>
        <v>0</v>
      </c>
      <c r="J25" s="619">
        <f>IF($B$8="Actuals only",SUMIF('MemMon Actual'!$B$14:$B$36,'Summary TC'!$B23,'MemMon Actual'!I$14:I$36),0)+IF($B$8="Actuals + Projected",SUMIF('MemMon Total'!$B$10:$B$32,'Summary TC'!$B23,'MemMon Total'!I$10:I$32),0)</f>
        <v>0</v>
      </c>
      <c r="K25" s="619">
        <f>IF($B$8="Actuals only",SUMIF('MemMon Actual'!$B$14:$B$36,'Summary TC'!$B23,'MemMon Actual'!J$14:J$36),0)+IF($B$8="Actuals + Projected",SUMIF('MemMon Total'!$B$10:$B$32,'Summary TC'!$B23,'MemMon Total'!J$10:J$32),0)</f>
        <v>0</v>
      </c>
      <c r="L25" s="619">
        <f>IF($B$8="Actuals only",SUMIF('MemMon Actual'!$B$14:$B$36,'Summary TC'!$B23,'MemMon Actual'!K$14:K$36),0)+IF($B$8="Actuals + Projected",SUMIF('MemMon Total'!$B$10:$B$32,'Summary TC'!$B23,'MemMon Total'!K$10:K$32),0)</f>
        <v>0</v>
      </c>
      <c r="M25" s="619">
        <f>IF($B$8="Actuals only",SUMIF('MemMon Actual'!$B$14:$B$36,'Summary TC'!$B23,'MemMon Actual'!L$14:L$36),0)+IF($B$8="Actuals + Projected",SUMIF('MemMon Total'!$B$10:$B$32,'Summary TC'!$B23,'MemMon Total'!L$10:L$32),0)</f>
        <v>0</v>
      </c>
      <c r="N25" s="619">
        <f>IF($B$8="Actuals only",SUMIF('MemMon Actual'!$B$14:$B$36,'Summary TC'!$B23,'MemMon Actual'!M$14:M$36),0)+IF($B$8="Actuals + Projected",SUMIF('MemMon Total'!$B$10:$B$32,'Summary TC'!$B23,'MemMon Total'!M$10:M$32),0)</f>
        <v>0</v>
      </c>
      <c r="O25" s="619">
        <f>IF($B$8="Actuals only",SUMIF('MemMon Actual'!$B$14:$B$36,'Summary TC'!$B23,'MemMon Actual'!N$14:N$36),0)+IF($B$8="Actuals + Projected",SUMIF('MemMon Total'!$B$10:$B$32,'Summary TC'!$B23,'MemMon Total'!N$10:N$32),0)</f>
        <v>0</v>
      </c>
      <c r="P25" s="619">
        <f>IF($B$8="Actuals only",SUMIF('MemMon Actual'!$B$14:$B$36,'Summary TC'!$B23,'MemMon Actual'!O$14:O$36),0)+IF($B$8="Actuals + Projected",SUMIF('MemMon Total'!$B$10:$B$32,'Summary TC'!$B23,'MemMon Total'!O$10:O$32),0)</f>
        <v>0</v>
      </c>
      <c r="Q25" s="619">
        <f>IF($B$8="Actuals only",SUMIF('MemMon Actual'!$B$14:$B$36,'Summary TC'!$B23,'MemMon Actual'!P$14:P$36),0)+IF($B$8="Actuals + Projected",SUMIF('MemMon Total'!$B$10:$B$32,'Summary TC'!$B23,'MemMon Total'!P$10:P$32),0)</f>
        <v>0</v>
      </c>
      <c r="R25" s="619">
        <f>IF($B$8="Actuals only",SUMIF('MemMon Actual'!$B$14:$B$36,'Summary TC'!$B23,'MemMon Actual'!Q$14:Q$36),0)+IF($B$8="Actuals + Projected",SUMIF('MemMon Total'!$B$10:$B$32,'Summary TC'!$B23,'MemMon Total'!Q$10:Q$32),0)</f>
        <v>0</v>
      </c>
      <c r="S25" s="619">
        <f>IF($B$8="Actuals only",SUMIF('MemMon Actual'!$B$14:$B$36,'Summary TC'!$B23,'MemMon Actual'!R$14:R$36),0)+IF($B$8="Actuals + Projected",SUMIF('MemMon Total'!$B$10:$B$32,'Summary TC'!$B23,'MemMon Total'!R$10:R$32),0)</f>
        <v>0</v>
      </c>
      <c r="T25" s="619">
        <f>IF($B$8="Actuals only",SUMIF('MemMon Actual'!$B$14:$B$36,'Summary TC'!$B23,'MemMon Actual'!S$14:S$36),0)+IF($B$8="Actuals + Projected",SUMIF('MemMon Total'!$B$10:$B$32,'Summary TC'!$B23,'MemMon Total'!S$10:S$32),0)</f>
        <v>0</v>
      </c>
      <c r="U25" s="619">
        <f>IF($B$8="Actuals only",SUMIF('MemMon Actual'!$B$14:$B$36,'Summary TC'!$B23,'MemMon Actual'!T$14:T$36),0)+IF($B$8="Actuals + Projected",SUMIF('MemMon Total'!$B$10:$B$32,'Summary TC'!$B23,'MemMon Total'!T$10:T$32),0)</f>
        <v>0</v>
      </c>
      <c r="V25" s="619">
        <f>IF($B$8="Actuals only",SUMIF('MemMon Actual'!$B$14:$B$36,'Summary TC'!$B23,'MemMon Actual'!U$14:U$36),0)+IF($B$8="Actuals + Projected",SUMIF('MemMon Total'!$B$10:$B$32,'Summary TC'!$B23,'MemMon Total'!U$10:U$32),0)</f>
        <v>0</v>
      </c>
      <c r="W25" s="619">
        <f>IF($B$8="Actuals only",SUMIF('MemMon Actual'!$B$14:$B$36,'Summary TC'!$B23,'MemMon Actual'!V$14:V$36),0)+IF($B$8="Actuals + Projected",SUMIF('MemMon Total'!$B$10:$B$32,'Summary TC'!$B23,'MemMon Total'!V$10:V$32),0)</f>
        <v>0</v>
      </c>
      <c r="X25" s="619">
        <f>IF($B$8="Actuals only",SUMIF('MemMon Actual'!$B$14:$B$36,'Summary TC'!$B23,'MemMon Actual'!W$14:W$36),0)+IF($B$8="Actuals + Projected",SUMIF('MemMon Total'!$B$10:$B$32,'Summary TC'!$B23,'MemMon Total'!W$10:W$32),0)</f>
        <v>0</v>
      </c>
      <c r="Y25" s="619">
        <f>IF($B$8="Actuals only",SUMIF('MemMon Actual'!$B$14:$B$36,'Summary TC'!$B23,'MemMon Actual'!X$14:X$36),0)+IF($B$8="Actuals + Projected",SUMIF('MemMon Total'!$B$10:$B$32,'Summary TC'!$B23,'MemMon Total'!X$10:X$32),0)</f>
        <v>0</v>
      </c>
      <c r="Z25" s="619">
        <f>IF($B$8="Actuals only",SUMIF('MemMon Actual'!$B$14:$B$36,'Summary TC'!$B23,'MemMon Actual'!Y$14:Y$36),0)+IF($B$8="Actuals + Projected",SUMIF('MemMon Total'!$B$10:$B$32,'Summary TC'!$B23,'MemMon Total'!Y$10:Y$32),0)</f>
        <v>0</v>
      </c>
      <c r="AA25" s="619">
        <f>IF($B$8="Actuals only",SUMIF('MemMon Actual'!$B$14:$B$36,'Summary TC'!$B23,'MemMon Actual'!Z$14:Z$36),0)+IF($B$8="Actuals + Projected",SUMIF('MemMon Total'!$B$10:$B$32,'Summary TC'!$B23,'MemMon Total'!Z$10:Z$32),0)</f>
        <v>0</v>
      </c>
      <c r="AB25" s="619">
        <f>IF($B$8="Actuals only",SUMIF('MemMon Actual'!$B$14:$B$36,'Summary TC'!$B23,'MemMon Actual'!AA$14:AA$36),0)+IF($B$8="Actuals + Projected",SUMIF('MemMon Total'!$B$10:$B$32,'Summary TC'!$B23,'MemMon Total'!AA$10:AA$32),0)</f>
        <v>0</v>
      </c>
      <c r="AC25" s="619">
        <f>IF($B$8="Actuals only",SUMIF('MemMon Actual'!$B$14:$B$36,'Summary TC'!$B23,'MemMon Actual'!AB$14:AB$36),0)+IF($B$8="Actuals + Projected",SUMIF('MemMon Total'!$B$10:$B$32,'Summary TC'!$B23,'MemMon Total'!AB$10:AB$32),0)</f>
        <v>0</v>
      </c>
      <c r="AD25" s="619">
        <f>IF($B$8="Actuals only",SUMIF('MemMon Actual'!$B$14:$B$36,'Summary TC'!$B23,'MemMon Actual'!AC$14:AC$36),0)+IF($B$8="Actuals + Projected",SUMIF('MemMon Total'!$B$10:$B$32,'Summary TC'!$B23,'MemMon Total'!AC$10:AC$32),0)</f>
        <v>0</v>
      </c>
      <c r="AE25" s="619">
        <f>IF($B$8="Actuals only",SUMIF('MemMon Actual'!$B$14:$B$36,'Summary TC'!$B23,'MemMon Actual'!AD$14:AD$36),0)+IF($B$8="Actuals + Projected",SUMIF('MemMon Total'!$B$10:$B$32,'Summary TC'!$B23,'MemMon Total'!AD$10:AD$32),0)</f>
        <v>0</v>
      </c>
      <c r="AF25" s="619">
        <f>IF($B$8="Actuals only",SUMIF('MemMon Actual'!$B$14:$B$36,'Summary TC'!$B23,'MemMon Actual'!AE$14:AE$36),0)+IF($B$8="Actuals + Projected",SUMIF('MemMon Total'!$B$10:$B$32,'Summary TC'!$B23,'MemMon Total'!AE$10:AE$32),0)</f>
        <v>0</v>
      </c>
      <c r="AG25" s="619">
        <f>IF($B$8="Actuals only",SUMIF('MemMon Actual'!$B$14:$B$36,'Summary TC'!$B23,'MemMon Actual'!AF$14:AF$36),0)+IF($B$8="Actuals + Projected",SUMIF('MemMon Total'!$B$10:$B$32,'Summary TC'!$B23,'MemMon Total'!AF$10:AF$32),0)</f>
        <v>0</v>
      </c>
      <c r="AH25" s="653">
        <f>IF($B$8="Actuals only",SUMIF('MemMon Actual'!$B$14:$B$36,'Summary TC'!$B23,'MemMon Actual'!AG$14:AG$36),0)+IF($B$8="Actuals + Projected",SUMIF('MemMon Total'!$B$10:$B$32,'Summary TC'!$B23,'MemMon Total'!AG$10:AG$32),0)</f>
        <v>0</v>
      </c>
      <c r="AI25" s="654"/>
    </row>
    <row r="26" spans="2:35" s="585" customFormat="1" ht="13" hidden="1" x14ac:dyDescent="0.3">
      <c r="B26" s="589"/>
      <c r="C26" s="636"/>
      <c r="D26" s="637"/>
      <c r="E26" s="65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657"/>
      <c r="AI26" s="641"/>
    </row>
    <row r="27" spans="2:35" s="585" customFormat="1" ht="13" hidden="1" x14ac:dyDescent="0.3">
      <c r="B27" s="589" t="str">
        <f>IFERROR(VLOOKUP(C27,'MEG Def'!$A$7:$B$12,2),"")</f>
        <v/>
      </c>
      <c r="C27" s="636"/>
      <c r="D27" s="637" t="s">
        <v>20</v>
      </c>
      <c r="E27" s="638">
        <f>E28*E29</f>
        <v>0</v>
      </c>
      <c r="F27" s="639">
        <f>F28*F29</f>
        <v>0</v>
      </c>
      <c r="G27" s="639">
        <f>G28*G29</f>
        <v>0</v>
      </c>
      <c r="H27" s="639">
        <f>H28*H29</f>
        <v>0</v>
      </c>
      <c r="I27" s="639">
        <f>I28*I29</f>
        <v>0</v>
      </c>
      <c r="J27" s="639">
        <f t="shared" ref="J27:AC27" si="6">J28*J29</f>
        <v>0</v>
      </c>
      <c r="K27" s="639">
        <f t="shared" si="6"/>
        <v>0</v>
      </c>
      <c r="L27" s="639">
        <f t="shared" si="6"/>
        <v>0</v>
      </c>
      <c r="M27" s="639">
        <f t="shared" si="6"/>
        <v>0</v>
      </c>
      <c r="N27" s="639">
        <f t="shared" si="6"/>
        <v>0</v>
      </c>
      <c r="O27" s="639">
        <f t="shared" si="6"/>
        <v>0</v>
      </c>
      <c r="P27" s="639">
        <f t="shared" si="6"/>
        <v>0</v>
      </c>
      <c r="Q27" s="639">
        <f t="shared" si="6"/>
        <v>0</v>
      </c>
      <c r="R27" s="639">
        <f t="shared" si="6"/>
        <v>0</v>
      </c>
      <c r="S27" s="639">
        <f t="shared" si="6"/>
        <v>0</v>
      </c>
      <c r="T27" s="639">
        <f t="shared" si="6"/>
        <v>0</v>
      </c>
      <c r="U27" s="639">
        <f t="shared" si="6"/>
        <v>0</v>
      </c>
      <c r="V27" s="639">
        <f t="shared" si="6"/>
        <v>0</v>
      </c>
      <c r="W27" s="639">
        <f t="shared" si="6"/>
        <v>0</v>
      </c>
      <c r="X27" s="639">
        <f t="shared" si="6"/>
        <v>0</v>
      </c>
      <c r="Y27" s="639">
        <f t="shared" si="6"/>
        <v>0</v>
      </c>
      <c r="Z27" s="639">
        <f t="shared" si="6"/>
        <v>0</v>
      </c>
      <c r="AA27" s="639">
        <f t="shared" si="6"/>
        <v>0</v>
      </c>
      <c r="AB27" s="639">
        <f t="shared" si="6"/>
        <v>0</v>
      </c>
      <c r="AC27" s="639">
        <f t="shared" si="6"/>
        <v>0</v>
      </c>
      <c r="AD27" s="639">
        <f t="shared" ref="AD27:AH27" si="7">AD28*AD29</f>
        <v>0</v>
      </c>
      <c r="AE27" s="639">
        <f t="shared" si="7"/>
        <v>0</v>
      </c>
      <c r="AF27" s="639">
        <f t="shared" si="7"/>
        <v>0</v>
      </c>
      <c r="AG27" s="639">
        <f t="shared" si="7"/>
        <v>0</v>
      </c>
      <c r="AH27" s="640">
        <f t="shared" si="7"/>
        <v>0</v>
      </c>
      <c r="AI27" s="641"/>
    </row>
    <row r="28" spans="2:35" s="642" customFormat="1" ht="13" hidden="1" x14ac:dyDescent="0.3">
      <c r="B28" s="643"/>
      <c r="C28" s="644"/>
      <c r="D28" s="645" t="s">
        <v>21</v>
      </c>
      <c r="E28" s="646">
        <f>SUMIF('WOW PMPM &amp; Agg'!$B$10:$B$36,'Summary TC'!$B27,'WOW PMPM &amp; Agg'!D$10:D$36)</f>
        <v>0</v>
      </c>
      <c r="F28" s="647">
        <f>SUMIF('WOW PMPM &amp; Agg'!$B$10:$B$36,'Summary TC'!$B27,'WOW PMPM &amp; Agg'!E$10:E$36)</f>
        <v>0</v>
      </c>
      <c r="G28" s="647">
        <f>SUMIF('WOW PMPM &amp; Agg'!$B$10:$B$36,'Summary TC'!$B27,'WOW PMPM &amp; Agg'!F$10:F$36)</f>
        <v>0</v>
      </c>
      <c r="H28" s="647">
        <f>SUMIF('WOW PMPM &amp; Agg'!$B$10:$B$36,'Summary TC'!$B27,'WOW PMPM &amp; Agg'!G$10:G$36)</f>
        <v>0</v>
      </c>
      <c r="I28" s="647">
        <f>SUMIF('WOW PMPM &amp; Agg'!$B$10:$B$36,'Summary TC'!$B27,'WOW PMPM &amp; Agg'!H$10:H$36)</f>
        <v>0</v>
      </c>
      <c r="J28" s="647">
        <f>SUMIF('WOW PMPM &amp; Agg'!$B$10:$B$36,'Summary TC'!$B27,'WOW PMPM &amp; Agg'!I$10:I$36)</f>
        <v>0</v>
      </c>
      <c r="K28" s="647">
        <f>SUMIF('WOW PMPM &amp; Agg'!$B$10:$B$36,'Summary TC'!$B27,'WOW PMPM &amp; Agg'!J$10:J$36)</f>
        <v>0</v>
      </c>
      <c r="L28" s="647">
        <f>SUMIF('WOW PMPM &amp; Agg'!$B$10:$B$36,'Summary TC'!$B27,'WOW PMPM &amp; Agg'!K$10:K$36)</f>
        <v>0</v>
      </c>
      <c r="M28" s="647">
        <f>SUMIF('WOW PMPM &amp; Agg'!$B$10:$B$36,'Summary TC'!$B27,'WOW PMPM &amp; Agg'!L$10:L$36)</f>
        <v>0</v>
      </c>
      <c r="N28" s="647">
        <f>SUMIF('WOW PMPM &amp; Agg'!$B$10:$B$36,'Summary TC'!$B27,'WOW PMPM &amp; Agg'!M$10:M$36)</f>
        <v>0</v>
      </c>
      <c r="O28" s="647">
        <f>SUMIF('WOW PMPM &amp; Agg'!$B$10:$B$36,'Summary TC'!$B27,'WOW PMPM &amp; Agg'!N$10:N$36)</f>
        <v>0</v>
      </c>
      <c r="P28" s="647">
        <f>SUMIF('WOW PMPM &amp; Agg'!$B$10:$B$36,'Summary TC'!$B27,'WOW PMPM &amp; Agg'!O$10:O$36)</f>
        <v>0</v>
      </c>
      <c r="Q28" s="647">
        <f>SUMIF('WOW PMPM &amp; Agg'!$B$10:$B$36,'Summary TC'!$B27,'WOW PMPM &amp; Agg'!P$10:P$36)</f>
        <v>0</v>
      </c>
      <c r="R28" s="647">
        <f>SUMIF('WOW PMPM &amp; Agg'!$B$10:$B$36,'Summary TC'!$B27,'WOW PMPM &amp; Agg'!Q$10:Q$36)</f>
        <v>0</v>
      </c>
      <c r="S28" s="647">
        <f>SUMIF('WOW PMPM &amp; Agg'!$B$10:$B$36,'Summary TC'!$B27,'WOW PMPM &amp; Agg'!R$10:R$36)</f>
        <v>0</v>
      </c>
      <c r="T28" s="647">
        <f>SUMIF('WOW PMPM &amp; Agg'!$B$10:$B$36,'Summary TC'!$B27,'WOW PMPM &amp; Agg'!S$10:S$36)</f>
        <v>0</v>
      </c>
      <c r="U28" s="647">
        <f>SUMIF('WOW PMPM &amp; Agg'!$B$10:$B$36,'Summary TC'!$B27,'WOW PMPM &amp; Agg'!T$10:T$36)</f>
        <v>0</v>
      </c>
      <c r="V28" s="647">
        <f>SUMIF('WOW PMPM &amp; Agg'!$B$10:$B$36,'Summary TC'!$B27,'WOW PMPM &amp; Agg'!U$10:U$36)</f>
        <v>0</v>
      </c>
      <c r="W28" s="647">
        <f>SUMIF('WOW PMPM &amp; Agg'!$B$10:$B$36,'Summary TC'!$B27,'WOW PMPM &amp; Agg'!V$10:V$36)</f>
        <v>0</v>
      </c>
      <c r="X28" s="647">
        <f>SUMIF('WOW PMPM &amp; Agg'!$B$10:$B$36,'Summary TC'!$B27,'WOW PMPM &amp; Agg'!W$10:W$36)</f>
        <v>0</v>
      </c>
      <c r="Y28" s="647">
        <f>SUMIF('WOW PMPM &amp; Agg'!$B$10:$B$36,'Summary TC'!$B27,'WOW PMPM &amp; Agg'!X$10:X$36)</f>
        <v>0</v>
      </c>
      <c r="Z28" s="647">
        <f>SUMIF('WOW PMPM &amp; Agg'!$B$10:$B$36,'Summary TC'!$B27,'WOW PMPM &amp; Agg'!Y$10:Y$36)</f>
        <v>0</v>
      </c>
      <c r="AA28" s="647">
        <f>SUMIF('WOW PMPM &amp; Agg'!$B$10:$B$36,'Summary TC'!$B27,'WOW PMPM &amp; Agg'!Z$10:Z$36)</f>
        <v>0</v>
      </c>
      <c r="AB28" s="647">
        <f>SUMIF('WOW PMPM &amp; Agg'!$B$10:$B$36,'Summary TC'!$B27,'WOW PMPM &amp; Agg'!AA$10:AA$36)</f>
        <v>0</v>
      </c>
      <c r="AC28" s="647">
        <f>SUMIF('WOW PMPM &amp; Agg'!$B$10:$B$36,'Summary TC'!$B27,'WOW PMPM &amp; Agg'!AB$10:AB$36)</f>
        <v>0</v>
      </c>
      <c r="AD28" s="647">
        <f>SUMIF('WOW PMPM &amp; Agg'!$B$10:$B$36,'Summary TC'!$B27,'WOW PMPM &amp; Agg'!AC$10:AC$36)</f>
        <v>0</v>
      </c>
      <c r="AE28" s="647">
        <f>SUMIF('WOW PMPM &amp; Agg'!$B$10:$B$36,'Summary TC'!$B27,'WOW PMPM &amp; Agg'!AD$10:AD$36)</f>
        <v>0</v>
      </c>
      <c r="AF28" s="647">
        <f>SUMIF('WOW PMPM &amp; Agg'!$B$10:$B$36,'Summary TC'!$B27,'WOW PMPM &amp; Agg'!AE$10:AE$36)</f>
        <v>0</v>
      </c>
      <c r="AG28" s="647">
        <f>SUMIF('WOW PMPM &amp; Agg'!$B$10:$B$36,'Summary TC'!$B27,'WOW PMPM &amp; Agg'!AF$10:AF$36)</f>
        <v>0</v>
      </c>
      <c r="AH28" s="648">
        <f>SUMIF('WOW PMPM &amp; Agg'!$B$10:$B$36,'Summary TC'!$B27,'WOW PMPM &amp; Agg'!AG$10:AG$36)</f>
        <v>0</v>
      </c>
      <c r="AI28" s="649"/>
    </row>
    <row r="29" spans="2:35" s="585" customFormat="1" ht="13" hidden="1" x14ac:dyDescent="0.3">
      <c r="B29" s="658"/>
      <c r="D29" s="577" t="s">
        <v>22</v>
      </c>
      <c r="E29" s="652">
        <f>IF($B$8="Actuals only",SUMIF('MemMon Actual'!$B$14:$B$36,'Summary TC'!$B27,'MemMon Actual'!D$14:D$36),0)+IF($B$8="Actuals + Projected",SUMIF('MemMon Total'!$B$10:$B$32,'Summary TC'!$B27,'MemMon Total'!D$10:D$32),0)</f>
        <v>0</v>
      </c>
      <c r="F29" s="619">
        <f>IF($B$8="Actuals only",SUMIF('MemMon Actual'!$B$14:$B$36,'Summary TC'!$B27,'MemMon Actual'!E$14:E$36),0)+IF($B$8="Actuals + Projected",SUMIF('MemMon Total'!$B$10:$B$32,'Summary TC'!$B27,'MemMon Total'!E$10:E$32),0)</f>
        <v>0</v>
      </c>
      <c r="G29" s="619">
        <f>IF($B$8="Actuals only",SUMIF('MemMon Actual'!$B$14:$B$36,'Summary TC'!$B27,'MemMon Actual'!F$14:F$36),0)+IF($B$8="Actuals + Projected",SUMIF('MemMon Total'!$B$10:$B$32,'Summary TC'!$B27,'MemMon Total'!F$10:F$32),0)</f>
        <v>0</v>
      </c>
      <c r="H29" s="619">
        <f>IF($B$8="Actuals only",SUMIF('MemMon Actual'!$B$14:$B$36,'Summary TC'!$B27,'MemMon Actual'!G$14:G$36),0)+IF($B$8="Actuals + Projected",SUMIF('MemMon Total'!$B$10:$B$32,'Summary TC'!$B27,'MemMon Total'!G$10:G$32),0)</f>
        <v>0</v>
      </c>
      <c r="I29" s="619">
        <f>IF($B$8="Actuals only",SUMIF('MemMon Actual'!$B$14:$B$36,'Summary TC'!$B27,'MemMon Actual'!H$14:H$36),0)+IF($B$8="Actuals + Projected",SUMIF('MemMon Total'!$B$10:$B$32,'Summary TC'!$B27,'MemMon Total'!H$10:H$32),0)</f>
        <v>0</v>
      </c>
      <c r="J29" s="619">
        <f>IF($B$8="Actuals only",SUMIF('MemMon Actual'!$B$14:$B$36,'Summary TC'!$B27,'MemMon Actual'!I$14:I$36),0)+IF($B$8="Actuals + Projected",SUMIF('MemMon Total'!$B$10:$B$32,'Summary TC'!$B27,'MemMon Total'!I$10:I$32),0)</f>
        <v>0</v>
      </c>
      <c r="K29" s="619">
        <f>IF($B$8="Actuals only",SUMIF('MemMon Actual'!$B$14:$B$36,'Summary TC'!$B27,'MemMon Actual'!J$14:J$36),0)+IF($B$8="Actuals + Projected",SUMIF('MemMon Total'!$B$10:$B$32,'Summary TC'!$B27,'MemMon Total'!J$10:J$32),0)</f>
        <v>0</v>
      </c>
      <c r="L29" s="619">
        <f>IF($B$8="Actuals only",SUMIF('MemMon Actual'!$B$14:$B$36,'Summary TC'!$B27,'MemMon Actual'!K$14:K$36),0)+IF($B$8="Actuals + Projected",SUMIF('MemMon Total'!$B$10:$B$32,'Summary TC'!$B27,'MemMon Total'!K$10:K$32),0)</f>
        <v>0</v>
      </c>
      <c r="M29" s="619">
        <f>IF($B$8="Actuals only",SUMIF('MemMon Actual'!$B$14:$B$36,'Summary TC'!$B27,'MemMon Actual'!L$14:L$36),0)+IF($B$8="Actuals + Projected",SUMIF('MemMon Total'!$B$10:$B$32,'Summary TC'!$B27,'MemMon Total'!L$10:L$32),0)</f>
        <v>0</v>
      </c>
      <c r="N29" s="619">
        <f>IF($B$8="Actuals only",SUMIF('MemMon Actual'!$B$14:$B$36,'Summary TC'!$B27,'MemMon Actual'!M$14:M$36),0)+IF($B$8="Actuals + Projected",SUMIF('MemMon Total'!$B$10:$B$32,'Summary TC'!$B27,'MemMon Total'!M$10:M$32),0)</f>
        <v>0</v>
      </c>
      <c r="O29" s="619">
        <f>IF($B$8="Actuals only",SUMIF('MemMon Actual'!$B$14:$B$36,'Summary TC'!$B27,'MemMon Actual'!N$14:N$36),0)+IF($B$8="Actuals + Projected",SUMIF('MemMon Total'!$B$10:$B$32,'Summary TC'!$B27,'MemMon Total'!N$10:N$32),0)</f>
        <v>0</v>
      </c>
      <c r="P29" s="619">
        <f>IF($B$8="Actuals only",SUMIF('MemMon Actual'!$B$14:$B$36,'Summary TC'!$B27,'MemMon Actual'!O$14:O$36),0)+IF($B$8="Actuals + Projected",SUMIF('MemMon Total'!$B$10:$B$32,'Summary TC'!$B27,'MemMon Total'!O$10:O$32),0)</f>
        <v>0</v>
      </c>
      <c r="Q29" s="619">
        <f>IF($B$8="Actuals only",SUMIF('MemMon Actual'!$B$14:$B$36,'Summary TC'!$B27,'MemMon Actual'!P$14:P$36),0)+IF($B$8="Actuals + Projected",SUMIF('MemMon Total'!$B$10:$B$32,'Summary TC'!$B27,'MemMon Total'!P$10:P$32),0)</f>
        <v>0</v>
      </c>
      <c r="R29" s="619">
        <f>IF($B$8="Actuals only",SUMIF('MemMon Actual'!$B$14:$B$36,'Summary TC'!$B27,'MemMon Actual'!Q$14:Q$36),0)+IF($B$8="Actuals + Projected",SUMIF('MemMon Total'!$B$10:$B$32,'Summary TC'!$B27,'MemMon Total'!Q$10:Q$32),0)</f>
        <v>0</v>
      </c>
      <c r="S29" s="619">
        <f>IF($B$8="Actuals only",SUMIF('MemMon Actual'!$B$14:$B$36,'Summary TC'!$B27,'MemMon Actual'!R$14:R$36),0)+IF($B$8="Actuals + Projected",SUMIF('MemMon Total'!$B$10:$B$32,'Summary TC'!$B27,'MemMon Total'!R$10:R$32),0)</f>
        <v>0</v>
      </c>
      <c r="T29" s="619">
        <f>IF($B$8="Actuals only",SUMIF('MemMon Actual'!$B$14:$B$36,'Summary TC'!$B27,'MemMon Actual'!S$14:S$36),0)+IF($B$8="Actuals + Projected",SUMIF('MemMon Total'!$B$10:$B$32,'Summary TC'!$B27,'MemMon Total'!S$10:S$32),0)</f>
        <v>0</v>
      </c>
      <c r="U29" s="619">
        <f>IF($B$8="Actuals only",SUMIF('MemMon Actual'!$B$14:$B$36,'Summary TC'!$B27,'MemMon Actual'!T$14:T$36),0)+IF($B$8="Actuals + Projected",SUMIF('MemMon Total'!$B$10:$B$32,'Summary TC'!$B27,'MemMon Total'!T$10:T$32),0)</f>
        <v>0</v>
      </c>
      <c r="V29" s="619">
        <f>IF($B$8="Actuals only",SUMIF('MemMon Actual'!$B$14:$B$36,'Summary TC'!$B27,'MemMon Actual'!U$14:U$36),0)+IF($B$8="Actuals + Projected",SUMIF('MemMon Total'!$B$10:$B$32,'Summary TC'!$B27,'MemMon Total'!U$10:U$32),0)</f>
        <v>0</v>
      </c>
      <c r="W29" s="619">
        <f>IF($B$8="Actuals only",SUMIF('MemMon Actual'!$B$14:$B$36,'Summary TC'!$B27,'MemMon Actual'!V$14:V$36),0)+IF($B$8="Actuals + Projected",SUMIF('MemMon Total'!$B$10:$B$32,'Summary TC'!$B27,'MemMon Total'!V$10:V$32),0)</f>
        <v>0</v>
      </c>
      <c r="X29" s="619">
        <f>IF($B$8="Actuals only",SUMIF('MemMon Actual'!$B$14:$B$36,'Summary TC'!$B27,'MemMon Actual'!W$14:W$36),0)+IF($B$8="Actuals + Projected",SUMIF('MemMon Total'!$B$10:$B$32,'Summary TC'!$B27,'MemMon Total'!W$10:W$32),0)</f>
        <v>0</v>
      </c>
      <c r="Y29" s="619">
        <f>IF($B$8="Actuals only",SUMIF('MemMon Actual'!$B$14:$B$36,'Summary TC'!$B27,'MemMon Actual'!X$14:X$36),0)+IF($B$8="Actuals + Projected",SUMIF('MemMon Total'!$B$10:$B$32,'Summary TC'!$B27,'MemMon Total'!X$10:X$32),0)</f>
        <v>0</v>
      </c>
      <c r="Z29" s="619">
        <f>IF($B$8="Actuals only",SUMIF('MemMon Actual'!$B$14:$B$36,'Summary TC'!$B27,'MemMon Actual'!Y$14:Y$36),0)+IF($B$8="Actuals + Projected",SUMIF('MemMon Total'!$B$10:$B$32,'Summary TC'!$B27,'MemMon Total'!Y$10:Y$32),0)</f>
        <v>0</v>
      </c>
      <c r="AA29" s="619">
        <f>IF($B$8="Actuals only",SUMIF('MemMon Actual'!$B$14:$B$36,'Summary TC'!$B27,'MemMon Actual'!Z$14:Z$36),0)+IF($B$8="Actuals + Projected",SUMIF('MemMon Total'!$B$10:$B$32,'Summary TC'!$B27,'MemMon Total'!Z$10:Z$32),0)</f>
        <v>0</v>
      </c>
      <c r="AB29" s="619">
        <f>IF($B$8="Actuals only",SUMIF('MemMon Actual'!$B$14:$B$36,'Summary TC'!$B27,'MemMon Actual'!AA$14:AA$36),0)+IF($B$8="Actuals + Projected",SUMIF('MemMon Total'!$B$10:$B$32,'Summary TC'!$B27,'MemMon Total'!AA$10:AA$32),0)</f>
        <v>0</v>
      </c>
      <c r="AC29" s="619">
        <f>IF($B$8="Actuals only",SUMIF('MemMon Actual'!$B$14:$B$36,'Summary TC'!$B27,'MemMon Actual'!AB$14:AB$36),0)+IF($B$8="Actuals + Projected",SUMIF('MemMon Total'!$B$10:$B$32,'Summary TC'!$B27,'MemMon Total'!AB$10:AB$32),0)</f>
        <v>0</v>
      </c>
      <c r="AD29" s="619">
        <f>IF($B$8="Actuals only",SUMIF('MemMon Actual'!$B$14:$B$36,'Summary TC'!$B27,'MemMon Actual'!AC$14:AC$36),0)+IF($B$8="Actuals + Projected",SUMIF('MemMon Total'!$B$10:$B$32,'Summary TC'!$B27,'MemMon Total'!AC$10:AC$32),0)</f>
        <v>0</v>
      </c>
      <c r="AE29" s="619">
        <f>IF($B$8="Actuals only",SUMIF('MemMon Actual'!$B$14:$B$36,'Summary TC'!$B27,'MemMon Actual'!AD$14:AD$36),0)+IF($B$8="Actuals + Projected",SUMIF('MemMon Total'!$B$10:$B$32,'Summary TC'!$B27,'MemMon Total'!AD$10:AD$32),0)</f>
        <v>0</v>
      </c>
      <c r="AF29" s="619">
        <f>IF($B$8="Actuals only",SUMIF('MemMon Actual'!$B$14:$B$36,'Summary TC'!$B27,'MemMon Actual'!AE$14:AE$36),0)+IF($B$8="Actuals + Projected",SUMIF('MemMon Total'!$B$10:$B$32,'Summary TC'!$B27,'MemMon Total'!AE$10:AE$32),0)</f>
        <v>0</v>
      </c>
      <c r="AG29" s="619">
        <f>IF($B$8="Actuals only",SUMIF('MemMon Actual'!$B$14:$B$36,'Summary TC'!$B27,'MemMon Actual'!AF$14:AF$36),0)+IF($B$8="Actuals + Projected",SUMIF('MemMon Total'!$B$10:$B$32,'Summary TC'!$B27,'MemMon Total'!AF$10:AF$32),0)</f>
        <v>0</v>
      </c>
      <c r="AH29" s="653">
        <f>IF($B$8="Actuals only",SUMIF('MemMon Actual'!$B$14:$B$36,'Summary TC'!$B27,'MemMon Actual'!AG$14:AG$36),0)+IF($B$8="Actuals + Projected",SUMIF('MemMon Total'!$B$10:$B$32,'Summary TC'!$B27,'MemMon Total'!AG$10:AG$32),0)</f>
        <v>0</v>
      </c>
      <c r="AI29" s="659"/>
    </row>
    <row r="30" spans="2:35" s="585" customFormat="1" ht="13" hidden="1" x14ac:dyDescent="0.3">
      <c r="B30" s="658"/>
      <c r="C30" s="636"/>
      <c r="D30" s="577"/>
      <c r="E30" s="652"/>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53"/>
      <c r="AI30" s="659"/>
    </row>
    <row r="31" spans="2:35" s="585" customFormat="1" ht="13" hidden="1" x14ac:dyDescent="0.3">
      <c r="B31" s="589" t="str">
        <f>IFERROR(VLOOKUP(C31,'MEG Def'!$A$7:$B$12,2),"")</f>
        <v/>
      </c>
      <c r="C31" s="636"/>
      <c r="D31" s="637" t="s">
        <v>20</v>
      </c>
      <c r="E31" s="638">
        <f>E32*E33</f>
        <v>0</v>
      </c>
      <c r="F31" s="639">
        <f>F32*F33</f>
        <v>0</v>
      </c>
      <c r="G31" s="639">
        <f>G32*G33</f>
        <v>0</v>
      </c>
      <c r="H31" s="639">
        <f>H32*H33</f>
        <v>0</v>
      </c>
      <c r="I31" s="639">
        <f>I32*I33</f>
        <v>0</v>
      </c>
      <c r="J31" s="639">
        <f t="shared" ref="J31:AC31" si="8">J32*J33</f>
        <v>0</v>
      </c>
      <c r="K31" s="639">
        <f t="shared" si="8"/>
        <v>0</v>
      </c>
      <c r="L31" s="639">
        <f t="shared" si="8"/>
        <v>0</v>
      </c>
      <c r="M31" s="639">
        <f t="shared" si="8"/>
        <v>0</v>
      </c>
      <c r="N31" s="639">
        <f t="shared" si="8"/>
        <v>0</v>
      </c>
      <c r="O31" s="639">
        <f t="shared" si="8"/>
        <v>0</v>
      </c>
      <c r="P31" s="639">
        <f t="shared" si="8"/>
        <v>0</v>
      </c>
      <c r="Q31" s="639">
        <f t="shared" si="8"/>
        <v>0</v>
      </c>
      <c r="R31" s="639">
        <f t="shared" si="8"/>
        <v>0</v>
      </c>
      <c r="S31" s="639">
        <f t="shared" si="8"/>
        <v>0</v>
      </c>
      <c r="T31" s="639">
        <f t="shared" si="8"/>
        <v>0</v>
      </c>
      <c r="U31" s="639">
        <f t="shared" si="8"/>
        <v>0</v>
      </c>
      <c r="V31" s="639">
        <f t="shared" si="8"/>
        <v>0</v>
      </c>
      <c r="W31" s="639">
        <f t="shared" si="8"/>
        <v>0</v>
      </c>
      <c r="X31" s="639">
        <f t="shared" si="8"/>
        <v>0</v>
      </c>
      <c r="Y31" s="639">
        <f t="shared" si="8"/>
        <v>0</v>
      </c>
      <c r="Z31" s="639">
        <f t="shared" si="8"/>
        <v>0</v>
      </c>
      <c r="AA31" s="639">
        <f t="shared" si="8"/>
        <v>0</v>
      </c>
      <c r="AB31" s="639">
        <f t="shared" si="8"/>
        <v>0</v>
      </c>
      <c r="AC31" s="639">
        <f t="shared" si="8"/>
        <v>0</v>
      </c>
      <c r="AD31" s="639">
        <f t="shared" ref="AD31:AH31" si="9">AD32*AD33</f>
        <v>0</v>
      </c>
      <c r="AE31" s="639">
        <f t="shared" si="9"/>
        <v>0</v>
      </c>
      <c r="AF31" s="639">
        <f t="shared" si="9"/>
        <v>0</v>
      </c>
      <c r="AG31" s="639">
        <f t="shared" si="9"/>
        <v>0</v>
      </c>
      <c r="AH31" s="640">
        <f t="shared" si="9"/>
        <v>0</v>
      </c>
      <c r="AI31" s="641"/>
    </row>
    <row r="32" spans="2:35" s="642" customFormat="1" ht="13" hidden="1" x14ac:dyDescent="0.3">
      <c r="B32" s="643"/>
      <c r="C32" s="644"/>
      <c r="D32" s="645" t="s">
        <v>21</v>
      </c>
      <c r="E32" s="646">
        <f>SUMIF('WOW PMPM &amp; Agg'!$B$10:$B$36,'Summary TC'!$B31,'WOW PMPM &amp; Agg'!D$10:D$36)</f>
        <v>0</v>
      </c>
      <c r="F32" s="647">
        <f>SUMIF('WOW PMPM &amp; Agg'!$B$10:$B$36,'Summary TC'!$B31,'WOW PMPM &amp; Agg'!E$10:E$36)</f>
        <v>0</v>
      </c>
      <c r="G32" s="647">
        <f>SUMIF('WOW PMPM &amp; Agg'!$B$10:$B$36,'Summary TC'!$B31,'WOW PMPM &amp; Agg'!F$10:F$36)</f>
        <v>0</v>
      </c>
      <c r="H32" s="647">
        <f>SUMIF('WOW PMPM &amp; Agg'!$B$10:$B$36,'Summary TC'!$B31,'WOW PMPM &amp; Agg'!G$10:G$36)</f>
        <v>0</v>
      </c>
      <c r="I32" s="647">
        <f>SUMIF('WOW PMPM &amp; Agg'!$B$10:$B$36,'Summary TC'!$B31,'WOW PMPM &amp; Agg'!H$10:H$36)</f>
        <v>0</v>
      </c>
      <c r="J32" s="647">
        <f>SUMIF('WOW PMPM &amp; Agg'!$B$10:$B$36,'Summary TC'!$B31,'WOW PMPM &amp; Agg'!I$10:I$36)</f>
        <v>0</v>
      </c>
      <c r="K32" s="647">
        <f>SUMIF('WOW PMPM &amp; Agg'!$B$10:$B$36,'Summary TC'!$B31,'WOW PMPM &amp; Agg'!J$10:J$36)</f>
        <v>0</v>
      </c>
      <c r="L32" s="647">
        <f>SUMIF('WOW PMPM &amp; Agg'!$B$10:$B$36,'Summary TC'!$B31,'WOW PMPM &amp; Agg'!K$10:K$36)</f>
        <v>0</v>
      </c>
      <c r="M32" s="647">
        <f>SUMIF('WOW PMPM &amp; Agg'!$B$10:$B$36,'Summary TC'!$B31,'WOW PMPM &amp; Agg'!L$10:L$36)</f>
        <v>0</v>
      </c>
      <c r="N32" s="647">
        <f>SUMIF('WOW PMPM &amp; Agg'!$B$10:$B$36,'Summary TC'!$B31,'WOW PMPM &amp; Agg'!M$10:M$36)</f>
        <v>0</v>
      </c>
      <c r="O32" s="647">
        <f>SUMIF('WOW PMPM &amp; Agg'!$B$10:$B$36,'Summary TC'!$B31,'WOW PMPM &amp; Agg'!N$10:N$36)</f>
        <v>0</v>
      </c>
      <c r="P32" s="647">
        <f>SUMIF('WOW PMPM &amp; Agg'!$B$10:$B$36,'Summary TC'!$B31,'WOW PMPM &amp; Agg'!O$10:O$36)</f>
        <v>0</v>
      </c>
      <c r="Q32" s="647">
        <f>SUMIF('WOW PMPM &amp; Agg'!$B$10:$B$36,'Summary TC'!$B31,'WOW PMPM &amp; Agg'!P$10:P$36)</f>
        <v>0</v>
      </c>
      <c r="R32" s="647">
        <f>SUMIF('WOW PMPM &amp; Agg'!$B$10:$B$36,'Summary TC'!$B31,'WOW PMPM &amp; Agg'!Q$10:Q$36)</f>
        <v>0</v>
      </c>
      <c r="S32" s="647">
        <f>SUMIF('WOW PMPM &amp; Agg'!$B$10:$B$36,'Summary TC'!$B31,'WOW PMPM &amp; Agg'!R$10:R$36)</f>
        <v>0</v>
      </c>
      <c r="T32" s="647">
        <f>SUMIF('WOW PMPM &amp; Agg'!$B$10:$B$36,'Summary TC'!$B31,'WOW PMPM &amp; Agg'!S$10:S$36)</f>
        <v>0</v>
      </c>
      <c r="U32" s="647">
        <f>SUMIF('WOW PMPM &amp; Agg'!$B$10:$B$36,'Summary TC'!$B31,'WOW PMPM &amp; Agg'!T$10:T$36)</f>
        <v>0</v>
      </c>
      <c r="V32" s="647">
        <f>SUMIF('WOW PMPM &amp; Agg'!$B$10:$B$36,'Summary TC'!$B31,'WOW PMPM &amp; Agg'!U$10:U$36)</f>
        <v>0</v>
      </c>
      <c r="W32" s="647">
        <f>SUMIF('WOW PMPM &amp; Agg'!$B$10:$B$36,'Summary TC'!$B31,'WOW PMPM &amp; Agg'!V$10:V$36)</f>
        <v>0</v>
      </c>
      <c r="X32" s="647">
        <f>SUMIF('WOW PMPM &amp; Agg'!$B$10:$B$36,'Summary TC'!$B31,'WOW PMPM &amp; Agg'!W$10:W$36)</f>
        <v>0</v>
      </c>
      <c r="Y32" s="647">
        <f>SUMIF('WOW PMPM &amp; Agg'!$B$10:$B$36,'Summary TC'!$B31,'WOW PMPM &amp; Agg'!X$10:X$36)</f>
        <v>0</v>
      </c>
      <c r="Z32" s="647">
        <f>SUMIF('WOW PMPM &amp; Agg'!$B$10:$B$36,'Summary TC'!$B31,'WOW PMPM &amp; Agg'!Y$10:Y$36)</f>
        <v>0</v>
      </c>
      <c r="AA32" s="647">
        <f>SUMIF('WOW PMPM &amp; Agg'!$B$10:$B$36,'Summary TC'!$B31,'WOW PMPM &amp; Agg'!Z$10:Z$36)</f>
        <v>0</v>
      </c>
      <c r="AB32" s="647">
        <f>SUMIF('WOW PMPM &amp; Agg'!$B$10:$B$36,'Summary TC'!$B31,'WOW PMPM &amp; Agg'!AA$10:AA$36)</f>
        <v>0</v>
      </c>
      <c r="AC32" s="647">
        <f>SUMIF('WOW PMPM &amp; Agg'!$B$10:$B$36,'Summary TC'!$B31,'WOW PMPM &amp; Agg'!AB$10:AB$36)</f>
        <v>0</v>
      </c>
      <c r="AD32" s="647">
        <f>SUMIF('WOW PMPM &amp; Agg'!$B$10:$B$36,'Summary TC'!$B31,'WOW PMPM &amp; Agg'!AC$10:AC$36)</f>
        <v>0</v>
      </c>
      <c r="AE32" s="647">
        <f>SUMIF('WOW PMPM &amp; Agg'!$B$10:$B$36,'Summary TC'!$B31,'WOW PMPM &amp; Agg'!AD$10:AD$36)</f>
        <v>0</v>
      </c>
      <c r="AF32" s="647">
        <f>SUMIF('WOW PMPM &amp; Agg'!$B$10:$B$36,'Summary TC'!$B31,'WOW PMPM &amp; Agg'!AE$10:AE$36)</f>
        <v>0</v>
      </c>
      <c r="AG32" s="647">
        <f>SUMIF('WOW PMPM &amp; Agg'!$B$10:$B$36,'Summary TC'!$B31,'WOW PMPM &amp; Agg'!AF$10:AF$36)</f>
        <v>0</v>
      </c>
      <c r="AH32" s="648">
        <f>SUMIF('WOW PMPM &amp; Agg'!$B$10:$B$36,'Summary TC'!$B31,'WOW PMPM &amp; Agg'!AG$10:AG$36)</f>
        <v>0</v>
      </c>
      <c r="AI32" s="649"/>
    </row>
    <row r="33" spans="2:35" s="585" customFormat="1" ht="13" hidden="1" x14ac:dyDescent="0.3">
      <c r="B33" s="650"/>
      <c r="C33" s="636"/>
      <c r="D33" s="651" t="s">
        <v>22</v>
      </c>
      <c r="E33" s="652">
        <f>IF($B$8="Actuals only",SUMIF('MemMon Actual'!$B$14:$B$36,'Summary TC'!$B31,'MemMon Actual'!D$14:D$36),0)+IF($B$8="Actuals + Projected",SUMIF('MemMon Total'!$B$10:$B$32,'Summary TC'!$B31,'MemMon Total'!D$10:D$32),0)</f>
        <v>0</v>
      </c>
      <c r="F33" s="619">
        <f>IF($B$8="Actuals only",SUMIF('MemMon Actual'!$B$14:$B$36,'Summary TC'!$B31,'MemMon Actual'!E$14:E$36),0)+IF($B$8="Actuals + Projected",SUMIF('MemMon Total'!$B$10:$B$32,'Summary TC'!$B31,'MemMon Total'!E$10:E$32),0)</f>
        <v>0</v>
      </c>
      <c r="G33" s="619">
        <f>IF($B$8="Actuals only",SUMIF('MemMon Actual'!$B$14:$B$36,'Summary TC'!$B31,'MemMon Actual'!F$14:F$36),0)+IF($B$8="Actuals + Projected",SUMIF('MemMon Total'!$B$10:$B$32,'Summary TC'!$B31,'MemMon Total'!F$10:F$32),0)</f>
        <v>0</v>
      </c>
      <c r="H33" s="619">
        <f>IF($B$8="Actuals only",SUMIF('MemMon Actual'!$B$14:$B$36,'Summary TC'!$B31,'MemMon Actual'!G$14:G$36),0)+IF($B$8="Actuals + Projected",SUMIF('MemMon Total'!$B$10:$B$32,'Summary TC'!$B31,'MemMon Total'!G$10:G$32),0)</f>
        <v>0</v>
      </c>
      <c r="I33" s="619">
        <f>IF($B$8="Actuals only",SUMIF('MemMon Actual'!$B$14:$B$36,'Summary TC'!$B31,'MemMon Actual'!H$14:H$36),0)+IF($B$8="Actuals + Projected",SUMIF('MemMon Total'!$B$10:$B$32,'Summary TC'!$B31,'MemMon Total'!H$10:H$32),0)</f>
        <v>0</v>
      </c>
      <c r="J33" s="619">
        <f>IF($B$8="Actuals only",SUMIF('MemMon Actual'!$B$14:$B$36,'Summary TC'!$B31,'MemMon Actual'!I$14:I$36),0)+IF($B$8="Actuals + Projected",SUMIF('MemMon Total'!$B$10:$B$32,'Summary TC'!$B31,'MemMon Total'!I$10:I$32),0)</f>
        <v>0</v>
      </c>
      <c r="K33" s="619">
        <f>IF($B$8="Actuals only",SUMIF('MemMon Actual'!$B$14:$B$36,'Summary TC'!$B31,'MemMon Actual'!J$14:J$36),0)+IF($B$8="Actuals + Projected",SUMIF('MemMon Total'!$B$10:$B$32,'Summary TC'!$B31,'MemMon Total'!J$10:J$32),0)</f>
        <v>0</v>
      </c>
      <c r="L33" s="619">
        <f>IF($B$8="Actuals only",SUMIF('MemMon Actual'!$B$14:$B$36,'Summary TC'!$B31,'MemMon Actual'!K$14:K$36),0)+IF($B$8="Actuals + Projected",SUMIF('MemMon Total'!$B$10:$B$32,'Summary TC'!$B31,'MemMon Total'!K$10:K$32),0)</f>
        <v>0</v>
      </c>
      <c r="M33" s="619">
        <f>IF($B$8="Actuals only",SUMIF('MemMon Actual'!$B$14:$B$36,'Summary TC'!$B31,'MemMon Actual'!L$14:L$36),0)+IF($B$8="Actuals + Projected",SUMIF('MemMon Total'!$B$10:$B$32,'Summary TC'!$B31,'MemMon Total'!L$10:L$32),0)</f>
        <v>0</v>
      </c>
      <c r="N33" s="619">
        <f>IF($B$8="Actuals only",SUMIF('MemMon Actual'!$B$14:$B$36,'Summary TC'!$B31,'MemMon Actual'!M$14:M$36),0)+IF($B$8="Actuals + Projected",SUMIF('MemMon Total'!$B$10:$B$32,'Summary TC'!$B31,'MemMon Total'!M$10:M$32),0)</f>
        <v>0</v>
      </c>
      <c r="O33" s="619">
        <f>IF($B$8="Actuals only",SUMIF('MemMon Actual'!$B$14:$B$36,'Summary TC'!$B31,'MemMon Actual'!N$14:N$36),0)+IF($B$8="Actuals + Projected",SUMIF('MemMon Total'!$B$10:$B$32,'Summary TC'!$B31,'MemMon Total'!N$10:N$32),0)</f>
        <v>0</v>
      </c>
      <c r="P33" s="619">
        <f>IF($B$8="Actuals only",SUMIF('MemMon Actual'!$B$14:$B$36,'Summary TC'!$B31,'MemMon Actual'!O$14:O$36),0)+IF($B$8="Actuals + Projected",SUMIF('MemMon Total'!$B$10:$B$32,'Summary TC'!$B31,'MemMon Total'!O$10:O$32),0)</f>
        <v>0</v>
      </c>
      <c r="Q33" s="619">
        <f>IF($B$8="Actuals only",SUMIF('MemMon Actual'!$B$14:$B$36,'Summary TC'!$B31,'MemMon Actual'!P$14:P$36),0)+IF($B$8="Actuals + Projected",SUMIF('MemMon Total'!$B$10:$B$32,'Summary TC'!$B31,'MemMon Total'!P$10:P$32),0)</f>
        <v>0</v>
      </c>
      <c r="R33" s="619">
        <f>IF($B$8="Actuals only",SUMIF('MemMon Actual'!$B$14:$B$36,'Summary TC'!$B31,'MemMon Actual'!Q$14:Q$36),0)+IF($B$8="Actuals + Projected",SUMIF('MemMon Total'!$B$10:$B$32,'Summary TC'!$B31,'MemMon Total'!Q$10:Q$32),0)</f>
        <v>0</v>
      </c>
      <c r="S33" s="619">
        <f>IF($B$8="Actuals only",SUMIF('MemMon Actual'!$B$14:$B$36,'Summary TC'!$B31,'MemMon Actual'!R$14:R$36),0)+IF($B$8="Actuals + Projected",SUMIF('MemMon Total'!$B$10:$B$32,'Summary TC'!$B31,'MemMon Total'!R$10:R$32),0)</f>
        <v>0</v>
      </c>
      <c r="T33" s="619">
        <f>IF($B$8="Actuals only",SUMIF('MemMon Actual'!$B$14:$B$36,'Summary TC'!$B31,'MemMon Actual'!S$14:S$36),0)+IF($B$8="Actuals + Projected",SUMIF('MemMon Total'!$B$10:$B$32,'Summary TC'!$B31,'MemMon Total'!S$10:S$32),0)</f>
        <v>0</v>
      </c>
      <c r="U33" s="619">
        <f>IF($B$8="Actuals only",SUMIF('MemMon Actual'!$B$14:$B$36,'Summary TC'!$B31,'MemMon Actual'!T$14:T$36),0)+IF($B$8="Actuals + Projected",SUMIF('MemMon Total'!$B$10:$B$32,'Summary TC'!$B31,'MemMon Total'!T$10:T$32),0)</f>
        <v>0</v>
      </c>
      <c r="V33" s="619">
        <f>IF($B$8="Actuals only",SUMIF('MemMon Actual'!$B$14:$B$36,'Summary TC'!$B31,'MemMon Actual'!U$14:U$36),0)+IF($B$8="Actuals + Projected",SUMIF('MemMon Total'!$B$10:$B$32,'Summary TC'!$B31,'MemMon Total'!U$10:U$32),0)</f>
        <v>0</v>
      </c>
      <c r="W33" s="619">
        <f>IF($B$8="Actuals only",SUMIF('MemMon Actual'!$B$14:$B$36,'Summary TC'!$B31,'MemMon Actual'!V$14:V$36),0)+IF($B$8="Actuals + Projected",SUMIF('MemMon Total'!$B$10:$B$32,'Summary TC'!$B31,'MemMon Total'!V$10:V$32),0)</f>
        <v>0</v>
      </c>
      <c r="X33" s="619">
        <f>IF($B$8="Actuals only",SUMIF('MemMon Actual'!$B$14:$B$36,'Summary TC'!$B31,'MemMon Actual'!W$14:W$36),0)+IF($B$8="Actuals + Projected",SUMIF('MemMon Total'!$B$10:$B$32,'Summary TC'!$B31,'MemMon Total'!W$10:W$32),0)</f>
        <v>0</v>
      </c>
      <c r="Y33" s="619">
        <f>IF($B$8="Actuals only",SUMIF('MemMon Actual'!$B$14:$B$36,'Summary TC'!$B31,'MemMon Actual'!X$14:X$36),0)+IF($B$8="Actuals + Projected",SUMIF('MemMon Total'!$B$10:$B$32,'Summary TC'!$B31,'MemMon Total'!X$10:X$32),0)</f>
        <v>0</v>
      </c>
      <c r="Z33" s="619">
        <f>IF($B$8="Actuals only",SUMIF('MemMon Actual'!$B$14:$B$36,'Summary TC'!$B31,'MemMon Actual'!Y$14:Y$36),0)+IF($B$8="Actuals + Projected",SUMIF('MemMon Total'!$B$10:$B$32,'Summary TC'!$B31,'MemMon Total'!Y$10:Y$32),0)</f>
        <v>0</v>
      </c>
      <c r="AA33" s="619">
        <f>IF($B$8="Actuals only",SUMIF('MemMon Actual'!$B$14:$B$36,'Summary TC'!$B31,'MemMon Actual'!Z$14:Z$36),0)+IF($B$8="Actuals + Projected",SUMIF('MemMon Total'!$B$10:$B$32,'Summary TC'!$B31,'MemMon Total'!Z$10:Z$32),0)</f>
        <v>0</v>
      </c>
      <c r="AB33" s="619">
        <f>IF($B$8="Actuals only",SUMIF('MemMon Actual'!$B$14:$B$36,'Summary TC'!$B31,'MemMon Actual'!AA$14:AA$36),0)+IF($B$8="Actuals + Projected",SUMIF('MemMon Total'!$B$10:$B$32,'Summary TC'!$B31,'MemMon Total'!AA$10:AA$32),0)</f>
        <v>0</v>
      </c>
      <c r="AC33" s="619">
        <f>IF($B$8="Actuals only",SUMIF('MemMon Actual'!$B$14:$B$36,'Summary TC'!$B31,'MemMon Actual'!AB$14:AB$36),0)+IF($B$8="Actuals + Projected",SUMIF('MemMon Total'!$B$10:$B$32,'Summary TC'!$B31,'MemMon Total'!AB$10:AB$32),0)</f>
        <v>0</v>
      </c>
      <c r="AD33" s="619">
        <f>IF($B$8="Actuals only",SUMIF('MemMon Actual'!$B$14:$B$36,'Summary TC'!$B31,'MemMon Actual'!AC$14:AC$36),0)+IF($B$8="Actuals + Projected",SUMIF('MemMon Total'!$B$10:$B$32,'Summary TC'!$B31,'MemMon Total'!AC$10:AC$32),0)</f>
        <v>0</v>
      </c>
      <c r="AE33" s="619">
        <f>IF($B$8="Actuals only",SUMIF('MemMon Actual'!$B$14:$B$36,'Summary TC'!$B31,'MemMon Actual'!AD$14:AD$36),0)+IF($B$8="Actuals + Projected",SUMIF('MemMon Total'!$B$10:$B$32,'Summary TC'!$B31,'MemMon Total'!AD$10:AD$32),0)</f>
        <v>0</v>
      </c>
      <c r="AF33" s="619">
        <f>IF($B$8="Actuals only",SUMIF('MemMon Actual'!$B$14:$B$36,'Summary TC'!$B31,'MemMon Actual'!AE$14:AE$36),0)+IF($B$8="Actuals + Projected",SUMIF('MemMon Total'!$B$10:$B$32,'Summary TC'!$B31,'MemMon Total'!AE$10:AE$32),0)</f>
        <v>0</v>
      </c>
      <c r="AG33" s="619">
        <f>IF($B$8="Actuals only",SUMIF('MemMon Actual'!$B$14:$B$36,'Summary TC'!$B31,'MemMon Actual'!AF$14:AF$36),0)+IF($B$8="Actuals + Projected",SUMIF('MemMon Total'!$B$10:$B$32,'Summary TC'!$B31,'MemMon Total'!AF$10:AF$32),0)</f>
        <v>0</v>
      </c>
      <c r="AH33" s="653">
        <f>IF($B$8="Actuals only",SUMIF('MemMon Actual'!$B$14:$B$36,'Summary TC'!$B31,'MemMon Actual'!AG$14:AG$36),0)+IF($B$8="Actuals + Projected",SUMIF('MemMon Total'!$B$10:$B$32,'Summary TC'!$B31,'MemMon Total'!AG$10:AG$32),0)</f>
        <v>0</v>
      </c>
      <c r="AI33" s="654"/>
    </row>
    <row r="34" spans="2:35" ht="13" hidden="1" x14ac:dyDescent="0.3">
      <c r="B34" s="589"/>
      <c r="C34" s="636"/>
      <c r="D34" s="637"/>
      <c r="E34" s="65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657"/>
      <c r="AI34" s="641"/>
    </row>
    <row r="35" spans="2:35" ht="13" hidden="1" x14ac:dyDescent="0.3">
      <c r="B35" s="589"/>
      <c r="C35" s="636"/>
      <c r="D35" s="637"/>
      <c r="E35" s="65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657"/>
      <c r="AI35" s="641"/>
    </row>
    <row r="36" spans="2:35" ht="13" hidden="1" x14ac:dyDescent="0.3">
      <c r="B36" s="548" t="s">
        <v>46</v>
      </c>
      <c r="C36" s="631"/>
      <c r="D36" s="514"/>
      <c r="E36" s="660"/>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2"/>
      <c r="AI36" s="663"/>
    </row>
    <row r="37" spans="2:35" ht="13" hidden="1" x14ac:dyDescent="0.3">
      <c r="B37" s="589" t="str">
        <f>IFERROR(VLOOKUP(C37,'MEG Def'!$A$14:$B$19,2),"")</f>
        <v/>
      </c>
      <c r="C37" s="636"/>
      <c r="D37" s="637" t="s">
        <v>20</v>
      </c>
      <c r="E37" s="638">
        <f>E38*E39</f>
        <v>0</v>
      </c>
      <c r="F37" s="639">
        <f t="shared" ref="F37:AC37" si="10">F38*F39</f>
        <v>0</v>
      </c>
      <c r="G37" s="639">
        <f t="shared" si="10"/>
        <v>0</v>
      </c>
      <c r="H37" s="639">
        <f t="shared" si="10"/>
        <v>0</v>
      </c>
      <c r="I37" s="639">
        <f t="shared" si="10"/>
        <v>0</v>
      </c>
      <c r="J37" s="639">
        <f t="shared" si="10"/>
        <v>0</v>
      </c>
      <c r="K37" s="639">
        <f t="shared" si="10"/>
        <v>0</v>
      </c>
      <c r="L37" s="639">
        <f t="shared" si="10"/>
        <v>0</v>
      </c>
      <c r="M37" s="639">
        <f t="shared" si="10"/>
        <v>0</v>
      </c>
      <c r="N37" s="639">
        <f t="shared" si="10"/>
        <v>0</v>
      </c>
      <c r="O37" s="639">
        <f t="shared" si="10"/>
        <v>0</v>
      </c>
      <c r="P37" s="639">
        <f t="shared" si="10"/>
        <v>0</v>
      </c>
      <c r="Q37" s="639">
        <f t="shared" si="10"/>
        <v>0</v>
      </c>
      <c r="R37" s="639">
        <f t="shared" si="10"/>
        <v>0</v>
      </c>
      <c r="S37" s="639">
        <f t="shared" si="10"/>
        <v>0</v>
      </c>
      <c r="T37" s="639">
        <f t="shared" si="10"/>
        <v>0</v>
      </c>
      <c r="U37" s="639">
        <f t="shared" si="10"/>
        <v>0</v>
      </c>
      <c r="V37" s="639">
        <f t="shared" si="10"/>
        <v>0</v>
      </c>
      <c r="W37" s="639">
        <f t="shared" si="10"/>
        <v>0</v>
      </c>
      <c r="X37" s="639">
        <f t="shared" si="10"/>
        <v>0</v>
      </c>
      <c r="Y37" s="639">
        <f t="shared" si="10"/>
        <v>0</v>
      </c>
      <c r="Z37" s="639">
        <f t="shared" si="10"/>
        <v>0</v>
      </c>
      <c r="AA37" s="639">
        <f t="shared" si="10"/>
        <v>0</v>
      </c>
      <c r="AB37" s="639">
        <f t="shared" si="10"/>
        <v>0</v>
      </c>
      <c r="AC37" s="639">
        <f t="shared" si="10"/>
        <v>0</v>
      </c>
      <c r="AD37" s="639">
        <f t="shared" ref="AD37:AH37" si="11">AD38*AD39</f>
        <v>0</v>
      </c>
      <c r="AE37" s="639">
        <f t="shared" si="11"/>
        <v>0</v>
      </c>
      <c r="AF37" s="639">
        <f t="shared" si="11"/>
        <v>0</v>
      </c>
      <c r="AG37" s="639">
        <f t="shared" si="11"/>
        <v>0</v>
      </c>
      <c r="AH37" s="640">
        <f t="shared" si="11"/>
        <v>0</v>
      </c>
      <c r="AI37" s="641"/>
    </row>
    <row r="38" spans="2:35" s="642" customFormat="1" ht="13" hidden="1" x14ac:dyDescent="0.3">
      <c r="B38" s="643"/>
      <c r="C38" s="644"/>
      <c r="D38" s="645" t="s">
        <v>21</v>
      </c>
      <c r="E38" s="646">
        <f>SUMIF('WOW PMPM &amp; Agg'!$B$10:$B$36,'Summary TC'!$B37,'WOW PMPM &amp; Agg'!D$10:D$36)</f>
        <v>0</v>
      </c>
      <c r="F38" s="647">
        <f>SUMIF('WOW PMPM &amp; Agg'!$B$10:$B$36,'Summary TC'!$B37,'WOW PMPM &amp; Agg'!E$10:E$36)</f>
        <v>0</v>
      </c>
      <c r="G38" s="647">
        <f>SUMIF('WOW PMPM &amp; Agg'!$B$10:$B$36,'Summary TC'!$B37,'WOW PMPM &amp; Agg'!F$10:F$36)</f>
        <v>0</v>
      </c>
      <c r="H38" s="647">
        <f>SUMIF('WOW PMPM &amp; Agg'!$B$10:$B$36,'Summary TC'!$B37,'WOW PMPM &amp; Agg'!G$10:G$36)</f>
        <v>0</v>
      </c>
      <c r="I38" s="647">
        <f>SUMIF('WOW PMPM &amp; Agg'!$B$10:$B$36,'Summary TC'!$B37,'WOW PMPM &amp; Agg'!H$10:H$36)</f>
        <v>0</v>
      </c>
      <c r="J38" s="647">
        <f>SUMIF('WOW PMPM &amp; Agg'!$B$10:$B$36,'Summary TC'!$B37,'WOW PMPM &amp; Agg'!I$10:I$36)</f>
        <v>0</v>
      </c>
      <c r="K38" s="647">
        <f>SUMIF('WOW PMPM &amp; Agg'!$B$10:$B$36,'Summary TC'!$B37,'WOW PMPM &amp; Agg'!J$10:J$36)</f>
        <v>0</v>
      </c>
      <c r="L38" s="647">
        <f>SUMIF('WOW PMPM &amp; Agg'!$B$10:$B$36,'Summary TC'!$B37,'WOW PMPM &amp; Agg'!K$10:K$36)</f>
        <v>0</v>
      </c>
      <c r="M38" s="647">
        <f>SUMIF('WOW PMPM &amp; Agg'!$B$10:$B$36,'Summary TC'!$B37,'WOW PMPM &amp; Agg'!L$10:L$36)</f>
        <v>0</v>
      </c>
      <c r="N38" s="647">
        <f>SUMIF('WOW PMPM &amp; Agg'!$B$10:$B$36,'Summary TC'!$B37,'WOW PMPM &amp; Agg'!M$10:M$36)</f>
        <v>0</v>
      </c>
      <c r="O38" s="647">
        <f>SUMIF('WOW PMPM &amp; Agg'!$B$10:$B$36,'Summary TC'!$B37,'WOW PMPM &amp; Agg'!N$10:N$36)</f>
        <v>0</v>
      </c>
      <c r="P38" s="647">
        <f>SUMIF('WOW PMPM &amp; Agg'!$B$10:$B$36,'Summary TC'!$B37,'WOW PMPM &amp; Agg'!O$10:O$36)</f>
        <v>0</v>
      </c>
      <c r="Q38" s="647">
        <f>SUMIF('WOW PMPM &amp; Agg'!$B$10:$B$36,'Summary TC'!$B37,'WOW PMPM &amp; Agg'!P$10:P$36)</f>
        <v>0</v>
      </c>
      <c r="R38" s="647">
        <f>SUMIF('WOW PMPM &amp; Agg'!$B$10:$B$36,'Summary TC'!$B37,'WOW PMPM &amp; Agg'!Q$10:Q$36)</f>
        <v>0</v>
      </c>
      <c r="S38" s="647">
        <f>SUMIF('WOW PMPM &amp; Agg'!$B$10:$B$36,'Summary TC'!$B37,'WOW PMPM &amp; Agg'!R$10:R$36)</f>
        <v>0</v>
      </c>
      <c r="T38" s="647">
        <f>SUMIF('WOW PMPM &amp; Agg'!$B$10:$B$36,'Summary TC'!$B37,'WOW PMPM &amp; Agg'!S$10:S$36)</f>
        <v>0</v>
      </c>
      <c r="U38" s="647">
        <f>SUMIF('WOW PMPM &amp; Agg'!$B$10:$B$36,'Summary TC'!$B37,'WOW PMPM &amp; Agg'!T$10:T$36)</f>
        <v>0</v>
      </c>
      <c r="V38" s="647">
        <f>SUMIF('WOW PMPM &amp; Agg'!$B$10:$B$36,'Summary TC'!$B37,'WOW PMPM &amp; Agg'!U$10:U$36)</f>
        <v>0</v>
      </c>
      <c r="W38" s="647">
        <f>SUMIF('WOW PMPM &amp; Agg'!$B$10:$B$36,'Summary TC'!$B37,'WOW PMPM &amp; Agg'!V$10:V$36)</f>
        <v>0</v>
      </c>
      <c r="X38" s="647">
        <f>SUMIF('WOW PMPM &amp; Agg'!$B$10:$B$36,'Summary TC'!$B37,'WOW PMPM &amp; Agg'!W$10:W$36)</f>
        <v>0</v>
      </c>
      <c r="Y38" s="647">
        <f>SUMIF('WOW PMPM &amp; Agg'!$B$10:$B$36,'Summary TC'!$B37,'WOW PMPM &amp; Agg'!X$10:X$36)</f>
        <v>0</v>
      </c>
      <c r="Z38" s="647">
        <f>SUMIF('WOW PMPM &amp; Agg'!$B$10:$B$36,'Summary TC'!$B37,'WOW PMPM &amp; Agg'!Y$10:Y$36)</f>
        <v>0</v>
      </c>
      <c r="AA38" s="647">
        <f>SUMIF('WOW PMPM &amp; Agg'!$B$10:$B$36,'Summary TC'!$B37,'WOW PMPM &amp; Agg'!Z$10:Z$36)</f>
        <v>0</v>
      </c>
      <c r="AB38" s="647">
        <f>SUMIF('WOW PMPM &amp; Agg'!$B$10:$B$36,'Summary TC'!$B37,'WOW PMPM &amp; Agg'!AA$10:AA$36)</f>
        <v>0</v>
      </c>
      <c r="AC38" s="647">
        <f>SUMIF('WOW PMPM &amp; Agg'!$B$10:$B$36,'Summary TC'!$B37,'WOW PMPM &amp; Agg'!AB$10:AB$36)</f>
        <v>0</v>
      </c>
      <c r="AD38" s="647">
        <f>SUMIF('WOW PMPM &amp; Agg'!$B$10:$B$36,'Summary TC'!$B37,'WOW PMPM &amp; Agg'!AC$10:AC$36)</f>
        <v>0</v>
      </c>
      <c r="AE38" s="647">
        <f>SUMIF('WOW PMPM &amp; Agg'!$B$10:$B$36,'Summary TC'!$B37,'WOW PMPM &amp; Agg'!AD$10:AD$36)</f>
        <v>0</v>
      </c>
      <c r="AF38" s="647">
        <f>SUMIF('WOW PMPM &amp; Agg'!$B$10:$B$36,'Summary TC'!$B37,'WOW PMPM &amp; Agg'!AE$10:AE$36)</f>
        <v>0</v>
      </c>
      <c r="AG38" s="647">
        <f>SUMIF('WOW PMPM &amp; Agg'!$B$10:$B$36,'Summary TC'!$B37,'WOW PMPM &amp; Agg'!AF$10:AF$36)</f>
        <v>0</v>
      </c>
      <c r="AH38" s="648">
        <f>SUMIF('WOW PMPM &amp; Agg'!$B$10:$B$36,'Summary TC'!$B37,'WOW PMPM &amp; Agg'!AG$10:AG$36)</f>
        <v>0</v>
      </c>
      <c r="AI38" s="649"/>
    </row>
    <row r="39" spans="2:35" s="585" customFormat="1" ht="13" hidden="1" x14ac:dyDescent="0.3">
      <c r="B39" s="658"/>
      <c r="C39" s="636"/>
      <c r="D39" s="577" t="s">
        <v>22</v>
      </c>
      <c r="E39" s="652">
        <f>IF($B$8="Actuals only",SUMIF('MemMon Actual'!$B$14:$B$36,'Summary TC'!$B37,'MemMon Actual'!D$14:D$36),0)+IF($B$8="Actuals + Projected",SUMIF('MemMon Total'!$B$10:$B$32,'Summary TC'!$B37,'MemMon Total'!D$10:D$32),0)</f>
        <v>0</v>
      </c>
      <c r="F39" s="619">
        <f>IF($B$8="Actuals only",SUMIF('MemMon Actual'!$B$14:$B$36,'Summary TC'!$B37,'MemMon Actual'!E$14:E$36),0)+IF($B$8="Actuals + Projected",SUMIF('MemMon Total'!$B$10:$B$32,'Summary TC'!$B37,'MemMon Total'!E$10:E$32),0)</f>
        <v>0</v>
      </c>
      <c r="G39" s="619">
        <f>IF($B$8="Actuals only",SUMIF('MemMon Actual'!$B$14:$B$36,'Summary TC'!$B37,'MemMon Actual'!F$14:F$36),0)+IF($B$8="Actuals + Projected",SUMIF('MemMon Total'!$B$10:$B$32,'Summary TC'!$B37,'MemMon Total'!F$10:F$32),0)</f>
        <v>0</v>
      </c>
      <c r="H39" s="619">
        <f>IF($B$8="Actuals only",SUMIF('MemMon Actual'!$B$14:$B$36,'Summary TC'!$B37,'MemMon Actual'!G$14:G$36),0)+IF($B$8="Actuals + Projected",SUMIF('MemMon Total'!$B$10:$B$32,'Summary TC'!$B37,'MemMon Total'!G$10:G$32),0)</f>
        <v>0</v>
      </c>
      <c r="I39" s="619">
        <f>IF($B$8="Actuals only",SUMIF('MemMon Actual'!$B$14:$B$36,'Summary TC'!$B37,'MemMon Actual'!H$14:H$36),0)+IF($B$8="Actuals + Projected",SUMIF('MemMon Total'!$B$10:$B$32,'Summary TC'!$B37,'MemMon Total'!H$10:H$32),0)</f>
        <v>0</v>
      </c>
      <c r="J39" s="619">
        <f>IF($B$8="Actuals only",SUMIF('MemMon Actual'!$B$14:$B$36,'Summary TC'!$B37,'MemMon Actual'!I$14:I$36),0)+IF($B$8="Actuals + Projected",SUMIF('MemMon Total'!$B$10:$B$32,'Summary TC'!$B37,'MemMon Total'!I$10:I$32),0)</f>
        <v>0</v>
      </c>
      <c r="K39" s="619">
        <f>IF($B$8="Actuals only",SUMIF('MemMon Actual'!$B$14:$B$36,'Summary TC'!$B37,'MemMon Actual'!J$14:J$36),0)+IF($B$8="Actuals + Projected",SUMIF('MemMon Total'!$B$10:$B$32,'Summary TC'!$B37,'MemMon Total'!J$10:J$32),0)</f>
        <v>0</v>
      </c>
      <c r="L39" s="619">
        <f>IF($B$8="Actuals only",SUMIF('MemMon Actual'!$B$14:$B$36,'Summary TC'!$B37,'MemMon Actual'!K$14:K$36),0)+IF($B$8="Actuals + Projected",SUMIF('MemMon Total'!$B$10:$B$32,'Summary TC'!$B37,'MemMon Total'!K$10:K$32),0)</f>
        <v>0</v>
      </c>
      <c r="M39" s="619">
        <f>IF($B$8="Actuals only",SUMIF('MemMon Actual'!$B$14:$B$36,'Summary TC'!$B37,'MemMon Actual'!L$14:L$36),0)+IF($B$8="Actuals + Projected",SUMIF('MemMon Total'!$B$10:$B$32,'Summary TC'!$B37,'MemMon Total'!L$10:L$32),0)</f>
        <v>0</v>
      </c>
      <c r="N39" s="619">
        <f>IF($B$8="Actuals only",SUMIF('MemMon Actual'!$B$14:$B$36,'Summary TC'!$B37,'MemMon Actual'!M$14:M$36),0)+IF($B$8="Actuals + Projected",SUMIF('MemMon Total'!$B$10:$B$32,'Summary TC'!$B37,'MemMon Total'!M$10:M$32),0)</f>
        <v>0</v>
      </c>
      <c r="O39" s="619">
        <f>IF($B$8="Actuals only",SUMIF('MemMon Actual'!$B$14:$B$36,'Summary TC'!$B37,'MemMon Actual'!N$14:N$36),0)+IF($B$8="Actuals + Projected",SUMIF('MemMon Total'!$B$10:$B$32,'Summary TC'!$B37,'MemMon Total'!N$10:N$32),0)</f>
        <v>0</v>
      </c>
      <c r="P39" s="619">
        <f>IF($B$8="Actuals only",SUMIF('MemMon Actual'!$B$14:$B$36,'Summary TC'!$B37,'MemMon Actual'!O$14:O$36),0)+IF($B$8="Actuals + Projected",SUMIF('MemMon Total'!$B$10:$B$32,'Summary TC'!$B37,'MemMon Total'!O$10:O$32),0)</f>
        <v>0</v>
      </c>
      <c r="Q39" s="619">
        <f>IF($B$8="Actuals only",SUMIF('MemMon Actual'!$B$14:$B$36,'Summary TC'!$B37,'MemMon Actual'!P$14:P$36),0)+IF($B$8="Actuals + Projected",SUMIF('MemMon Total'!$B$10:$B$32,'Summary TC'!$B37,'MemMon Total'!P$10:P$32),0)</f>
        <v>0</v>
      </c>
      <c r="R39" s="619">
        <f>IF($B$8="Actuals only",SUMIF('MemMon Actual'!$B$14:$B$36,'Summary TC'!$B37,'MemMon Actual'!Q$14:Q$36),0)+IF($B$8="Actuals + Projected",SUMIF('MemMon Total'!$B$10:$B$32,'Summary TC'!$B37,'MemMon Total'!Q$10:Q$32),0)</f>
        <v>0</v>
      </c>
      <c r="S39" s="619">
        <f>IF($B$8="Actuals only",SUMIF('MemMon Actual'!$B$14:$B$36,'Summary TC'!$B37,'MemMon Actual'!R$14:R$36),0)+IF($B$8="Actuals + Projected",SUMIF('MemMon Total'!$B$10:$B$32,'Summary TC'!$B37,'MemMon Total'!R$10:R$32),0)</f>
        <v>0</v>
      </c>
      <c r="T39" s="619">
        <f>IF($B$8="Actuals only",SUMIF('MemMon Actual'!$B$14:$B$36,'Summary TC'!$B37,'MemMon Actual'!S$14:S$36),0)+IF($B$8="Actuals + Projected",SUMIF('MemMon Total'!$B$10:$B$32,'Summary TC'!$B37,'MemMon Total'!S$10:S$32),0)</f>
        <v>0</v>
      </c>
      <c r="U39" s="619">
        <f>IF($B$8="Actuals only",SUMIF('MemMon Actual'!$B$14:$B$36,'Summary TC'!$B37,'MemMon Actual'!T$14:T$36),0)+IF($B$8="Actuals + Projected",SUMIF('MemMon Total'!$B$10:$B$32,'Summary TC'!$B37,'MemMon Total'!T$10:T$32),0)</f>
        <v>0</v>
      </c>
      <c r="V39" s="619">
        <f>IF($B$8="Actuals only",SUMIF('MemMon Actual'!$B$14:$B$36,'Summary TC'!$B37,'MemMon Actual'!U$14:U$36),0)+IF($B$8="Actuals + Projected",SUMIF('MemMon Total'!$B$10:$B$32,'Summary TC'!$B37,'MemMon Total'!U$10:U$32),0)</f>
        <v>0</v>
      </c>
      <c r="W39" s="619">
        <f>IF($B$8="Actuals only",SUMIF('MemMon Actual'!$B$14:$B$36,'Summary TC'!$B37,'MemMon Actual'!V$14:V$36),0)+IF($B$8="Actuals + Projected",SUMIF('MemMon Total'!$B$10:$B$32,'Summary TC'!$B37,'MemMon Total'!V$10:V$32),0)</f>
        <v>0</v>
      </c>
      <c r="X39" s="619">
        <f>IF($B$8="Actuals only",SUMIF('MemMon Actual'!$B$14:$B$36,'Summary TC'!$B37,'MemMon Actual'!W$14:W$36),0)+IF($B$8="Actuals + Projected",SUMIF('MemMon Total'!$B$10:$B$32,'Summary TC'!$B37,'MemMon Total'!W$10:W$32),0)</f>
        <v>0</v>
      </c>
      <c r="Y39" s="619">
        <f>IF($B$8="Actuals only",SUMIF('MemMon Actual'!$B$14:$B$36,'Summary TC'!$B37,'MemMon Actual'!X$14:X$36),0)+IF($B$8="Actuals + Projected",SUMIF('MemMon Total'!$B$10:$B$32,'Summary TC'!$B37,'MemMon Total'!X$10:X$32),0)</f>
        <v>0</v>
      </c>
      <c r="Z39" s="619">
        <f>IF($B$8="Actuals only",SUMIF('MemMon Actual'!$B$14:$B$36,'Summary TC'!$B37,'MemMon Actual'!Y$14:Y$36),0)+IF($B$8="Actuals + Projected",SUMIF('MemMon Total'!$B$10:$B$32,'Summary TC'!$B37,'MemMon Total'!Y$10:Y$32),0)</f>
        <v>0</v>
      </c>
      <c r="AA39" s="619">
        <f>IF($B$8="Actuals only",SUMIF('MemMon Actual'!$B$14:$B$36,'Summary TC'!$B37,'MemMon Actual'!Z$14:Z$36),0)+IF($B$8="Actuals + Projected",SUMIF('MemMon Total'!$B$10:$B$32,'Summary TC'!$B37,'MemMon Total'!Z$10:Z$32),0)</f>
        <v>0</v>
      </c>
      <c r="AB39" s="619">
        <f>IF($B$8="Actuals only",SUMIF('MemMon Actual'!$B$14:$B$36,'Summary TC'!$B37,'MemMon Actual'!AA$14:AA$36),0)+IF($B$8="Actuals + Projected",SUMIF('MemMon Total'!$B$10:$B$32,'Summary TC'!$B37,'MemMon Total'!AA$10:AA$32),0)</f>
        <v>0</v>
      </c>
      <c r="AC39" s="619">
        <f>IF($B$8="Actuals only",SUMIF('MemMon Actual'!$B$14:$B$36,'Summary TC'!$B37,'MemMon Actual'!AB$14:AB$36),0)+IF($B$8="Actuals + Projected",SUMIF('MemMon Total'!$B$10:$B$32,'Summary TC'!$B37,'MemMon Total'!AB$10:AB$32),0)</f>
        <v>0</v>
      </c>
      <c r="AD39" s="619">
        <f>IF($B$8="Actuals only",SUMIF('MemMon Actual'!$B$14:$B$36,'Summary TC'!$B37,'MemMon Actual'!AC$14:AC$36),0)+IF($B$8="Actuals + Projected",SUMIF('MemMon Total'!$B$10:$B$32,'Summary TC'!$B37,'MemMon Total'!AC$10:AC$32),0)</f>
        <v>0</v>
      </c>
      <c r="AE39" s="619">
        <f>IF($B$8="Actuals only",SUMIF('MemMon Actual'!$B$14:$B$36,'Summary TC'!$B37,'MemMon Actual'!AD$14:AD$36),0)+IF($B$8="Actuals + Projected",SUMIF('MemMon Total'!$B$10:$B$32,'Summary TC'!$B37,'MemMon Total'!AD$10:AD$32),0)</f>
        <v>0</v>
      </c>
      <c r="AF39" s="619">
        <f>IF($B$8="Actuals only",SUMIF('MemMon Actual'!$B$14:$B$36,'Summary TC'!$B37,'MemMon Actual'!AE$14:AE$36),0)+IF($B$8="Actuals + Projected",SUMIF('MemMon Total'!$B$10:$B$32,'Summary TC'!$B37,'MemMon Total'!AE$10:AE$32),0)</f>
        <v>0</v>
      </c>
      <c r="AG39" s="619">
        <f>IF($B$8="Actuals only",SUMIF('MemMon Actual'!$B$14:$B$36,'Summary TC'!$B37,'MemMon Actual'!AF$14:AF$36),0)+IF($B$8="Actuals + Projected",SUMIF('MemMon Total'!$B$10:$B$32,'Summary TC'!$B37,'MemMon Total'!AF$10:AF$32),0)</f>
        <v>0</v>
      </c>
      <c r="AH39" s="653">
        <f>IF($B$8="Actuals only",SUMIF('MemMon Actual'!$B$14:$B$36,'Summary TC'!$B37,'MemMon Actual'!AG$14:AG$36),0)+IF($B$8="Actuals + Projected",SUMIF('MemMon Total'!$B$10:$B$32,'Summary TC'!$B37,'MemMon Total'!AG$10:AG$32),0)</f>
        <v>0</v>
      </c>
      <c r="AI39" s="659"/>
    </row>
    <row r="40" spans="2:35" ht="13" hidden="1" x14ac:dyDescent="0.3">
      <c r="B40" s="589"/>
      <c r="C40" s="631"/>
      <c r="D40" s="514"/>
      <c r="E40" s="660"/>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2"/>
      <c r="AI40" s="663"/>
    </row>
    <row r="41" spans="2:35" ht="13" hidden="1" x14ac:dyDescent="0.3">
      <c r="B41" s="589" t="str">
        <f>IFERROR(VLOOKUP(C41,'MEG Def'!$A$14:$B$19,2),"")</f>
        <v/>
      </c>
      <c r="C41" s="636"/>
      <c r="D41" s="637" t="s">
        <v>20</v>
      </c>
      <c r="E41" s="638">
        <f>E42*E43</f>
        <v>0</v>
      </c>
      <c r="F41" s="639">
        <f t="shared" ref="F41:AC41" si="12">F42*F43</f>
        <v>0</v>
      </c>
      <c r="G41" s="639">
        <f t="shared" si="12"/>
        <v>0</v>
      </c>
      <c r="H41" s="639">
        <f t="shared" si="12"/>
        <v>0</v>
      </c>
      <c r="I41" s="639">
        <f t="shared" si="12"/>
        <v>0</v>
      </c>
      <c r="J41" s="639">
        <f t="shared" si="12"/>
        <v>0</v>
      </c>
      <c r="K41" s="639">
        <f t="shared" si="12"/>
        <v>0</v>
      </c>
      <c r="L41" s="639">
        <f t="shared" si="12"/>
        <v>0</v>
      </c>
      <c r="M41" s="639">
        <f t="shared" si="12"/>
        <v>0</v>
      </c>
      <c r="N41" s="639">
        <f t="shared" si="12"/>
        <v>0</v>
      </c>
      <c r="O41" s="639">
        <f t="shared" si="12"/>
        <v>0</v>
      </c>
      <c r="P41" s="639">
        <f t="shared" si="12"/>
        <v>0</v>
      </c>
      <c r="Q41" s="639">
        <f t="shared" si="12"/>
        <v>0</v>
      </c>
      <c r="R41" s="639">
        <f t="shared" si="12"/>
        <v>0</v>
      </c>
      <c r="S41" s="639">
        <f t="shared" si="12"/>
        <v>0</v>
      </c>
      <c r="T41" s="639">
        <f t="shared" si="12"/>
        <v>0</v>
      </c>
      <c r="U41" s="639">
        <f t="shared" si="12"/>
        <v>0</v>
      </c>
      <c r="V41" s="639">
        <f t="shared" si="12"/>
        <v>0</v>
      </c>
      <c r="W41" s="639">
        <f t="shared" si="12"/>
        <v>0</v>
      </c>
      <c r="X41" s="639">
        <f t="shared" si="12"/>
        <v>0</v>
      </c>
      <c r="Y41" s="639">
        <f t="shared" si="12"/>
        <v>0</v>
      </c>
      <c r="Z41" s="639">
        <f t="shared" si="12"/>
        <v>0</v>
      </c>
      <c r="AA41" s="639">
        <f t="shared" si="12"/>
        <v>0</v>
      </c>
      <c r="AB41" s="639">
        <f t="shared" si="12"/>
        <v>0</v>
      </c>
      <c r="AC41" s="639">
        <f t="shared" si="12"/>
        <v>0</v>
      </c>
      <c r="AD41" s="639">
        <f t="shared" ref="AD41:AH41" si="13">AD42*AD43</f>
        <v>0</v>
      </c>
      <c r="AE41" s="639">
        <f t="shared" si="13"/>
        <v>0</v>
      </c>
      <c r="AF41" s="639">
        <f t="shared" si="13"/>
        <v>0</v>
      </c>
      <c r="AG41" s="639">
        <f t="shared" si="13"/>
        <v>0</v>
      </c>
      <c r="AH41" s="640">
        <f t="shared" si="13"/>
        <v>0</v>
      </c>
      <c r="AI41" s="663"/>
    </row>
    <row r="42" spans="2:35" s="642" customFormat="1" ht="13" hidden="1" x14ac:dyDescent="0.3">
      <c r="B42" s="643"/>
      <c r="C42" s="644"/>
      <c r="D42" s="645" t="s">
        <v>21</v>
      </c>
      <c r="E42" s="646">
        <f>SUMIF('WOW PMPM &amp; Agg'!$B$10:$B$36,'Summary TC'!$B41,'WOW PMPM &amp; Agg'!D$10:D$36)</f>
        <v>0</v>
      </c>
      <c r="F42" s="647">
        <f>SUMIF('WOW PMPM &amp; Agg'!$B$10:$B$36,'Summary TC'!$B41,'WOW PMPM &amp; Agg'!E$10:E$36)</f>
        <v>0</v>
      </c>
      <c r="G42" s="647">
        <f>SUMIF('WOW PMPM &amp; Agg'!$B$10:$B$36,'Summary TC'!$B41,'WOW PMPM &amp; Agg'!F$10:F$36)</f>
        <v>0</v>
      </c>
      <c r="H42" s="647">
        <f>SUMIF('WOW PMPM &amp; Agg'!$B$10:$B$36,'Summary TC'!$B41,'WOW PMPM &amp; Agg'!G$10:G$36)</f>
        <v>0</v>
      </c>
      <c r="I42" s="647">
        <f>SUMIF('WOW PMPM &amp; Agg'!$B$10:$B$36,'Summary TC'!$B41,'WOW PMPM &amp; Agg'!H$10:H$36)</f>
        <v>0</v>
      </c>
      <c r="J42" s="647">
        <f>SUMIF('WOW PMPM &amp; Agg'!$B$10:$B$36,'Summary TC'!$B41,'WOW PMPM &amp; Agg'!I$10:I$36)</f>
        <v>0</v>
      </c>
      <c r="K42" s="647">
        <f>SUMIF('WOW PMPM &amp; Agg'!$B$10:$B$36,'Summary TC'!$B41,'WOW PMPM &amp; Agg'!J$10:J$36)</f>
        <v>0</v>
      </c>
      <c r="L42" s="647">
        <f>SUMIF('WOW PMPM &amp; Agg'!$B$10:$B$36,'Summary TC'!$B41,'WOW PMPM &amp; Agg'!K$10:K$36)</f>
        <v>0</v>
      </c>
      <c r="M42" s="647">
        <f>SUMIF('WOW PMPM &amp; Agg'!$B$10:$B$36,'Summary TC'!$B41,'WOW PMPM &amp; Agg'!L$10:L$36)</f>
        <v>0</v>
      </c>
      <c r="N42" s="647">
        <f>SUMIF('WOW PMPM &amp; Agg'!$B$10:$B$36,'Summary TC'!$B41,'WOW PMPM &amp; Agg'!M$10:M$36)</f>
        <v>0</v>
      </c>
      <c r="O42" s="647">
        <f>SUMIF('WOW PMPM &amp; Agg'!$B$10:$B$36,'Summary TC'!$B41,'WOW PMPM &amp; Agg'!N$10:N$36)</f>
        <v>0</v>
      </c>
      <c r="P42" s="647">
        <f>SUMIF('WOW PMPM &amp; Agg'!$B$10:$B$36,'Summary TC'!$B41,'WOW PMPM &amp; Agg'!O$10:O$36)</f>
        <v>0</v>
      </c>
      <c r="Q42" s="647">
        <f>SUMIF('WOW PMPM &amp; Agg'!$B$10:$B$36,'Summary TC'!$B41,'WOW PMPM &amp; Agg'!P$10:P$36)</f>
        <v>0</v>
      </c>
      <c r="R42" s="647">
        <f>SUMIF('WOW PMPM &amp; Agg'!$B$10:$B$36,'Summary TC'!$B41,'WOW PMPM &amp; Agg'!Q$10:Q$36)</f>
        <v>0</v>
      </c>
      <c r="S42" s="647">
        <f>SUMIF('WOW PMPM &amp; Agg'!$B$10:$B$36,'Summary TC'!$B41,'WOW PMPM &amp; Agg'!R$10:R$36)</f>
        <v>0</v>
      </c>
      <c r="T42" s="647">
        <f>SUMIF('WOW PMPM &amp; Agg'!$B$10:$B$36,'Summary TC'!$B41,'WOW PMPM &amp; Agg'!S$10:S$36)</f>
        <v>0</v>
      </c>
      <c r="U42" s="647">
        <f>SUMIF('WOW PMPM &amp; Agg'!$B$10:$B$36,'Summary TC'!$B41,'WOW PMPM &amp; Agg'!T$10:T$36)</f>
        <v>0</v>
      </c>
      <c r="V42" s="647">
        <f>SUMIF('WOW PMPM &amp; Agg'!$B$10:$B$36,'Summary TC'!$B41,'WOW PMPM &amp; Agg'!U$10:U$36)</f>
        <v>0</v>
      </c>
      <c r="W42" s="647">
        <f>SUMIF('WOW PMPM &amp; Agg'!$B$10:$B$36,'Summary TC'!$B41,'WOW PMPM &amp; Agg'!V$10:V$36)</f>
        <v>0</v>
      </c>
      <c r="X42" s="647">
        <f>SUMIF('WOW PMPM &amp; Agg'!$B$10:$B$36,'Summary TC'!$B41,'WOW PMPM &amp; Agg'!W$10:W$36)</f>
        <v>0</v>
      </c>
      <c r="Y42" s="647">
        <f>SUMIF('WOW PMPM &amp; Agg'!$B$10:$B$36,'Summary TC'!$B41,'WOW PMPM &amp; Agg'!X$10:X$36)</f>
        <v>0</v>
      </c>
      <c r="Z42" s="647">
        <f>SUMIF('WOW PMPM &amp; Agg'!$B$10:$B$36,'Summary TC'!$B41,'WOW PMPM &amp; Agg'!Y$10:Y$36)</f>
        <v>0</v>
      </c>
      <c r="AA42" s="647">
        <f>SUMIF('WOW PMPM &amp; Agg'!$B$10:$B$36,'Summary TC'!$B41,'WOW PMPM &amp; Agg'!Z$10:Z$36)</f>
        <v>0</v>
      </c>
      <c r="AB42" s="647">
        <f>SUMIF('WOW PMPM &amp; Agg'!$B$10:$B$36,'Summary TC'!$B41,'WOW PMPM &amp; Agg'!AA$10:AA$36)</f>
        <v>0</v>
      </c>
      <c r="AC42" s="647">
        <f>SUMIF('WOW PMPM &amp; Agg'!$B$10:$B$36,'Summary TC'!$B41,'WOW PMPM &amp; Agg'!AB$10:AB$36)</f>
        <v>0</v>
      </c>
      <c r="AD42" s="647">
        <f>SUMIF('WOW PMPM &amp; Agg'!$B$10:$B$36,'Summary TC'!$B41,'WOW PMPM &amp; Agg'!AC$10:AC$36)</f>
        <v>0</v>
      </c>
      <c r="AE42" s="647">
        <f>SUMIF('WOW PMPM &amp; Agg'!$B$10:$B$36,'Summary TC'!$B41,'WOW PMPM &amp; Agg'!AD$10:AD$36)</f>
        <v>0</v>
      </c>
      <c r="AF42" s="647">
        <f>SUMIF('WOW PMPM &amp; Agg'!$B$10:$B$36,'Summary TC'!$B41,'WOW PMPM &amp; Agg'!AE$10:AE$36)</f>
        <v>0</v>
      </c>
      <c r="AG42" s="647">
        <f>SUMIF('WOW PMPM &amp; Agg'!$B$10:$B$36,'Summary TC'!$B41,'WOW PMPM &amp; Agg'!AF$10:AF$36)</f>
        <v>0</v>
      </c>
      <c r="AH42" s="648">
        <f>SUMIF('WOW PMPM &amp; Agg'!$B$10:$B$36,'Summary TC'!$B41,'WOW PMPM &amp; Agg'!AG$10:AG$36)</f>
        <v>0</v>
      </c>
      <c r="AI42" s="664"/>
    </row>
    <row r="43" spans="2:35" ht="13" hidden="1" x14ac:dyDescent="0.3">
      <c r="B43" s="658"/>
      <c r="C43" s="636"/>
      <c r="D43" s="577" t="s">
        <v>22</v>
      </c>
      <c r="E43" s="652">
        <f>IF($B$8="Actuals only",SUMIF('MemMon Actual'!$B$14:$B$36,'Summary TC'!$B41,'MemMon Actual'!D$14:D$36),0)+IF($B$8="Actuals + Projected",SUMIF('MemMon Total'!$B$10:$B$32,'Summary TC'!$B41,'MemMon Total'!D$10:D$32),0)</f>
        <v>0</v>
      </c>
      <c r="F43" s="619">
        <f>IF($B$8="Actuals only",SUMIF('MemMon Actual'!$B$14:$B$36,'Summary TC'!$B41,'MemMon Actual'!E$14:E$36),0)+IF($B$8="Actuals + Projected",SUMIF('MemMon Total'!$B$10:$B$32,'Summary TC'!$B41,'MemMon Total'!E$10:E$32),0)</f>
        <v>0</v>
      </c>
      <c r="G43" s="619">
        <f>IF($B$8="Actuals only",SUMIF('MemMon Actual'!$B$14:$B$36,'Summary TC'!$B41,'MemMon Actual'!F$14:F$36),0)+IF($B$8="Actuals + Projected",SUMIF('MemMon Total'!$B$10:$B$32,'Summary TC'!$B41,'MemMon Total'!F$10:F$32),0)</f>
        <v>0</v>
      </c>
      <c r="H43" s="619">
        <f>IF($B$8="Actuals only",SUMIF('MemMon Actual'!$B$14:$B$36,'Summary TC'!$B41,'MemMon Actual'!G$14:G$36),0)+IF($B$8="Actuals + Projected",SUMIF('MemMon Total'!$B$10:$B$32,'Summary TC'!$B41,'MemMon Total'!G$10:G$32),0)</f>
        <v>0</v>
      </c>
      <c r="I43" s="619">
        <f>IF($B$8="Actuals only",SUMIF('MemMon Actual'!$B$14:$B$36,'Summary TC'!$B41,'MemMon Actual'!H$14:H$36),0)+IF($B$8="Actuals + Projected",SUMIF('MemMon Total'!$B$10:$B$32,'Summary TC'!$B41,'MemMon Total'!H$10:H$32),0)</f>
        <v>0</v>
      </c>
      <c r="J43" s="619">
        <f>IF($B$8="Actuals only",SUMIF('MemMon Actual'!$B$14:$B$36,'Summary TC'!$B41,'MemMon Actual'!I$14:I$36),0)+IF($B$8="Actuals + Projected",SUMIF('MemMon Total'!$B$10:$B$32,'Summary TC'!$B41,'MemMon Total'!I$10:I$32),0)</f>
        <v>0</v>
      </c>
      <c r="K43" s="619">
        <f>IF($B$8="Actuals only",SUMIF('MemMon Actual'!$B$14:$B$36,'Summary TC'!$B41,'MemMon Actual'!J$14:J$36),0)+IF($B$8="Actuals + Projected",SUMIF('MemMon Total'!$B$10:$B$32,'Summary TC'!$B41,'MemMon Total'!J$10:J$32),0)</f>
        <v>0</v>
      </c>
      <c r="L43" s="619">
        <f>IF($B$8="Actuals only",SUMIF('MemMon Actual'!$B$14:$B$36,'Summary TC'!$B41,'MemMon Actual'!K$14:K$36),0)+IF($B$8="Actuals + Projected",SUMIF('MemMon Total'!$B$10:$B$32,'Summary TC'!$B41,'MemMon Total'!K$10:K$32),0)</f>
        <v>0</v>
      </c>
      <c r="M43" s="619">
        <f>IF($B$8="Actuals only",SUMIF('MemMon Actual'!$B$14:$B$36,'Summary TC'!$B41,'MemMon Actual'!L$14:L$36),0)+IF($B$8="Actuals + Projected",SUMIF('MemMon Total'!$B$10:$B$32,'Summary TC'!$B41,'MemMon Total'!L$10:L$32),0)</f>
        <v>0</v>
      </c>
      <c r="N43" s="619">
        <f>IF($B$8="Actuals only",SUMIF('MemMon Actual'!$B$14:$B$36,'Summary TC'!$B41,'MemMon Actual'!M$14:M$36),0)+IF($B$8="Actuals + Projected",SUMIF('MemMon Total'!$B$10:$B$32,'Summary TC'!$B41,'MemMon Total'!M$10:M$32),0)</f>
        <v>0</v>
      </c>
      <c r="O43" s="619">
        <f>IF($B$8="Actuals only",SUMIF('MemMon Actual'!$B$14:$B$36,'Summary TC'!$B41,'MemMon Actual'!N$14:N$36),0)+IF($B$8="Actuals + Projected",SUMIF('MemMon Total'!$B$10:$B$32,'Summary TC'!$B41,'MemMon Total'!N$10:N$32),0)</f>
        <v>0</v>
      </c>
      <c r="P43" s="619">
        <f>IF($B$8="Actuals only",SUMIF('MemMon Actual'!$B$14:$B$36,'Summary TC'!$B41,'MemMon Actual'!O$14:O$36),0)+IF($B$8="Actuals + Projected",SUMIF('MemMon Total'!$B$10:$B$32,'Summary TC'!$B41,'MemMon Total'!O$10:O$32),0)</f>
        <v>0</v>
      </c>
      <c r="Q43" s="619">
        <f>IF($B$8="Actuals only",SUMIF('MemMon Actual'!$B$14:$B$36,'Summary TC'!$B41,'MemMon Actual'!P$14:P$36),0)+IF($B$8="Actuals + Projected",SUMIF('MemMon Total'!$B$10:$B$32,'Summary TC'!$B41,'MemMon Total'!P$10:P$32),0)</f>
        <v>0</v>
      </c>
      <c r="R43" s="619">
        <f>IF($B$8="Actuals only",SUMIF('MemMon Actual'!$B$14:$B$36,'Summary TC'!$B41,'MemMon Actual'!Q$14:Q$36),0)+IF($B$8="Actuals + Projected",SUMIF('MemMon Total'!$B$10:$B$32,'Summary TC'!$B41,'MemMon Total'!Q$10:Q$32),0)</f>
        <v>0</v>
      </c>
      <c r="S43" s="619">
        <f>IF($B$8="Actuals only",SUMIF('MemMon Actual'!$B$14:$B$36,'Summary TC'!$B41,'MemMon Actual'!R$14:R$36),0)+IF($B$8="Actuals + Projected",SUMIF('MemMon Total'!$B$10:$B$32,'Summary TC'!$B41,'MemMon Total'!R$10:R$32),0)</f>
        <v>0</v>
      </c>
      <c r="T43" s="619">
        <f>IF($B$8="Actuals only",SUMIF('MemMon Actual'!$B$14:$B$36,'Summary TC'!$B41,'MemMon Actual'!S$14:S$36),0)+IF($B$8="Actuals + Projected",SUMIF('MemMon Total'!$B$10:$B$32,'Summary TC'!$B41,'MemMon Total'!S$10:S$32),0)</f>
        <v>0</v>
      </c>
      <c r="U43" s="619">
        <f>IF($B$8="Actuals only",SUMIF('MemMon Actual'!$B$14:$B$36,'Summary TC'!$B41,'MemMon Actual'!T$14:T$36),0)+IF($B$8="Actuals + Projected",SUMIF('MemMon Total'!$B$10:$B$32,'Summary TC'!$B41,'MemMon Total'!T$10:T$32),0)</f>
        <v>0</v>
      </c>
      <c r="V43" s="619">
        <f>IF($B$8="Actuals only",SUMIF('MemMon Actual'!$B$14:$B$36,'Summary TC'!$B41,'MemMon Actual'!U$14:U$36),0)+IF($B$8="Actuals + Projected",SUMIF('MemMon Total'!$B$10:$B$32,'Summary TC'!$B41,'MemMon Total'!U$10:U$32),0)</f>
        <v>0</v>
      </c>
      <c r="W43" s="619">
        <f>IF($B$8="Actuals only",SUMIF('MemMon Actual'!$B$14:$B$36,'Summary TC'!$B41,'MemMon Actual'!V$14:V$36),0)+IF($B$8="Actuals + Projected",SUMIF('MemMon Total'!$B$10:$B$32,'Summary TC'!$B41,'MemMon Total'!V$10:V$32),0)</f>
        <v>0</v>
      </c>
      <c r="X43" s="619">
        <f>IF($B$8="Actuals only",SUMIF('MemMon Actual'!$B$14:$B$36,'Summary TC'!$B41,'MemMon Actual'!W$14:W$36),0)+IF($B$8="Actuals + Projected",SUMIF('MemMon Total'!$B$10:$B$32,'Summary TC'!$B41,'MemMon Total'!W$10:W$32),0)</f>
        <v>0</v>
      </c>
      <c r="Y43" s="619">
        <f>IF($B$8="Actuals only",SUMIF('MemMon Actual'!$B$14:$B$36,'Summary TC'!$B41,'MemMon Actual'!X$14:X$36),0)+IF($B$8="Actuals + Projected",SUMIF('MemMon Total'!$B$10:$B$32,'Summary TC'!$B41,'MemMon Total'!X$10:X$32),0)</f>
        <v>0</v>
      </c>
      <c r="Z43" s="619">
        <f>IF($B$8="Actuals only",SUMIF('MemMon Actual'!$B$14:$B$36,'Summary TC'!$B41,'MemMon Actual'!Y$14:Y$36),0)+IF($B$8="Actuals + Projected",SUMIF('MemMon Total'!$B$10:$B$32,'Summary TC'!$B41,'MemMon Total'!Y$10:Y$32),0)</f>
        <v>0</v>
      </c>
      <c r="AA43" s="619">
        <f>IF($B$8="Actuals only",SUMIF('MemMon Actual'!$B$14:$B$36,'Summary TC'!$B41,'MemMon Actual'!Z$14:Z$36),0)+IF($B$8="Actuals + Projected",SUMIF('MemMon Total'!$B$10:$B$32,'Summary TC'!$B41,'MemMon Total'!Z$10:Z$32),0)</f>
        <v>0</v>
      </c>
      <c r="AB43" s="619">
        <f>IF($B$8="Actuals only",SUMIF('MemMon Actual'!$B$14:$B$36,'Summary TC'!$B41,'MemMon Actual'!AA$14:AA$36),0)+IF($B$8="Actuals + Projected",SUMIF('MemMon Total'!$B$10:$B$32,'Summary TC'!$B41,'MemMon Total'!AA$10:AA$32),0)</f>
        <v>0</v>
      </c>
      <c r="AC43" s="619">
        <f>IF($B$8="Actuals only",SUMIF('MemMon Actual'!$B$14:$B$36,'Summary TC'!$B41,'MemMon Actual'!AB$14:AB$36),0)+IF($B$8="Actuals + Projected",SUMIF('MemMon Total'!$B$10:$B$32,'Summary TC'!$B41,'MemMon Total'!AB$10:AB$32),0)</f>
        <v>0</v>
      </c>
      <c r="AD43" s="619">
        <f>IF($B$8="Actuals only",SUMIF('MemMon Actual'!$B$14:$B$36,'Summary TC'!$B41,'MemMon Actual'!AC$14:AC$36),0)+IF($B$8="Actuals + Projected",SUMIF('MemMon Total'!$B$10:$B$32,'Summary TC'!$B41,'MemMon Total'!AC$10:AC$32),0)</f>
        <v>0</v>
      </c>
      <c r="AE43" s="619">
        <f>IF($B$8="Actuals only",SUMIF('MemMon Actual'!$B$14:$B$36,'Summary TC'!$B41,'MemMon Actual'!AD$14:AD$36),0)+IF($B$8="Actuals + Projected",SUMIF('MemMon Total'!$B$10:$B$32,'Summary TC'!$B41,'MemMon Total'!AD$10:AD$32),0)</f>
        <v>0</v>
      </c>
      <c r="AF43" s="619">
        <f>IF($B$8="Actuals only",SUMIF('MemMon Actual'!$B$14:$B$36,'Summary TC'!$B41,'MemMon Actual'!AE$14:AE$36),0)+IF($B$8="Actuals + Projected",SUMIF('MemMon Total'!$B$10:$B$32,'Summary TC'!$B41,'MemMon Total'!AE$10:AE$32),0)</f>
        <v>0</v>
      </c>
      <c r="AG43" s="619">
        <f>IF($B$8="Actuals only",SUMIF('MemMon Actual'!$B$14:$B$36,'Summary TC'!$B41,'MemMon Actual'!AF$14:AF$36),0)+IF($B$8="Actuals + Projected",SUMIF('MemMon Total'!$B$10:$B$32,'Summary TC'!$B41,'MemMon Total'!AF$10:AF$32),0)</f>
        <v>0</v>
      </c>
      <c r="AH43" s="653">
        <f>IF($B$8="Actuals only",SUMIF('MemMon Actual'!$B$14:$B$36,'Summary TC'!$B41,'MemMon Actual'!AG$14:AG$36),0)+IF($B$8="Actuals + Projected",SUMIF('MemMon Total'!$B$10:$B$32,'Summary TC'!$B41,'MemMon Total'!AG$10:AG$32),0)</f>
        <v>0</v>
      </c>
      <c r="AI43" s="663"/>
    </row>
    <row r="44" spans="2:35" ht="13" hidden="1" x14ac:dyDescent="0.3">
      <c r="B44" s="589"/>
      <c r="C44" s="631"/>
      <c r="D44" s="514"/>
      <c r="E44" s="660"/>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2"/>
      <c r="AI44" s="663"/>
    </row>
    <row r="45" spans="2:35" ht="13" hidden="1" x14ac:dyDescent="0.3">
      <c r="B45" s="589" t="str">
        <f>IFERROR(VLOOKUP(C45,'MEG Def'!$A$14:$B$19,2),"")</f>
        <v/>
      </c>
      <c r="C45" s="636"/>
      <c r="D45" s="637" t="s">
        <v>20</v>
      </c>
      <c r="E45" s="638">
        <f>E46*E47</f>
        <v>0</v>
      </c>
      <c r="F45" s="639">
        <f t="shared" ref="F45:AC45" si="14">F46*F47</f>
        <v>0</v>
      </c>
      <c r="G45" s="639">
        <f t="shared" si="14"/>
        <v>0</v>
      </c>
      <c r="H45" s="639">
        <f t="shared" si="14"/>
        <v>0</v>
      </c>
      <c r="I45" s="639">
        <f t="shared" si="14"/>
        <v>0</v>
      </c>
      <c r="J45" s="639">
        <f t="shared" si="14"/>
        <v>0</v>
      </c>
      <c r="K45" s="639">
        <f t="shared" si="14"/>
        <v>0</v>
      </c>
      <c r="L45" s="639">
        <f t="shared" si="14"/>
        <v>0</v>
      </c>
      <c r="M45" s="639">
        <f t="shared" si="14"/>
        <v>0</v>
      </c>
      <c r="N45" s="639">
        <f t="shared" si="14"/>
        <v>0</v>
      </c>
      <c r="O45" s="639">
        <f t="shared" si="14"/>
        <v>0</v>
      </c>
      <c r="P45" s="639">
        <f t="shared" si="14"/>
        <v>0</v>
      </c>
      <c r="Q45" s="639">
        <f t="shared" si="14"/>
        <v>0</v>
      </c>
      <c r="R45" s="639">
        <f t="shared" si="14"/>
        <v>0</v>
      </c>
      <c r="S45" s="639">
        <f t="shared" si="14"/>
        <v>0</v>
      </c>
      <c r="T45" s="639">
        <f t="shared" si="14"/>
        <v>0</v>
      </c>
      <c r="U45" s="639">
        <f t="shared" si="14"/>
        <v>0</v>
      </c>
      <c r="V45" s="639">
        <f t="shared" si="14"/>
        <v>0</v>
      </c>
      <c r="W45" s="639">
        <f t="shared" si="14"/>
        <v>0</v>
      </c>
      <c r="X45" s="639">
        <f t="shared" si="14"/>
        <v>0</v>
      </c>
      <c r="Y45" s="639">
        <f t="shared" si="14"/>
        <v>0</v>
      </c>
      <c r="Z45" s="639">
        <f t="shared" si="14"/>
        <v>0</v>
      </c>
      <c r="AA45" s="639">
        <f t="shared" si="14"/>
        <v>0</v>
      </c>
      <c r="AB45" s="639">
        <f t="shared" si="14"/>
        <v>0</v>
      </c>
      <c r="AC45" s="639">
        <f t="shared" si="14"/>
        <v>0</v>
      </c>
      <c r="AD45" s="639">
        <f t="shared" ref="AD45:AH45" si="15">AD46*AD47</f>
        <v>0</v>
      </c>
      <c r="AE45" s="639">
        <f t="shared" si="15"/>
        <v>0</v>
      </c>
      <c r="AF45" s="639">
        <f t="shared" si="15"/>
        <v>0</v>
      </c>
      <c r="AG45" s="639">
        <f t="shared" si="15"/>
        <v>0</v>
      </c>
      <c r="AH45" s="640">
        <f t="shared" si="15"/>
        <v>0</v>
      </c>
      <c r="AI45" s="663"/>
    </row>
    <row r="46" spans="2:35" s="642" customFormat="1" ht="13" hidden="1" x14ac:dyDescent="0.3">
      <c r="B46" s="643"/>
      <c r="C46" s="644"/>
      <c r="D46" s="645" t="s">
        <v>21</v>
      </c>
      <c r="E46" s="646">
        <f>SUMIF('WOW PMPM &amp; Agg'!$B$10:$B$36,'Summary TC'!$B45,'WOW PMPM &amp; Agg'!D$10:D$36)</f>
        <v>0</v>
      </c>
      <c r="F46" s="647">
        <f>SUMIF('WOW PMPM &amp; Agg'!$B$10:$B$36,'Summary TC'!$B45,'WOW PMPM &amp; Agg'!E$10:E$36)</f>
        <v>0</v>
      </c>
      <c r="G46" s="647">
        <f>SUMIF('WOW PMPM &amp; Agg'!$B$10:$B$36,'Summary TC'!$B45,'WOW PMPM &amp; Agg'!F$10:F$36)</f>
        <v>0</v>
      </c>
      <c r="H46" s="647">
        <f>SUMIF('WOW PMPM &amp; Agg'!$B$10:$B$36,'Summary TC'!$B45,'WOW PMPM &amp; Agg'!G$10:G$36)</f>
        <v>0</v>
      </c>
      <c r="I46" s="647">
        <f>SUMIF('WOW PMPM &amp; Agg'!$B$10:$B$36,'Summary TC'!$B45,'WOW PMPM &amp; Agg'!H$10:H$36)</f>
        <v>0</v>
      </c>
      <c r="J46" s="647">
        <f>SUMIF('WOW PMPM &amp; Agg'!$B$10:$B$36,'Summary TC'!$B45,'WOW PMPM &amp; Agg'!I$10:I$36)</f>
        <v>0</v>
      </c>
      <c r="K46" s="647">
        <f>SUMIF('WOW PMPM &amp; Agg'!$B$10:$B$36,'Summary TC'!$B45,'WOW PMPM &amp; Agg'!J$10:J$36)</f>
        <v>0</v>
      </c>
      <c r="L46" s="647">
        <f>SUMIF('WOW PMPM &amp; Agg'!$B$10:$B$36,'Summary TC'!$B45,'WOW PMPM &amp; Agg'!K$10:K$36)</f>
        <v>0</v>
      </c>
      <c r="M46" s="647">
        <f>SUMIF('WOW PMPM &amp; Agg'!$B$10:$B$36,'Summary TC'!$B45,'WOW PMPM &amp; Agg'!L$10:L$36)</f>
        <v>0</v>
      </c>
      <c r="N46" s="647">
        <f>SUMIF('WOW PMPM &amp; Agg'!$B$10:$B$36,'Summary TC'!$B45,'WOW PMPM &amp; Agg'!M$10:M$36)</f>
        <v>0</v>
      </c>
      <c r="O46" s="647">
        <f>SUMIF('WOW PMPM &amp; Agg'!$B$10:$B$36,'Summary TC'!$B45,'WOW PMPM &amp; Agg'!N$10:N$36)</f>
        <v>0</v>
      </c>
      <c r="P46" s="647">
        <f>SUMIF('WOW PMPM &amp; Agg'!$B$10:$B$36,'Summary TC'!$B45,'WOW PMPM &amp; Agg'!O$10:O$36)</f>
        <v>0</v>
      </c>
      <c r="Q46" s="647">
        <f>SUMIF('WOW PMPM &amp; Agg'!$B$10:$B$36,'Summary TC'!$B45,'WOW PMPM &amp; Agg'!P$10:P$36)</f>
        <v>0</v>
      </c>
      <c r="R46" s="647">
        <f>SUMIF('WOW PMPM &amp; Agg'!$B$10:$B$36,'Summary TC'!$B45,'WOW PMPM &amp; Agg'!Q$10:Q$36)</f>
        <v>0</v>
      </c>
      <c r="S46" s="647">
        <f>SUMIF('WOW PMPM &amp; Agg'!$B$10:$B$36,'Summary TC'!$B45,'WOW PMPM &amp; Agg'!R$10:R$36)</f>
        <v>0</v>
      </c>
      <c r="T46" s="647">
        <f>SUMIF('WOW PMPM &amp; Agg'!$B$10:$B$36,'Summary TC'!$B45,'WOW PMPM &amp; Agg'!S$10:S$36)</f>
        <v>0</v>
      </c>
      <c r="U46" s="647">
        <f>SUMIF('WOW PMPM &amp; Agg'!$B$10:$B$36,'Summary TC'!$B45,'WOW PMPM &amp; Agg'!T$10:T$36)</f>
        <v>0</v>
      </c>
      <c r="V46" s="647">
        <f>SUMIF('WOW PMPM &amp; Agg'!$B$10:$B$36,'Summary TC'!$B45,'WOW PMPM &amp; Agg'!U$10:U$36)</f>
        <v>0</v>
      </c>
      <c r="W46" s="647">
        <f>SUMIF('WOW PMPM &amp; Agg'!$B$10:$B$36,'Summary TC'!$B45,'WOW PMPM &amp; Agg'!V$10:V$36)</f>
        <v>0</v>
      </c>
      <c r="X46" s="647">
        <f>SUMIF('WOW PMPM &amp; Agg'!$B$10:$B$36,'Summary TC'!$B45,'WOW PMPM &amp; Agg'!W$10:W$36)</f>
        <v>0</v>
      </c>
      <c r="Y46" s="647">
        <f>SUMIF('WOW PMPM &amp; Agg'!$B$10:$B$36,'Summary TC'!$B45,'WOW PMPM &amp; Agg'!X$10:X$36)</f>
        <v>0</v>
      </c>
      <c r="Z46" s="647">
        <f>SUMIF('WOW PMPM &amp; Agg'!$B$10:$B$36,'Summary TC'!$B45,'WOW PMPM &amp; Agg'!Y$10:Y$36)</f>
        <v>0</v>
      </c>
      <c r="AA46" s="647">
        <f>SUMIF('WOW PMPM &amp; Agg'!$B$10:$B$36,'Summary TC'!$B45,'WOW PMPM &amp; Agg'!Z$10:Z$36)</f>
        <v>0</v>
      </c>
      <c r="AB46" s="647">
        <f>SUMIF('WOW PMPM &amp; Agg'!$B$10:$B$36,'Summary TC'!$B45,'WOW PMPM &amp; Agg'!AA$10:AA$36)</f>
        <v>0</v>
      </c>
      <c r="AC46" s="647">
        <f>SUMIF('WOW PMPM &amp; Agg'!$B$10:$B$36,'Summary TC'!$B45,'WOW PMPM &amp; Agg'!AB$10:AB$36)</f>
        <v>0</v>
      </c>
      <c r="AD46" s="647">
        <f>SUMIF('WOW PMPM &amp; Agg'!$B$10:$B$36,'Summary TC'!$B45,'WOW PMPM &amp; Agg'!AC$10:AC$36)</f>
        <v>0</v>
      </c>
      <c r="AE46" s="647">
        <f>SUMIF('WOW PMPM &amp; Agg'!$B$10:$B$36,'Summary TC'!$B45,'WOW PMPM &amp; Agg'!AD$10:AD$36)</f>
        <v>0</v>
      </c>
      <c r="AF46" s="647">
        <f>SUMIF('WOW PMPM &amp; Agg'!$B$10:$B$36,'Summary TC'!$B45,'WOW PMPM &amp; Agg'!AE$10:AE$36)</f>
        <v>0</v>
      </c>
      <c r="AG46" s="647">
        <f>SUMIF('WOW PMPM &amp; Agg'!$B$10:$B$36,'Summary TC'!$B45,'WOW PMPM &amp; Agg'!AF$10:AF$36)</f>
        <v>0</v>
      </c>
      <c r="AH46" s="648">
        <f>SUMIF('WOW PMPM &amp; Agg'!$B$10:$B$36,'Summary TC'!$B45,'WOW PMPM &amp; Agg'!AG$10:AG$36)</f>
        <v>0</v>
      </c>
      <c r="AI46" s="664"/>
    </row>
    <row r="47" spans="2:35" ht="13" hidden="1" x14ac:dyDescent="0.3">
      <c r="B47" s="658"/>
      <c r="C47" s="636"/>
      <c r="D47" s="577" t="s">
        <v>22</v>
      </c>
      <c r="E47" s="652">
        <f>IF($B$8="Actuals only",SUMIF('MemMon Actual'!$B$14:$B$36,'Summary TC'!$B45,'MemMon Actual'!D$14:D$36),0)+IF($B$8="Actuals + Projected",SUMIF('MemMon Total'!$B$10:$B$32,'Summary TC'!$B45,'MemMon Total'!D$10:D$32),0)</f>
        <v>0</v>
      </c>
      <c r="F47" s="619">
        <f>IF($B$8="Actuals only",SUMIF('MemMon Actual'!$B$14:$B$36,'Summary TC'!$B45,'MemMon Actual'!E$14:E$36),0)+IF($B$8="Actuals + Projected",SUMIF('MemMon Total'!$B$10:$B$32,'Summary TC'!$B45,'MemMon Total'!E$10:E$32),0)</f>
        <v>0</v>
      </c>
      <c r="G47" s="619">
        <f>IF($B$8="Actuals only",SUMIF('MemMon Actual'!$B$14:$B$36,'Summary TC'!$B45,'MemMon Actual'!F$14:F$36),0)+IF($B$8="Actuals + Projected",SUMIF('MemMon Total'!$B$10:$B$32,'Summary TC'!$B45,'MemMon Total'!F$10:F$32),0)</f>
        <v>0</v>
      </c>
      <c r="H47" s="619">
        <f>IF($B$8="Actuals only",SUMIF('MemMon Actual'!$B$14:$B$36,'Summary TC'!$B45,'MemMon Actual'!G$14:G$36),0)+IF($B$8="Actuals + Projected",SUMIF('MemMon Total'!$B$10:$B$32,'Summary TC'!$B45,'MemMon Total'!G$10:G$32),0)</f>
        <v>0</v>
      </c>
      <c r="I47" s="619">
        <f>IF($B$8="Actuals only",SUMIF('MemMon Actual'!$B$14:$B$36,'Summary TC'!$B45,'MemMon Actual'!H$14:H$36),0)+IF($B$8="Actuals + Projected",SUMIF('MemMon Total'!$B$10:$B$32,'Summary TC'!$B45,'MemMon Total'!H$10:H$32),0)</f>
        <v>0</v>
      </c>
      <c r="J47" s="619">
        <f>IF($B$8="Actuals only",SUMIF('MemMon Actual'!$B$14:$B$36,'Summary TC'!$B45,'MemMon Actual'!I$14:I$36),0)+IF($B$8="Actuals + Projected",SUMIF('MemMon Total'!$B$10:$B$32,'Summary TC'!$B45,'MemMon Total'!I$10:I$32),0)</f>
        <v>0</v>
      </c>
      <c r="K47" s="619">
        <f>IF($B$8="Actuals only",SUMIF('MemMon Actual'!$B$14:$B$36,'Summary TC'!$B45,'MemMon Actual'!J$14:J$36),0)+IF($B$8="Actuals + Projected",SUMIF('MemMon Total'!$B$10:$B$32,'Summary TC'!$B45,'MemMon Total'!J$10:J$32),0)</f>
        <v>0</v>
      </c>
      <c r="L47" s="619">
        <f>IF($B$8="Actuals only",SUMIF('MemMon Actual'!$B$14:$B$36,'Summary TC'!$B45,'MemMon Actual'!K$14:K$36),0)+IF($B$8="Actuals + Projected",SUMIF('MemMon Total'!$B$10:$B$32,'Summary TC'!$B45,'MemMon Total'!K$10:K$32),0)</f>
        <v>0</v>
      </c>
      <c r="M47" s="619">
        <f>IF($B$8="Actuals only",SUMIF('MemMon Actual'!$B$14:$B$36,'Summary TC'!$B45,'MemMon Actual'!L$14:L$36),0)+IF($B$8="Actuals + Projected",SUMIF('MemMon Total'!$B$10:$B$32,'Summary TC'!$B45,'MemMon Total'!L$10:L$32),0)</f>
        <v>0</v>
      </c>
      <c r="N47" s="619">
        <f>IF($B$8="Actuals only",SUMIF('MemMon Actual'!$B$14:$B$36,'Summary TC'!$B45,'MemMon Actual'!M$14:M$36),0)+IF($B$8="Actuals + Projected",SUMIF('MemMon Total'!$B$10:$B$32,'Summary TC'!$B45,'MemMon Total'!M$10:M$32),0)</f>
        <v>0</v>
      </c>
      <c r="O47" s="619">
        <f>IF($B$8="Actuals only",SUMIF('MemMon Actual'!$B$14:$B$36,'Summary TC'!$B45,'MemMon Actual'!N$14:N$36),0)+IF($B$8="Actuals + Projected",SUMIF('MemMon Total'!$B$10:$B$32,'Summary TC'!$B45,'MemMon Total'!N$10:N$32),0)</f>
        <v>0</v>
      </c>
      <c r="P47" s="619">
        <f>IF($B$8="Actuals only",SUMIF('MemMon Actual'!$B$14:$B$36,'Summary TC'!$B45,'MemMon Actual'!O$14:O$36),0)+IF($B$8="Actuals + Projected",SUMIF('MemMon Total'!$B$10:$B$32,'Summary TC'!$B45,'MemMon Total'!O$10:O$32),0)</f>
        <v>0</v>
      </c>
      <c r="Q47" s="619">
        <f>IF($B$8="Actuals only",SUMIF('MemMon Actual'!$B$14:$B$36,'Summary TC'!$B45,'MemMon Actual'!P$14:P$36),0)+IF($B$8="Actuals + Projected",SUMIF('MemMon Total'!$B$10:$B$32,'Summary TC'!$B45,'MemMon Total'!P$10:P$32),0)</f>
        <v>0</v>
      </c>
      <c r="R47" s="619">
        <f>IF($B$8="Actuals only",SUMIF('MemMon Actual'!$B$14:$B$36,'Summary TC'!$B45,'MemMon Actual'!Q$14:Q$36),0)+IF($B$8="Actuals + Projected",SUMIF('MemMon Total'!$B$10:$B$32,'Summary TC'!$B45,'MemMon Total'!Q$10:Q$32),0)</f>
        <v>0</v>
      </c>
      <c r="S47" s="619">
        <f>IF($B$8="Actuals only",SUMIF('MemMon Actual'!$B$14:$B$36,'Summary TC'!$B45,'MemMon Actual'!R$14:R$36),0)+IF($B$8="Actuals + Projected",SUMIF('MemMon Total'!$B$10:$B$32,'Summary TC'!$B45,'MemMon Total'!R$10:R$32),0)</f>
        <v>0</v>
      </c>
      <c r="T47" s="619">
        <f>IF($B$8="Actuals only",SUMIF('MemMon Actual'!$B$14:$B$36,'Summary TC'!$B45,'MemMon Actual'!S$14:S$36),0)+IF($B$8="Actuals + Projected",SUMIF('MemMon Total'!$B$10:$B$32,'Summary TC'!$B45,'MemMon Total'!S$10:S$32),0)</f>
        <v>0</v>
      </c>
      <c r="U47" s="619">
        <f>IF($B$8="Actuals only",SUMIF('MemMon Actual'!$B$14:$B$36,'Summary TC'!$B45,'MemMon Actual'!T$14:T$36),0)+IF($B$8="Actuals + Projected",SUMIF('MemMon Total'!$B$10:$B$32,'Summary TC'!$B45,'MemMon Total'!T$10:T$32),0)</f>
        <v>0</v>
      </c>
      <c r="V47" s="619">
        <f>IF($B$8="Actuals only",SUMIF('MemMon Actual'!$B$14:$B$36,'Summary TC'!$B45,'MemMon Actual'!U$14:U$36),0)+IF($B$8="Actuals + Projected",SUMIF('MemMon Total'!$B$10:$B$32,'Summary TC'!$B45,'MemMon Total'!U$10:U$32),0)</f>
        <v>0</v>
      </c>
      <c r="W47" s="619">
        <f>IF($B$8="Actuals only",SUMIF('MemMon Actual'!$B$14:$B$36,'Summary TC'!$B45,'MemMon Actual'!V$14:V$36),0)+IF($B$8="Actuals + Projected",SUMIF('MemMon Total'!$B$10:$B$32,'Summary TC'!$B45,'MemMon Total'!V$10:V$32),0)</f>
        <v>0</v>
      </c>
      <c r="X47" s="619">
        <f>IF($B$8="Actuals only",SUMIF('MemMon Actual'!$B$14:$B$36,'Summary TC'!$B45,'MemMon Actual'!W$14:W$36),0)+IF($B$8="Actuals + Projected",SUMIF('MemMon Total'!$B$10:$B$32,'Summary TC'!$B45,'MemMon Total'!W$10:W$32),0)</f>
        <v>0</v>
      </c>
      <c r="Y47" s="619">
        <f>IF($B$8="Actuals only",SUMIF('MemMon Actual'!$B$14:$B$36,'Summary TC'!$B45,'MemMon Actual'!X$14:X$36),0)+IF($B$8="Actuals + Projected",SUMIF('MemMon Total'!$B$10:$B$32,'Summary TC'!$B45,'MemMon Total'!X$10:X$32),0)</f>
        <v>0</v>
      </c>
      <c r="Z47" s="619">
        <f>IF($B$8="Actuals only",SUMIF('MemMon Actual'!$B$14:$B$36,'Summary TC'!$B45,'MemMon Actual'!Y$14:Y$36),0)+IF($B$8="Actuals + Projected",SUMIF('MemMon Total'!$B$10:$B$32,'Summary TC'!$B45,'MemMon Total'!Y$10:Y$32),0)</f>
        <v>0</v>
      </c>
      <c r="AA47" s="619">
        <f>IF($B$8="Actuals only",SUMIF('MemMon Actual'!$B$14:$B$36,'Summary TC'!$B45,'MemMon Actual'!Z$14:Z$36),0)+IF($B$8="Actuals + Projected",SUMIF('MemMon Total'!$B$10:$B$32,'Summary TC'!$B45,'MemMon Total'!Z$10:Z$32),0)</f>
        <v>0</v>
      </c>
      <c r="AB47" s="619">
        <f>IF($B$8="Actuals only",SUMIF('MemMon Actual'!$B$14:$B$36,'Summary TC'!$B45,'MemMon Actual'!AA$14:AA$36),0)+IF($B$8="Actuals + Projected",SUMIF('MemMon Total'!$B$10:$B$32,'Summary TC'!$B45,'MemMon Total'!AA$10:AA$32),0)</f>
        <v>0</v>
      </c>
      <c r="AC47" s="619">
        <f>IF($B$8="Actuals only",SUMIF('MemMon Actual'!$B$14:$B$36,'Summary TC'!$B45,'MemMon Actual'!AB$14:AB$36),0)+IF($B$8="Actuals + Projected",SUMIF('MemMon Total'!$B$10:$B$32,'Summary TC'!$B45,'MemMon Total'!AB$10:AB$32),0)</f>
        <v>0</v>
      </c>
      <c r="AD47" s="619">
        <f>IF($B$8="Actuals only",SUMIF('MemMon Actual'!$B$14:$B$36,'Summary TC'!$B45,'MemMon Actual'!AC$14:AC$36),0)+IF($B$8="Actuals + Projected",SUMIF('MemMon Total'!$B$10:$B$32,'Summary TC'!$B45,'MemMon Total'!AC$10:AC$32),0)</f>
        <v>0</v>
      </c>
      <c r="AE47" s="619">
        <f>IF($B$8="Actuals only",SUMIF('MemMon Actual'!$B$14:$B$36,'Summary TC'!$B45,'MemMon Actual'!AD$14:AD$36),0)+IF($B$8="Actuals + Projected",SUMIF('MemMon Total'!$B$10:$B$32,'Summary TC'!$B45,'MemMon Total'!AD$10:AD$32),0)</f>
        <v>0</v>
      </c>
      <c r="AF47" s="619">
        <f>IF($B$8="Actuals only",SUMIF('MemMon Actual'!$B$14:$B$36,'Summary TC'!$B45,'MemMon Actual'!AE$14:AE$36),0)+IF($B$8="Actuals + Projected",SUMIF('MemMon Total'!$B$10:$B$32,'Summary TC'!$B45,'MemMon Total'!AE$10:AE$32),0)</f>
        <v>0</v>
      </c>
      <c r="AG47" s="619">
        <f>IF($B$8="Actuals only",SUMIF('MemMon Actual'!$B$14:$B$36,'Summary TC'!$B45,'MemMon Actual'!AF$14:AF$36),0)+IF($B$8="Actuals + Projected",SUMIF('MemMon Total'!$B$10:$B$32,'Summary TC'!$B45,'MemMon Total'!AF$10:AF$32),0)</f>
        <v>0</v>
      </c>
      <c r="AH47" s="653">
        <f>IF($B$8="Actuals only",SUMIF('MemMon Actual'!$B$14:$B$36,'Summary TC'!$B45,'MemMon Actual'!AG$14:AG$36),0)+IF($B$8="Actuals + Projected",SUMIF('MemMon Total'!$B$10:$B$32,'Summary TC'!$B45,'MemMon Total'!AG$10:AG$32),0)</f>
        <v>0</v>
      </c>
      <c r="AI47" s="663"/>
    </row>
    <row r="48" spans="2:35" ht="13" hidden="1" x14ac:dyDescent="0.3">
      <c r="B48" s="589"/>
      <c r="C48" s="631"/>
      <c r="D48" s="514"/>
      <c r="E48" s="660"/>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2"/>
      <c r="AI48" s="663"/>
    </row>
    <row r="49" spans="2:35" ht="13" hidden="1" x14ac:dyDescent="0.3">
      <c r="B49" s="589" t="str">
        <f>IFERROR(VLOOKUP(C49,'MEG Def'!$A$14:$B$19,2),"")</f>
        <v/>
      </c>
      <c r="C49" s="636"/>
      <c r="D49" s="637" t="s">
        <v>20</v>
      </c>
      <c r="E49" s="638">
        <f>E50*E51</f>
        <v>0</v>
      </c>
      <c r="F49" s="639">
        <f t="shared" ref="F49:AC49" si="16">F50*F51</f>
        <v>0</v>
      </c>
      <c r="G49" s="639">
        <f t="shared" si="16"/>
        <v>0</v>
      </c>
      <c r="H49" s="639">
        <f t="shared" si="16"/>
        <v>0</v>
      </c>
      <c r="I49" s="639">
        <f t="shared" si="16"/>
        <v>0</v>
      </c>
      <c r="J49" s="639">
        <f t="shared" si="16"/>
        <v>0</v>
      </c>
      <c r="K49" s="639">
        <f t="shared" si="16"/>
        <v>0</v>
      </c>
      <c r="L49" s="639">
        <f t="shared" si="16"/>
        <v>0</v>
      </c>
      <c r="M49" s="639">
        <f t="shared" si="16"/>
        <v>0</v>
      </c>
      <c r="N49" s="639">
        <f t="shared" si="16"/>
        <v>0</v>
      </c>
      <c r="O49" s="639">
        <f t="shared" si="16"/>
        <v>0</v>
      </c>
      <c r="P49" s="639">
        <f t="shared" si="16"/>
        <v>0</v>
      </c>
      <c r="Q49" s="639">
        <f t="shared" si="16"/>
        <v>0</v>
      </c>
      <c r="R49" s="639">
        <f t="shared" si="16"/>
        <v>0</v>
      </c>
      <c r="S49" s="639">
        <f t="shared" si="16"/>
        <v>0</v>
      </c>
      <c r="T49" s="639">
        <f t="shared" si="16"/>
        <v>0</v>
      </c>
      <c r="U49" s="639">
        <f t="shared" si="16"/>
        <v>0</v>
      </c>
      <c r="V49" s="639">
        <f t="shared" si="16"/>
        <v>0</v>
      </c>
      <c r="W49" s="639">
        <f t="shared" si="16"/>
        <v>0</v>
      </c>
      <c r="X49" s="639">
        <f t="shared" si="16"/>
        <v>0</v>
      </c>
      <c r="Y49" s="639">
        <f t="shared" si="16"/>
        <v>0</v>
      </c>
      <c r="Z49" s="639">
        <f t="shared" si="16"/>
        <v>0</v>
      </c>
      <c r="AA49" s="639">
        <f t="shared" si="16"/>
        <v>0</v>
      </c>
      <c r="AB49" s="639">
        <f t="shared" si="16"/>
        <v>0</v>
      </c>
      <c r="AC49" s="639">
        <f t="shared" si="16"/>
        <v>0</v>
      </c>
      <c r="AD49" s="639">
        <f t="shared" ref="AD49:AH49" si="17">AD50*AD51</f>
        <v>0</v>
      </c>
      <c r="AE49" s="639">
        <f t="shared" si="17"/>
        <v>0</v>
      </c>
      <c r="AF49" s="639">
        <f t="shared" si="17"/>
        <v>0</v>
      </c>
      <c r="AG49" s="639">
        <f t="shared" si="17"/>
        <v>0</v>
      </c>
      <c r="AH49" s="640">
        <f t="shared" si="17"/>
        <v>0</v>
      </c>
      <c r="AI49" s="663"/>
    </row>
    <row r="50" spans="2:35" s="642" customFormat="1" ht="13" hidden="1" x14ac:dyDescent="0.3">
      <c r="B50" s="643"/>
      <c r="C50" s="644"/>
      <c r="D50" s="645" t="s">
        <v>21</v>
      </c>
      <c r="E50" s="646">
        <f>SUMIF('WOW PMPM &amp; Agg'!$B$10:$B$36,'Summary TC'!$B49,'WOW PMPM &amp; Agg'!D$10:D$36)</f>
        <v>0</v>
      </c>
      <c r="F50" s="647">
        <f>SUMIF('WOW PMPM &amp; Agg'!$B$10:$B$36,'Summary TC'!$B49,'WOW PMPM &amp; Agg'!E$10:E$36)</f>
        <v>0</v>
      </c>
      <c r="G50" s="647">
        <f>SUMIF('WOW PMPM &amp; Agg'!$B$10:$B$36,'Summary TC'!$B49,'WOW PMPM &amp; Agg'!F$10:F$36)</f>
        <v>0</v>
      </c>
      <c r="H50" s="647">
        <f>SUMIF('WOW PMPM &amp; Agg'!$B$10:$B$36,'Summary TC'!$B49,'WOW PMPM &amp; Agg'!G$10:G$36)</f>
        <v>0</v>
      </c>
      <c r="I50" s="647">
        <f>SUMIF('WOW PMPM &amp; Agg'!$B$10:$B$36,'Summary TC'!$B49,'WOW PMPM &amp; Agg'!H$10:H$36)</f>
        <v>0</v>
      </c>
      <c r="J50" s="647">
        <f>SUMIF('WOW PMPM &amp; Agg'!$B$10:$B$36,'Summary TC'!$B49,'WOW PMPM &amp; Agg'!I$10:I$36)</f>
        <v>0</v>
      </c>
      <c r="K50" s="647">
        <f>SUMIF('WOW PMPM &amp; Agg'!$B$10:$B$36,'Summary TC'!$B49,'WOW PMPM &amp; Agg'!J$10:J$36)</f>
        <v>0</v>
      </c>
      <c r="L50" s="647">
        <f>SUMIF('WOW PMPM &amp; Agg'!$B$10:$B$36,'Summary TC'!$B49,'WOW PMPM &amp; Agg'!K$10:K$36)</f>
        <v>0</v>
      </c>
      <c r="M50" s="647">
        <f>SUMIF('WOW PMPM &amp; Agg'!$B$10:$B$36,'Summary TC'!$B49,'WOW PMPM &amp; Agg'!L$10:L$36)</f>
        <v>0</v>
      </c>
      <c r="N50" s="647">
        <f>SUMIF('WOW PMPM &amp; Agg'!$B$10:$B$36,'Summary TC'!$B49,'WOW PMPM &amp; Agg'!M$10:M$36)</f>
        <v>0</v>
      </c>
      <c r="O50" s="647">
        <f>SUMIF('WOW PMPM &amp; Agg'!$B$10:$B$36,'Summary TC'!$B49,'WOW PMPM &amp; Agg'!N$10:N$36)</f>
        <v>0</v>
      </c>
      <c r="P50" s="647">
        <f>SUMIF('WOW PMPM &amp; Agg'!$B$10:$B$36,'Summary TC'!$B49,'WOW PMPM &amp; Agg'!O$10:O$36)</f>
        <v>0</v>
      </c>
      <c r="Q50" s="647">
        <f>SUMIF('WOW PMPM &amp; Agg'!$B$10:$B$36,'Summary TC'!$B49,'WOW PMPM &amp; Agg'!P$10:P$36)</f>
        <v>0</v>
      </c>
      <c r="R50" s="647">
        <f>SUMIF('WOW PMPM &amp; Agg'!$B$10:$B$36,'Summary TC'!$B49,'WOW PMPM &amp; Agg'!Q$10:Q$36)</f>
        <v>0</v>
      </c>
      <c r="S50" s="647">
        <f>SUMIF('WOW PMPM &amp; Agg'!$B$10:$B$36,'Summary TC'!$B49,'WOW PMPM &amp; Agg'!R$10:R$36)</f>
        <v>0</v>
      </c>
      <c r="T50" s="647">
        <f>SUMIF('WOW PMPM &amp; Agg'!$B$10:$B$36,'Summary TC'!$B49,'WOW PMPM &amp; Agg'!S$10:S$36)</f>
        <v>0</v>
      </c>
      <c r="U50" s="647">
        <f>SUMIF('WOW PMPM &amp; Agg'!$B$10:$B$36,'Summary TC'!$B49,'WOW PMPM &amp; Agg'!T$10:T$36)</f>
        <v>0</v>
      </c>
      <c r="V50" s="647">
        <f>SUMIF('WOW PMPM &amp; Agg'!$B$10:$B$36,'Summary TC'!$B49,'WOW PMPM &amp; Agg'!U$10:U$36)</f>
        <v>0</v>
      </c>
      <c r="W50" s="647">
        <f>SUMIF('WOW PMPM &amp; Agg'!$B$10:$B$36,'Summary TC'!$B49,'WOW PMPM &amp; Agg'!V$10:V$36)</f>
        <v>0</v>
      </c>
      <c r="X50" s="647">
        <f>SUMIF('WOW PMPM &amp; Agg'!$B$10:$B$36,'Summary TC'!$B49,'WOW PMPM &amp; Agg'!W$10:W$36)</f>
        <v>0</v>
      </c>
      <c r="Y50" s="647">
        <f>SUMIF('WOW PMPM &amp; Agg'!$B$10:$B$36,'Summary TC'!$B49,'WOW PMPM &amp; Agg'!X$10:X$36)</f>
        <v>0</v>
      </c>
      <c r="Z50" s="647">
        <f>SUMIF('WOW PMPM &amp; Agg'!$B$10:$B$36,'Summary TC'!$B49,'WOW PMPM &amp; Agg'!Y$10:Y$36)</f>
        <v>0</v>
      </c>
      <c r="AA50" s="647">
        <f>SUMIF('WOW PMPM &amp; Agg'!$B$10:$B$36,'Summary TC'!$B49,'WOW PMPM &amp; Agg'!Z$10:Z$36)</f>
        <v>0</v>
      </c>
      <c r="AB50" s="647">
        <f>SUMIF('WOW PMPM &amp; Agg'!$B$10:$B$36,'Summary TC'!$B49,'WOW PMPM &amp; Agg'!AA$10:AA$36)</f>
        <v>0</v>
      </c>
      <c r="AC50" s="647">
        <f>SUMIF('WOW PMPM &amp; Agg'!$B$10:$B$36,'Summary TC'!$B49,'WOW PMPM &amp; Agg'!AB$10:AB$36)</f>
        <v>0</v>
      </c>
      <c r="AD50" s="647">
        <f>SUMIF('WOW PMPM &amp; Agg'!$B$10:$B$36,'Summary TC'!$B49,'WOW PMPM &amp; Agg'!AC$10:AC$36)</f>
        <v>0</v>
      </c>
      <c r="AE50" s="647">
        <f>SUMIF('WOW PMPM &amp; Agg'!$B$10:$B$36,'Summary TC'!$B49,'WOW PMPM &amp; Agg'!AD$10:AD$36)</f>
        <v>0</v>
      </c>
      <c r="AF50" s="647">
        <f>SUMIF('WOW PMPM &amp; Agg'!$B$10:$B$36,'Summary TC'!$B49,'WOW PMPM &amp; Agg'!AE$10:AE$36)</f>
        <v>0</v>
      </c>
      <c r="AG50" s="647">
        <f>SUMIF('WOW PMPM &amp; Agg'!$B$10:$B$36,'Summary TC'!$B49,'WOW PMPM &amp; Agg'!AF$10:AF$36)</f>
        <v>0</v>
      </c>
      <c r="AH50" s="648">
        <f>SUMIF('WOW PMPM &amp; Agg'!$B$10:$B$36,'Summary TC'!$B49,'WOW PMPM &amp; Agg'!AG$10:AG$36)</f>
        <v>0</v>
      </c>
      <c r="AI50" s="664"/>
    </row>
    <row r="51" spans="2:35" ht="13" hidden="1" x14ac:dyDescent="0.3">
      <c r="B51" s="658"/>
      <c r="C51" s="636"/>
      <c r="D51" s="577" t="s">
        <v>22</v>
      </c>
      <c r="E51" s="652">
        <f>IF($B$8="Actuals only",SUMIF('MemMon Actual'!$B$14:$B$36,'Summary TC'!$B49,'MemMon Actual'!D$14:D$36),0)+IF($B$8="Actuals + Projected",SUMIF('MemMon Total'!$B$10:$B$32,'Summary TC'!$B49,'MemMon Total'!D$10:D$32),0)</f>
        <v>0</v>
      </c>
      <c r="F51" s="619">
        <f>IF($B$8="Actuals only",SUMIF('MemMon Actual'!$B$14:$B$36,'Summary TC'!$B49,'MemMon Actual'!E$14:E$36),0)+IF($B$8="Actuals + Projected",SUMIF('MemMon Total'!$B$10:$B$32,'Summary TC'!$B49,'MemMon Total'!E$10:E$32),0)</f>
        <v>0</v>
      </c>
      <c r="G51" s="619">
        <f>IF($B$8="Actuals only",SUMIF('MemMon Actual'!$B$14:$B$36,'Summary TC'!$B49,'MemMon Actual'!F$14:F$36),0)+IF($B$8="Actuals + Projected",SUMIF('MemMon Total'!$B$10:$B$32,'Summary TC'!$B49,'MemMon Total'!F$10:F$32),0)</f>
        <v>0</v>
      </c>
      <c r="H51" s="619">
        <f>IF($B$8="Actuals only",SUMIF('MemMon Actual'!$B$14:$B$36,'Summary TC'!$B49,'MemMon Actual'!G$14:G$36),0)+IF($B$8="Actuals + Projected",SUMIF('MemMon Total'!$B$10:$B$32,'Summary TC'!$B49,'MemMon Total'!G$10:G$32),0)</f>
        <v>0</v>
      </c>
      <c r="I51" s="619">
        <f>IF($B$8="Actuals only",SUMIF('MemMon Actual'!$B$14:$B$36,'Summary TC'!$B49,'MemMon Actual'!H$14:H$36),0)+IF($B$8="Actuals + Projected",SUMIF('MemMon Total'!$B$10:$B$32,'Summary TC'!$B49,'MemMon Total'!H$10:H$32),0)</f>
        <v>0</v>
      </c>
      <c r="J51" s="619">
        <f>IF($B$8="Actuals only",SUMIF('MemMon Actual'!$B$14:$B$36,'Summary TC'!$B49,'MemMon Actual'!I$14:I$36),0)+IF($B$8="Actuals + Projected",SUMIF('MemMon Total'!$B$10:$B$32,'Summary TC'!$B49,'MemMon Total'!I$10:I$32),0)</f>
        <v>0</v>
      </c>
      <c r="K51" s="619">
        <f>IF($B$8="Actuals only",SUMIF('MemMon Actual'!$B$14:$B$36,'Summary TC'!$B49,'MemMon Actual'!J$14:J$36),0)+IF($B$8="Actuals + Projected",SUMIF('MemMon Total'!$B$10:$B$32,'Summary TC'!$B49,'MemMon Total'!J$10:J$32),0)</f>
        <v>0</v>
      </c>
      <c r="L51" s="619">
        <f>IF($B$8="Actuals only",SUMIF('MemMon Actual'!$B$14:$B$36,'Summary TC'!$B49,'MemMon Actual'!K$14:K$36),0)+IF($B$8="Actuals + Projected",SUMIF('MemMon Total'!$B$10:$B$32,'Summary TC'!$B49,'MemMon Total'!K$10:K$32),0)</f>
        <v>0</v>
      </c>
      <c r="M51" s="619">
        <f>IF($B$8="Actuals only",SUMIF('MemMon Actual'!$B$14:$B$36,'Summary TC'!$B49,'MemMon Actual'!L$14:L$36),0)+IF($B$8="Actuals + Projected",SUMIF('MemMon Total'!$B$10:$B$32,'Summary TC'!$B49,'MemMon Total'!L$10:L$32),0)</f>
        <v>0</v>
      </c>
      <c r="N51" s="619">
        <f>IF($B$8="Actuals only",SUMIF('MemMon Actual'!$B$14:$B$36,'Summary TC'!$B49,'MemMon Actual'!M$14:M$36),0)+IF($B$8="Actuals + Projected",SUMIF('MemMon Total'!$B$10:$B$32,'Summary TC'!$B49,'MemMon Total'!M$10:M$32),0)</f>
        <v>0</v>
      </c>
      <c r="O51" s="619">
        <f>IF($B$8="Actuals only",SUMIF('MemMon Actual'!$B$14:$B$36,'Summary TC'!$B49,'MemMon Actual'!N$14:N$36),0)+IF($B$8="Actuals + Projected",SUMIF('MemMon Total'!$B$10:$B$32,'Summary TC'!$B49,'MemMon Total'!N$10:N$32),0)</f>
        <v>0</v>
      </c>
      <c r="P51" s="619">
        <f>IF($B$8="Actuals only",SUMIF('MemMon Actual'!$B$14:$B$36,'Summary TC'!$B49,'MemMon Actual'!O$14:O$36),0)+IF($B$8="Actuals + Projected",SUMIF('MemMon Total'!$B$10:$B$32,'Summary TC'!$B49,'MemMon Total'!O$10:O$32),0)</f>
        <v>0</v>
      </c>
      <c r="Q51" s="619">
        <f>IF($B$8="Actuals only",SUMIF('MemMon Actual'!$B$14:$B$36,'Summary TC'!$B49,'MemMon Actual'!P$14:P$36),0)+IF($B$8="Actuals + Projected",SUMIF('MemMon Total'!$B$10:$B$32,'Summary TC'!$B49,'MemMon Total'!P$10:P$32),0)</f>
        <v>0</v>
      </c>
      <c r="R51" s="619">
        <f>IF($B$8="Actuals only",SUMIF('MemMon Actual'!$B$14:$B$36,'Summary TC'!$B49,'MemMon Actual'!Q$14:Q$36),0)+IF($B$8="Actuals + Projected",SUMIF('MemMon Total'!$B$10:$B$32,'Summary TC'!$B49,'MemMon Total'!Q$10:Q$32),0)</f>
        <v>0</v>
      </c>
      <c r="S51" s="619">
        <f>IF($B$8="Actuals only",SUMIF('MemMon Actual'!$B$14:$B$36,'Summary TC'!$B49,'MemMon Actual'!R$14:R$36),0)+IF($B$8="Actuals + Projected",SUMIF('MemMon Total'!$B$10:$B$32,'Summary TC'!$B49,'MemMon Total'!R$10:R$32),0)</f>
        <v>0</v>
      </c>
      <c r="T51" s="619">
        <f>IF($B$8="Actuals only",SUMIF('MemMon Actual'!$B$14:$B$36,'Summary TC'!$B49,'MemMon Actual'!S$14:S$36),0)+IF($B$8="Actuals + Projected",SUMIF('MemMon Total'!$B$10:$B$32,'Summary TC'!$B49,'MemMon Total'!S$10:S$32),0)</f>
        <v>0</v>
      </c>
      <c r="U51" s="619">
        <f>IF($B$8="Actuals only",SUMIF('MemMon Actual'!$B$14:$B$36,'Summary TC'!$B49,'MemMon Actual'!T$14:T$36),0)+IF($B$8="Actuals + Projected",SUMIF('MemMon Total'!$B$10:$B$32,'Summary TC'!$B49,'MemMon Total'!T$10:T$32),0)</f>
        <v>0</v>
      </c>
      <c r="V51" s="619">
        <f>IF($B$8="Actuals only",SUMIF('MemMon Actual'!$B$14:$B$36,'Summary TC'!$B49,'MemMon Actual'!U$14:U$36),0)+IF($B$8="Actuals + Projected",SUMIF('MemMon Total'!$B$10:$B$32,'Summary TC'!$B49,'MemMon Total'!U$10:U$32),0)</f>
        <v>0</v>
      </c>
      <c r="W51" s="619">
        <f>IF($B$8="Actuals only",SUMIF('MemMon Actual'!$B$14:$B$36,'Summary TC'!$B49,'MemMon Actual'!V$14:V$36),0)+IF($B$8="Actuals + Projected",SUMIF('MemMon Total'!$B$10:$B$32,'Summary TC'!$B49,'MemMon Total'!V$10:V$32),0)</f>
        <v>0</v>
      </c>
      <c r="X51" s="619">
        <f>IF($B$8="Actuals only",SUMIF('MemMon Actual'!$B$14:$B$36,'Summary TC'!$B49,'MemMon Actual'!W$14:W$36),0)+IF($B$8="Actuals + Projected",SUMIF('MemMon Total'!$B$10:$B$32,'Summary TC'!$B49,'MemMon Total'!W$10:W$32),0)</f>
        <v>0</v>
      </c>
      <c r="Y51" s="619">
        <f>IF($B$8="Actuals only",SUMIF('MemMon Actual'!$B$14:$B$36,'Summary TC'!$B49,'MemMon Actual'!X$14:X$36),0)+IF($B$8="Actuals + Projected",SUMIF('MemMon Total'!$B$10:$B$32,'Summary TC'!$B49,'MemMon Total'!X$10:X$32),0)</f>
        <v>0</v>
      </c>
      <c r="Z51" s="619">
        <f>IF($B$8="Actuals only",SUMIF('MemMon Actual'!$B$14:$B$36,'Summary TC'!$B49,'MemMon Actual'!Y$14:Y$36),0)+IF($B$8="Actuals + Projected",SUMIF('MemMon Total'!$B$10:$B$32,'Summary TC'!$B49,'MemMon Total'!Y$10:Y$32),0)</f>
        <v>0</v>
      </c>
      <c r="AA51" s="619">
        <f>IF($B$8="Actuals only",SUMIF('MemMon Actual'!$B$14:$B$36,'Summary TC'!$B49,'MemMon Actual'!Z$14:Z$36),0)+IF($B$8="Actuals + Projected",SUMIF('MemMon Total'!$B$10:$B$32,'Summary TC'!$B49,'MemMon Total'!Z$10:Z$32),0)</f>
        <v>0</v>
      </c>
      <c r="AB51" s="619">
        <f>IF($B$8="Actuals only",SUMIF('MemMon Actual'!$B$14:$B$36,'Summary TC'!$B49,'MemMon Actual'!AA$14:AA$36),0)+IF($B$8="Actuals + Projected",SUMIF('MemMon Total'!$B$10:$B$32,'Summary TC'!$B49,'MemMon Total'!AA$10:AA$32),0)</f>
        <v>0</v>
      </c>
      <c r="AC51" s="619">
        <f>IF($B$8="Actuals only",SUMIF('MemMon Actual'!$B$14:$B$36,'Summary TC'!$B49,'MemMon Actual'!AB$14:AB$36),0)+IF($B$8="Actuals + Projected",SUMIF('MemMon Total'!$B$10:$B$32,'Summary TC'!$B49,'MemMon Total'!AB$10:AB$32),0)</f>
        <v>0</v>
      </c>
      <c r="AD51" s="619">
        <f>IF($B$8="Actuals only",SUMIF('MemMon Actual'!$B$14:$B$36,'Summary TC'!$B49,'MemMon Actual'!AC$14:AC$36),0)+IF($B$8="Actuals + Projected",SUMIF('MemMon Total'!$B$10:$B$32,'Summary TC'!$B49,'MemMon Total'!AC$10:AC$32),0)</f>
        <v>0</v>
      </c>
      <c r="AE51" s="619">
        <f>IF($B$8="Actuals only",SUMIF('MemMon Actual'!$B$14:$B$36,'Summary TC'!$B49,'MemMon Actual'!AD$14:AD$36),0)+IF($B$8="Actuals + Projected",SUMIF('MemMon Total'!$B$10:$B$32,'Summary TC'!$B49,'MemMon Total'!AD$10:AD$32),0)</f>
        <v>0</v>
      </c>
      <c r="AF51" s="619">
        <f>IF($B$8="Actuals only",SUMIF('MemMon Actual'!$B$14:$B$36,'Summary TC'!$B49,'MemMon Actual'!AE$14:AE$36),0)+IF($B$8="Actuals + Projected",SUMIF('MemMon Total'!$B$10:$B$32,'Summary TC'!$B49,'MemMon Total'!AE$10:AE$32),0)</f>
        <v>0</v>
      </c>
      <c r="AG51" s="619">
        <f>IF($B$8="Actuals only",SUMIF('MemMon Actual'!$B$14:$B$36,'Summary TC'!$B49,'MemMon Actual'!AF$14:AF$36),0)+IF($B$8="Actuals + Projected",SUMIF('MemMon Total'!$B$10:$B$32,'Summary TC'!$B49,'MemMon Total'!AF$10:AF$32),0)</f>
        <v>0</v>
      </c>
      <c r="AH51" s="653">
        <f>IF($B$8="Actuals only",SUMIF('MemMon Actual'!$B$14:$B$36,'Summary TC'!$B49,'MemMon Actual'!AG$14:AG$36),0)+IF($B$8="Actuals + Projected",SUMIF('MemMon Total'!$B$10:$B$32,'Summary TC'!$B49,'MemMon Total'!AG$10:AG$32),0)</f>
        <v>0</v>
      </c>
      <c r="AI51" s="663"/>
    </row>
    <row r="52" spans="2:35" ht="13" hidden="1" x14ac:dyDescent="0.3">
      <c r="B52" s="589"/>
      <c r="C52" s="631"/>
      <c r="D52" s="514"/>
      <c r="E52" s="660"/>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2"/>
      <c r="AI52" s="663"/>
    </row>
    <row r="53" spans="2:35" ht="13" hidden="1" x14ac:dyDescent="0.3">
      <c r="B53" s="589" t="str">
        <f>IFERROR(VLOOKUP(C53,'MEG Def'!$A$14:$B$19,2),"")</f>
        <v/>
      </c>
      <c r="C53" s="636"/>
      <c r="D53" s="637" t="s">
        <v>20</v>
      </c>
      <c r="E53" s="638">
        <f>E54*E55</f>
        <v>0</v>
      </c>
      <c r="F53" s="639">
        <f t="shared" ref="F53:AC53" si="18">F54*F55</f>
        <v>0</v>
      </c>
      <c r="G53" s="639">
        <f t="shared" si="18"/>
        <v>0</v>
      </c>
      <c r="H53" s="639">
        <f t="shared" si="18"/>
        <v>0</v>
      </c>
      <c r="I53" s="639">
        <f t="shared" si="18"/>
        <v>0</v>
      </c>
      <c r="J53" s="639">
        <f t="shared" si="18"/>
        <v>0</v>
      </c>
      <c r="K53" s="639">
        <f t="shared" si="18"/>
        <v>0</v>
      </c>
      <c r="L53" s="639">
        <f t="shared" si="18"/>
        <v>0</v>
      </c>
      <c r="M53" s="639">
        <f t="shared" si="18"/>
        <v>0</v>
      </c>
      <c r="N53" s="639">
        <f t="shared" si="18"/>
        <v>0</v>
      </c>
      <c r="O53" s="639">
        <f t="shared" si="18"/>
        <v>0</v>
      </c>
      <c r="P53" s="639">
        <f t="shared" si="18"/>
        <v>0</v>
      </c>
      <c r="Q53" s="639">
        <f t="shared" si="18"/>
        <v>0</v>
      </c>
      <c r="R53" s="639">
        <f t="shared" si="18"/>
        <v>0</v>
      </c>
      <c r="S53" s="639">
        <f t="shared" si="18"/>
        <v>0</v>
      </c>
      <c r="T53" s="639">
        <f t="shared" si="18"/>
        <v>0</v>
      </c>
      <c r="U53" s="639">
        <f t="shared" si="18"/>
        <v>0</v>
      </c>
      <c r="V53" s="639">
        <f t="shared" si="18"/>
        <v>0</v>
      </c>
      <c r="W53" s="639">
        <f t="shared" si="18"/>
        <v>0</v>
      </c>
      <c r="X53" s="639">
        <f t="shared" si="18"/>
        <v>0</v>
      </c>
      <c r="Y53" s="639">
        <f t="shared" si="18"/>
        <v>0</v>
      </c>
      <c r="Z53" s="639">
        <f t="shared" si="18"/>
        <v>0</v>
      </c>
      <c r="AA53" s="639">
        <f t="shared" si="18"/>
        <v>0</v>
      </c>
      <c r="AB53" s="639">
        <f t="shared" si="18"/>
        <v>0</v>
      </c>
      <c r="AC53" s="639">
        <f t="shared" si="18"/>
        <v>0</v>
      </c>
      <c r="AD53" s="639">
        <f t="shared" ref="AD53:AH53" si="19">AD54*AD55</f>
        <v>0</v>
      </c>
      <c r="AE53" s="639">
        <f t="shared" si="19"/>
        <v>0</v>
      </c>
      <c r="AF53" s="639">
        <f t="shared" si="19"/>
        <v>0</v>
      </c>
      <c r="AG53" s="639">
        <f t="shared" si="19"/>
        <v>0</v>
      </c>
      <c r="AH53" s="640">
        <f t="shared" si="19"/>
        <v>0</v>
      </c>
      <c r="AI53" s="663"/>
    </row>
    <row r="54" spans="2:35" s="642" customFormat="1" ht="13" hidden="1" x14ac:dyDescent="0.3">
      <c r="B54" s="643"/>
      <c r="C54" s="644"/>
      <c r="D54" s="645" t="s">
        <v>21</v>
      </c>
      <c r="E54" s="646">
        <f>SUMIF('WOW PMPM &amp; Agg'!$B$10:$B$36,'Summary TC'!$B53,'WOW PMPM &amp; Agg'!D$10:D$36)</f>
        <v>0</v>
      </c>
      <c r="F54" s="647">
        <f>SUMIF('WOW PMPM &amp; Agg'!$B$10:$B$36,'Summary TC'!$B53,'WOW PMPM &amp; Agg'!E$10:E$36)</f>
        <v>0</v>
      </c>
      <c r="G54" s="647">
        <f>SUMIF('WOW PMPM &amp; Agg'!$B$10:$B$36,'Summary TC'!$B53,'WOW PMPM &amp; Agg'!F$10:F$36)</f>
        <v>0</v>
      </c>
      <c r="H54" s="647">
        <f>SUMIF('WOW PMPM &amp; Agg'!$B$10:$B$36,'Summary TC'!$B53,'WOW PMPM &amp; Agg'!G$10:G$36)</f>
        <v>0</v>
      </c>
      <c r="I54" s="647">
        <f>SUMIF('WOW PMPM &amp; Agg'!$B$10:$B$36,'Summary TC'!$B53,'WOW PMPM &amp; Agg'!H$10:H$36)</f>
        <v>0</v>
      </c>
      <c r="J54" s="647">
        <f>SUMIF('WOW PMPM &amp; Agg'!$B$10:$B$36,'Summary TC'!$B53,'WOW PMPM &amp; Agg'!I$10:I$36)</f>
        <v>0</v>
      </c>
      <c r="K54" s="647">
        <f>SUMIF('WOW PMPM &amp; Agg'!$B$10:$B$36,'Summary TC'!$B53,'WOW PMPM &amp; Agg'!J$10:J$36)</f>
        <v>0</v>
      </c>
      <c r="L54" s="647">
        <f>SUMIF('WOW PMPM &amp; Agg'!$B$10:$B$36,'Summary TC'!$B53,'WOW PMPM &amp; Agg'!K$10:K$36)</f>
        <v>0</v>
      </c>
      <c r="M54" s="647">
        <f>SUMIF('WOW PMPM &amp; Agg'!$B$10:$B$36,'Summary TC'!$B53,'WOW PMPM &amp; Agg'!L$10:L$36)</f>
        <v>0</v>
      </c>
      <c r="N54" s="647">
        <f>SUMIF('WOW PMPM &amp; Agg'!$B$10:$B$36,'Summary TC'!$B53,'WOW PMPM &amp; Agg'!M$10:M$36)</f>
        <v>0</v>
      </c>
      <c r="O54" s="647">
        <f>SUMIF('WOW PMPM &amp; Agg'!$B$10:$B$36,'Summary TC'!$B53,'WOW PMPM &amp; Agg'!N$10:N$36)</f>
        <v>0</v>
      </c>
      <c r="P54" s="647">
        <f>SUMIF('WOW PMPM &amp; Agg'!$B$10:$B$36,'Summary TC'!$B53,'WOW PMPM &amp; Agg'!O$10:O$36)</f>
        <v>0</v>
      </c>
      <c r="Q54" s="647">
        <f>SUMIF('WOW PMPM &amp; Agg'!$B$10:$B$36,'Summary TC'!$B53,'WOW PMPM &amp; Agg'!P$10:P$36)</f>
        <v>0</v>
      </c>
      <c r="R54" s="647">
        <f>SUMIF('WOW PMPM &amp; Agg'!$B$10:$B$36,'Summary TC'!$B53,'WOW PMPM &amp; Agg'!Q$10:Q$36)</f>
        <v>0</v>
      </c>
      <c r="S54" s="647">
        <f>SUMIF('WOW PMPM &amp; Agg'!$B$10:$B$36,'Summary TC'!$B53,'WOW PMPM &amp; Agg'!R$10:R$36)</f>
        <v>0</v>
      </c>
      <c r="T54" s="647">
        <f>SUMIF('WOW PMPM &amp; Agg'!$B$10:$B$36,'Summary TC'!$B53,'WOW PMPM &amp; Agg'!S$10:S$36)</f>
        <v>0</v>
      </c>
      <c r="U54" s="647">
        <f>SUMIF('WOW PMPM &amp; Agg'!$B$10:$B$36,'Summary TC'!$B53,'WOW PMPM &amp; Agg'!T$10:T$36)</f>
        <v>0</v>
      </c>
      <c r="V54" s="647">
        <f>SUMIF('WOW PMPM &amp; Agg'!$B$10:$B$36,'Summary TC'!$B53,'WOW PMPM &amp; Agg'!U$10:U$36)</f>
        <v>0</v>
      </c>
      <c r="W54" s="647">
        <f>SUMIF('WOW PMPM &amp; Agg'!$B$10:$B$36,'Summary TC'!$B53,'WOW PMPM &amp; Agg'!V$10:V$36)</f>
        <v>0</v>
      </c>
      <c r="X54" s="647">
        <f>SUMIF('WOW PMPM &amp; Agg'!$B$10:$B$36,'Summary TC'!$B53,'WOW PMPM &amp; Agg'!W$10:W$36)</f>
        <v>0</v>
      </c>
      <c r="Y54" s="647">
        <f>SUMIF('WOW PMPM &amp; Agg'!$B$10:$B$36,'Summary TC'!$B53,'WOW PMPM &amp; Agg'!X$10:X$36)</f>
        <v>0</v>
      </c>
      <c r="Z54" s="647">
        <f>SUMIF('WOW PMPM &amp; Agg'!$B$10:$B$36,'Summary TC'!$B53,'WOW PMPM &amp; Agg'!Y$10:Y$36)</f>
        <v>0</v>
      </c>
      <c r="AA54" s="647">
        <f>SUMIF('WOW PMPM &amp; Agg'!$B$10:$B$36,'Summary TC'!$B53,'WOW PMPM &amp; Agg'!Z$10:Z$36)</f>
        <v>0</v>
      </c>
      <c r="AB54" s="647">
        <f>SUMIF('WOW PMPM &amp; Agg'!$B$10:$B$36,'Summary TC'!$B53,'WOW PMPM &amp; Agg'!AA$10:AA$36)</f>
        <v>0</v>
      </c>
      <c r="AC54" s="647">
        <f>SUMIF('WOW PMPM &amp; Agg'!$B$10:$B$36,'Summary TC'!$B53,'WOW PMPM &amp; Agg'!AB$10:AB$36)</f>
        <v>0</v>
      </c>
      <c r="AD54" s="647">
        <f>SUMIF('WOW PMPM &amp; Agg'!$B$10:$B$36,'Summary TC'!$B53,'WOW PMPM &amp; Agg'!AC$10:AC$36)</f>
        <v>0</v>
      </c>
      <c r="AE54" s="647">
        <f>SUMIF('WOW PMPM &amp; Agg'!$B$10:$B$36,'Summary TC'!$B53,'WOW PMPM &amp; Agg'!AD$10:AD$36)</f>
        <v>0</v>
      </c>
      <c r="AF54" s="647">
        <f>SUMIF('WOW PMPM &amp; Agg'!$B$10:$B$36,'Summary TC'!$B53,'WOW PMPM &amp; Agg'!AE$10:AE$36)</f>
        <v>0</v>
      </c>
      <c r="AG54" s="647">
        <f>SUMIF('WOW PMPM &amp; Agg'!$B$10:$B$36,'Summary TC'!$B53,'WOW PMPM &amp; Agg'!AF$10:AF$36)</f>
        <v>0</v>
      </c>
      <c r="AH54" s="648">
        <f>SUMIF('WOW PMPM &amp; Agg'!$B$10:$B$36,'Summary TC'!$B53,'WOW PMPM &amp; Agg'!AG$10:AG$36)</f>
        <v>0</v>
      </c>
      <c r="AI54" s="664"/>
    </row>
    <row r="55" spans="2:35" ht="13" hidden="1" x14ac:dyDescent="0.3">
      <c r="B55" s="658"/>
      <c r="C55" s="636"/>
      <c r="D55" s="577" t="s">
        <v>22</v>
      </c>
      <c r="E55" s="652">
        <f>IF($B$8="Actuals only",SUMIF('MemMon Actual'!$B$14:$B$36,'Summary TC'!$B53,'MemMon Actual'!D$14:D$36),0)+IF($B$8="Actuals + Projected",SUMIF('MemMon Total'!$B$10:$B$32,'Summary TC'!$B53,'MemMon Total'!D$10:D$32),0)</f>
        <v>0</v>
      </c>
      <c r="F55" s="619">
        <f>IF($B$8="Actuals only",SUMIF('MemMon Actual'!$B$14:$B$36,'Summary TC'!$B53,'MemMon Actual'!E$14:E$36),0)+IF($B$8="Actuals + Projected",SUMIF('MemMon Total'!$B$10:$B$32,'Summary TC'!$B53,'MemMon Total'!E$10:E$32),0)</f>
        <v>0</v>
      </c>
      <c r="G55" s="619">
        <f>IF($B$8="Actuals only",SUMIF('MemMon Actual'!$B$14:$B$36,'Summary TC'!$B53,'MemMon Actual'!F$14:F$36),0)+IF($B$8="Actuals + Projected",SUMIF('MemMon Total'!$B$10:$B$32,'Summary TC'!$B53,'MemMon Total'!F$10:F$32),0)</f>
        <v>0</v>
      </c>
      <c r="H55" s="619">
        <f>IF($B$8="Actuals only",SUMIF('MemMon Actual'!$B$14:$B$36,'Summary TC'!$B53,'MemMon Actual'!G$14:G$36),0)+IF($B$8="Actuals + Projected",SUMIF('MemMon Total'!$B$10:$B$32,'Summary TC'!$B53,'MemMon Total'!G$10:G$32),0)</f>
        <v>0</v>
      </c>
      <c r="I55" s="619">
        <f>IF($B$8="Actuals only",SUMIF('MemMon Actual'!$B$14:$B$36,'Summary TC'!$B53,'MemMon Actual'!H$14:H$36),0)+IF($B$8="Actuals + Projected",SUMIF('MemMon Total'!$B$10:$B$32,'Summary TC'!$B53,'MemMon Total'!H$10:H$32),0)</f>
        <v>0</v>
      </c>
      <c r="J55" s="619">
        <f>IF($B$8="Actuals only",SUMIF('MemMon Actual'!$B$14:$B$36,'Summary TC'!$B53,'MemMon Actual'!I$14:I$36),0)+IF($B$8="Actuals + Projected",SUMIF('MemMon Total'!$B$10:$B$32,'Summary TC'!$B53,'MemMon Total'!I$10:I$32),0)</f>
        <v>0</v>
      </c>
      <c r="K55" s="619">
        <f>IF($B$8="Actuals only",SUMIF('MemMon Actual'!$B$14:$B$36,'Summary TC'!$B53,'MemMon Actual'!J$14:J$36),0)+IF($B$8="Actuals + Projected",SUMIF('MemMon Total'!$B$10:$B$32,'Summary TC'!$B53,'MemMon Total'!J$10:J$32),0)</f>
        <v>0</v>
      </c>
      <c r="L55" s="619">
        <f>IF($B$8="Actuals only",SUMIF('MemMon Actual'!$B$14:$B$36,'Summary TC'!$B53,'MemMon Actual'!K$14:K$36),0)+IF($B$8="Actuals + Projected",SUMIF('MemMon Total'!$B$10:$B$32,'Summary TC'!$B53,'MemMon Total'!K$10:K$32),0)</f>
        <v>0</v>
      </c>
      <c r="M55" s="619">
        <f>IF($B$8="Actuals only",SUMIF('MemMon Actual'!$B$14:$B$36,'Summary TC'!$B53,'MemMon Actual'!L$14:L$36),0)+IF($B$8="Actuals + Projected",SUMIF('MemMon Total'!$B$10:$B$32,'Summary TC'!$B53,'MemMon Total'!L$10:L$32),0)</f>
        <v>0</v>
      </c>
      <c r="N55" s="619">
        <f>IF($B$8="Actuals only",SUMIF('MemMon Actual'!$B$14:$B$36,'Summary TC'!$B53,'MemMon Actual'!M$14:M$36),0)+IF($B$8="Actuals + Projected",SUMIF('MemMon Total'!$B$10:$B$32,'Summary TC'!$B53,'MemMon Total'!M$10:M$32),0)</f>
        <v>0</v>
      </c>
      <c r="O55" s="619">
        <f>IF($B$8="Actuals only",SUMIF('MemMon Actual'!$B$14:$B$36,'Summary TC'!$B53,'MemMon Actual'!N$14:N$36),0)+IF($B$8="Actuals + Projected",SUMIF('MemMon Total'!$B$10:$B$32,'Summary TC'!$B53,'MemMon Total'!N$10:N$32),0)</f>
        <v>0</v>
      </c>
      <c r="P55" s="619">
        <f>IF($B$8="Actuals only",SUMIF('MemMon Actual'!$B$14:$B$36,'Summary TC'!$B53,'MemMon Actual'!O$14:O$36),0)+IF($B$8="Actuals + Projected",SUMIF('MemMon Total'!$B$10:$B$32,'Summary TC'!$B53,'MemMon Total'!O$10:O$32),0)</f>
        <v>0</v>
      </c>
      <c r="Q55" s="619">
        <f>IF($B$8="Actuals only",SUMIF('MemMon Actual'!$B$14:$B$36,'Summary TC'!$B53,'MemMon Actual'!P$14:P$36),0)+IF($B$8="Actuals + Projected",SUMIF('MemMon Total'!$B$10:$B$32,'Summary TC'!$B53,'MemMon Total'!P$10:P$32),0)</f>
        <v>0</v>
      </c>
      <c r="R55" s="619">
        <f>IF($B$8="Actuals only",SUMIF('MemMon Actual'!$B$14:$B$36,'Summary TC'!$B53,'MemMon Actual'!Q$14:Q$36),0)+IF($B$8="Actuals + Projected",SUMIF('MemMon Total'!$B$10:$B$32,'Summary TC'!$B53,'MemMon Total'!Q$10:Q$32),0)</f>
        <v>0</v>
      </c>
      <c r="S55" s="619">
        <f>IF($B$8="Actuals only",SUMIF('MemMon Actual'!$B$14:$B$36,'Summary TC'!$B53,'MemMon Actual'!R$14:R$36),0)+IF($B$8="Actuals + Projected",SUMIF('MemMon Total'!$B$10:$B$32,'Summary TC'!$B53,'MemMon Total'!R$10:R$32),0)</f>
        <v>0</v>
      </c>
      <c r="T55" s="619">
        <f>IF($B$8="Actuals only",SUMIF('MemMon Actual'!$B$14:$B$36,'Summary TC'!$B53,'MemMon Actual'!S$14:S$36),0)+IF($B$8="Actuals + Projected",SUMIF('MemMon Total'!$B$10:$B$32,'Summary TC'!$B53,'MemMon Total'!S$10:S$32),0)</f>
        <v>0</v>
      </c>
      <c r="U55" s="619">
        <f>IF($B$8="Actuals only",SUMIF('MemMon Actual'!$B$14:$B$36,'Summary TC'!$B53,'MemMon Actual'!T$14:T$36),0)+IF($B$8="Actuals + Projected",SUMIF('MemMon Total'!$B$10:$B$32,'Summary TC'!$B53,'MemMon Total'!T$10:T$32),0)</f>
        <v>0</v>
      </c>
      <c r="V55" s="619">
        <f>IF($B$8="Actuals only",SUMIF('MemMon Actual'!$B$14:$B$36,'Summary TC'!$B53,'MemMon Actual'!U$14:U$36),0)+IF($B$8="Actuals + Projected",SUMIF('MemMon Total'!$B$10:$B$32,'Summary TC'!$B53,'MemMon Total'!U$10:U$32),0)</f>
        <v>0</v>
      </c>
      <c r="W55" s="619">
        <f>IF($B$8="Actuals only",SUMIF('MemMon Actual'!$B$14:$B$36,'Summary TC'!$B53,'MemMon Actual'!V$14:V$36),0)+IF($B$8="Actuals + Projected",SUMIF('MemMon Total'!$B$10:$B$32,'Summary TC'!$B53,'MemMon Total'!V$10:V$32),0)</f>
        <v>0</v>
      </c>
      <c r="X55" s="619">
        <f>IF($B$8="Actuals only",SUMIF('MemMon Actual'!$B$14:$B$36,'Summary TC'!$B53,'MemMon Actual'!W$14:W$36),0)+IF($B$8="Actuals + Projected",SUMIF('MemMon Total'!$B$10:$B$32,'Summary TC'!$B53,'MemMon Total'!W$10:W$32),0)</f>
        <v>0</v>
      </c>
      <c r="Y55" s="619">
        <f>IF($B$8="Actuals only",SUMIF('MemMon Actual'!$B$14:$B$36,'Summary TC'!$B53,'MemMon Actual'!X$14:X$36),0)+IF($B$8="Actuals + Projected",SUMIF('MemMon Total'!$B$10:$B$32,'Summary TC'!$B53,'MemMon Total'!X$10:X$32),0)</f>
        <v>0</v>
      </c>
      <c r="Z55" s="619">
        <f>IF($B$8="Actuals only",SUMIF('MemMon Actual'!$B$14:$B$36,'Summary TC'!$B53,'MemMon Actual'!Y$14:Y$36),0)+IF($B$8="Actuals + Projected",SUMIF('MemMon Total'!$B$10:$B$32,'Summary TC'!$B53,'MemMon Total'!Y$10:Y$32),0)</f>
        <v>0</v>
      </c>
      <c r="AA55" s="619">
        <f>IF($B$8="Actuals only",SUMIF('MemMon Actual'!$B$14:$B$36,'Summary TC'!$B53,'MemMon Actual'!Z$14:Z$36),0)+IF($B$8="Actuals + Projected",SUMIF('MemMon Total'!$B$10:$B$32,'Summary TC'!$B53,'MemMon Total'!Z$10:Z$32),0)</f>
        <v>0</v>
      </c>
      <c r="AB55" s="619">
        <f>IF($B$8="Actuals only",SUMIF('MemMon Actual'!$B$14:$B$36,'Summary TC'!$B53,'MemMon Actual'!AA$14:AA$36),0)+IF($B$8="Actuals + Projected",SUMIF('MemMon Total'!$B$10:$B$32,'Summary TC'!$B53,'MemMon Total'!AA$10:AA$32),0)</f>
        <v>0</v>
      </c>
      <c r="AC55" s="619">
        <f>IF($B$8="Actuals only",SUMIF('MemMon Actual'!$B$14:$B$36,'Summary TC'!$B53,'MemMon Actual'!AB$14:AB$36),0)+IF($B$8="Actuals + Projected",SUMIF('MemMon Total'!$B$10:$B$32,'Summary TC'!$B53,'MemMon Total'!AB$10:AB$32),0)</f>
        <v>0</v>
      </c>
      <c r="AD55" s="619">
        <f>IF($B$8="Actuals only",SUMIF('MemMon Actual'!$B$14:$B$36,'Summary TC'!$B53,'MemMon Actual'!AC$14:AC$36),0)+IF($B$8="Actuals + Projected",SUMIF('MemMon Total'!$B$10:$B$32,'Summary TC'!$B53,'MemMon Total'!AC$10:AC$32),0)</f>
        <v>0</v>
      </c>
      <c r="AE55" s="619">
        <f>IF($B$8="Actuals only",SUMIF('MemMon Actual'!$B$14:$B$36,'Summary TC'!$B53,'MemMon Actual'!AD$14:AD$36),0)+IF($B$8="Actuals + Projected",SUMIF('MemMon Total'!$B$10:$B$32,'Summary TC'!$B53,'MemMon Total'!AD$10:AD$32),0)</f>
        <v>0</v>
      </c>
      <c r="AF55" s="619">
        <f>IF($B$8="Actuals only",SUMIF('MemMon Actual'!$B$14:$B$36,'Summary TC'!$B53,'MemMon Actual'!AE$14:AE$36),0)+IF($B$8="Actuals + Projected",SUMIF('MemMon Total'!$B$10:$B$32,'Summary TC'!$B53,'MemMon Total'!AE$10:AE$32),0)</f>
        <v>0</v>
      </c>
      <c r="AG55" s="619">
        <f>IF($B$8="Actuals only",SUMIF('MemMon Actual'!$B$14:$B$36,'Summary TC'!$B53,'MemMon Actual'!AF$14:AF$36),0)+IF($B$8="Actuals + Projected",SUMIF('MemMon Total'!$B$10:$B$32,'Summary TC'!$B53,'MemMon Total'!AF$10:AF$32),0)</f>
        <v>0</v>
      </c>
      <c r="AH55" s="653">
        <f>IF($B$8="Actuals only",SUMIF('MemMon Actual'!$B$14:$B$36,'Summary TC'!$B53,'MemMon Actual'!AG$14:AG$36),0)+IF($B$8="Actuals + Projected",SUMIF('MemMon Total'!$B$10:$B$32,'Summary TC'!$B53,'MemMon Total'!AG$10:AG$32),0)</f>
        <v>0</v>
      </c>
      <c r="AI55" s="663"/>
    </row>
    <row r="56" spans="2:35" ht="13" hidden="1" x14ac:dyDescent="0.3">
      <c r="B56" s="589"/>
      <c r="C56" s="631"/>
      <c r="D56" s="514"/>
      <c r="E56" s="660"/>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663"/>
    </row>
    <row r="57" spans="2:35" ht="13" hidden="1" x14ac:dyDescent="0.3">
      <c r="B57" s="548" t="s">
        <v>86</v>
      </c>
      <c r="C57" s="631"/>
      <c r="D57" s="514"/>
      <c r="E57" s="638"/>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40"/>
      <c r="AI57" s="641"/>
    </row>
    <row r="58" spans="2:35" ht="13" hidden="1" x14ac:dyDescent="0.3">
      <c r="B58" s="589" t="str">
        <f>IFERROR(VLOOKUP(C58,'MEG Def'!$A$21:$B$26,2),"")</f>
        <v/>
      </c>
      <c r="C58" s="636"/>
      <c r="D58" s="637" t="str">
        <f>IF($C58&lt;&gt;0,"Total","")</f>
        <v/>
      </c>
      <c r="E58" s="638">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9">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9">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9">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9">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9">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9">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9">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9">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9">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9">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9">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9">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9">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9">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9">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9">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9">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9">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9">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9">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9">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9">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9">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9">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9">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9">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9">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9">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40">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41"/>
    </row>
    <row r="59" spans="2:35" ht="13" hidden="1" x14ac:dyDescent="0.3">
      <c r="B59" s="589" t="str">
        <f>IFERROR(VLOOKUP(C59,'MEG Def'!$A$21:$B$26,2),"")</f>
        <v/>
      </c>
      <c r="C59" s="636"/>
      <c r="D59" s="637" t="str">
        <f>IF($C59&lt;&gt;0,"Total","")</f>
        <v/>
      </c>
      <c r="E59" s="638">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9">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9">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9">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9">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9">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9">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9">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9">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9">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9">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9">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9">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9">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9">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9">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9">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9">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9">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9">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9">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9">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9">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9">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9">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9">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9">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9">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9">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40">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41"/>
    </row>
    <row r="60" spans="2:35" ht="13" hidden="1" x14ac:dyDescent="0.3">
      <c r="B60" s="589" t="str">
        <f>IFERROR(VLOOKUP(C60,'MEG Def'!$A$21:$B$26,2),"")</f>
        <v/>
      </c>
      <c r="C60" s="636"/>
      <c r="D60" s="637" t="str">
        <f>IF($C60&lt;&gt;0,"Total","")</f>
        <v/>
      </c>
      <c r="E60" s="638">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9">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9">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9">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9">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9">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9">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9">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9">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9">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9">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9">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9">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9">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9">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9">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9">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9">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9">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9">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9">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9">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9">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9">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9">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9">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9">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9">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9">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40">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41"/>
    </row>
    <row r="61" spans="2:35" ht="13" hidden="1" x14ac:dyDescent="0.3">
      <c r="B61" s="589" t="str">
        <f>IFERROR(VLOOKUP(C61,'MEG Def'!$A$21:$B$26,2),"")</f>
        <v/>
      </c>
      <c r="C61" s="636"/>
      <c r="D61" s="637" t="str">
        <f>IF($C61&lt;&gt;0,"Total","")</f>
        <v/>
      </c>
      <c r="E61" s="638">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9">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9">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9">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9">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9">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9">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9">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9">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9">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9">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9">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9">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9">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9">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9">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9">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9">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9">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9">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9">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9">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9">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9">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9">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9">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9">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9">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9">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40">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41"/>
    </row>
    <row r="62" spans="2:35" ht="13" hidden="1" x14ac:dyDescent="0.3">
      <c r="B62" s="589" t="str">
        <f>IFERROR(VLOOKUP(C62,'MEG Def'!$A$21:$B$26,2),"")</f>
        <v/>
      </c>
      <c r="C62" s="636"/>
      <c r="D62" s="637" t="str">
        <f>IF($C62&lt;&gt;0,"Total","")</f>
        <v/>
      </c>
      <c r="E62" s="638">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9">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9">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9">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9">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9">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9">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9">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9">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9">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9">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9">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9">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9">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9">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9">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9">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9">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9">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9">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9">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9">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9">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9">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9">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9">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9">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9">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9">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40">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41"/>
    </row>
    <row r="63" spans="2:35" ht="13" hidden="1" x14ac:dyDescent="0.3">
      <c r="B63" s="589"/>
      <c r="C63" s="636"/>
      <c r="D63" s="637"/>
      <c r="E63" s="549"/>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51"/>
      <c r="AI63" s="641"/>
    </row>
    <row r="64" spans="2:35" ht="13" hidden="1" x14ac:dyDescent="0.3">
      <c r="B64" s="548" t="s">
        <v>45</v>
      </c>
      <c r="C64" s="631"/>
      <c r="D64" s="637" t="str">
        <f t="shared" ref="D64:D69" si="20">IF($C64&lt;&gt;0,"Total","")</f>
        <v/>
      </c>
      <c r="E64" s="549"/>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51"/>
      <c r="AI64" s="641"/>
    </row>
    <row r="65" spans="2:35" ht="13" hidden="1" x14ac:dyDescent="0.3">
      <c r="B65" s="589" t="str">
        <f>IFERROR(VLOOKUP(C65,'MEG Def'!$A$28:$B$33,2),"")</f>
        <v/>
      </c>
      <c r="C65" s="636"/>
      <c r="D65" s="637" t="str">
        <f t="shared" si="20"/>
        <v/>
      </c>
      <c r="E65" s="638">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9">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9">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9">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9">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9">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9">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9">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9">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9">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9">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9">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9">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9">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9">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9">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9">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9">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9">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9">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9">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9">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9">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9">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9">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9">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9">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9">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9">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40">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41"/>
    </row>
    <row r="66" spans="2:35" ht="13" hidden="1" x14ac:dyDescent="0.3">
      <c r="B66" s="589" t="str">
        <f>IFERROR(VLOOKUP(C66,'MEG Def'!$A$28:$B$33,2),"")</f>
        <v/>
      </c>
      <c r="C66" s="636"/>
      <c r="D66" s="637" t="str">
        <f t="shared" si="20"/>
        <v/>
      </c>
      <c r="E66" s="638">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9">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9">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9">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9">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9">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9">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9">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9">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9">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9">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9">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9">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9">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9">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9">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9">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9">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9">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9">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9">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9">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9">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9">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9">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9">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9">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9">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9">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40">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41"/>
    </row>
    <row r="67" spans="2:35" ht="13" hidden="1" x14ac:dyDescent="0.3">
      <c r="B67" s="589" t="str">
        <f>IFERROR(VLOOKUP(C67,'MEG Def'!$A$28:$B$33,2),"")</f>
        <v/>
      </c>
      <c r="C67" s="636"/>
      <c r="D67" s="637" t="str">
        <f t="shared" si="20"/>
        <v/>
      </c>
      <c r="E67" s="638">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9">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9">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9">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9">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9">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9">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9">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9">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9">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9">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9">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9">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9">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9">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9">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9">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9">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9">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9">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9">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9">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9">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9">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9">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9">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9">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9">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9">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40">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41"/>
    </row>
    <row r="68" spans="2:35" ht="13" hidden="1" x14ac:dyDescent="0.3">
      <c r="B68" s="589" t="str">
        <f>IFERROR(VLOOKUP(C68,'MEG Def'!$A$28:$B$33,2),"")</f>
        <v/>
      </c>
      <c r="C68" s="636"/>
      <c r="D68" s="637" t="str">
        <f t="shared" si="20"/>
        <v/>
      </c>
      <c r="E68" s="638">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9">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9">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9">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9">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9">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9">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9">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9">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9">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9">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9">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9">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9">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9">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9">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9">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9">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9">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9">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9">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9">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9">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9">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9">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9">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9">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9">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9">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40">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41"/>
    </row>
    <row r="69" spans="2:35" ht="13" hidden="1" x14ac:dyDescent="0.3">
      <c r="B69" s="589" t="str">
        <f>IFERROR(VLOOKUP(C69,'MEG Def'!$A$28:$B$33,2),"")</f>
        <v/>
      </c>
      <c r="C69" s="636"/>
      <c r="D69" s="637" t="str">
        <f t="shared" si="20"/>
        <v/>
      </c>
      <c r="E69" s="638">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9">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9">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9">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9">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9">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9">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9">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9">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9">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9">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9">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9">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9">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9">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9">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9">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9">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9">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9">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9">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9">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9">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9">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9">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9">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9">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9">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9">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40">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41"/>
    </row>
    <row r="70" spans="2:35" ht="13.5" hidden="1" thickBot="1" x14ac:dyDescent="0.35">
      <c r="B70" s="589"/>
      <c r="C70" s="636"/>
      <c r="D70" s="637"/>
      <c r="E70" s="556"/>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665"/>
      <c r="AI70" s="666"/>
    </row>
    <row r="71" spans="2:35" ht="13.5" hidden="1" thickBot="1" x14ac:dyDescent="0.35">
      <c r="B71" s="667" t="s">
        <v>4</v>
      </c>
      <c r="C71" s="668"/>
      <c r="D71" s="667"/>
      <c r="E71" s="669">
        <f>IF(AND(E$12&gt;='Summary TC'!$C4, E$12&lt;='Summary TC'!$C5), SUMIF($D15:$D70,"Total",E15:E70),0)</f>
        <v>0</v>
      </c>
      <c r="F71" s="669">
        <f>IF(AND(F$12&gt;='Summary TC'!$C4, F$12&lt;='Summary TC'!$C5), SUMIF($D15:$D70,"Total",F15:F70),0)</f>
        <v>0</v>
      </c>
      <c r="G71" s="669">
        <f>IF(AND(G$12&gt;='Summary TC'!$C4, G$12&lt;='Summary TC'!$C5), SUMIF($D15:$D70,"Total",G15:G70),0)</f>
        <v>0</v>
      </c>
      <c r="H71" s="669">
        <f>IF(AND(H$12&gt;='Summary TC'!$C4, H$12&lt;='Summary TC'!$C5), SUMIF($D15:$D70,"Total",H15:H70),0)</f>
        <v>0</v>
      </c>
      <c r="I71" s="669">
        <f>IF(AND(I$12&gt;='Summary TC'!$C4, I$12&lt;='Summary TC'!$C5), SUMIF($D15:$D70,"Total",I15:I70),0)</f>
        <v>0</v>
      </c>
      <c r="J71" s="669">
        <f>IF(AND(J$12&gt;='Summary TC'!$C4, J$12&lt;='Summary TC'!$C5), SUMIF($D15:$D70,"Total",J15:J70),0)</f>
        <v>0</v>
      </c>
      <c r="K71" s="669">
        <f>IF(AND(K$12&gt;='Summary TC'!$C4, K$12&lt;='Summary TC'!$C5), SUMIF($D15:$D70,"Total",K15:K70),0)</f>
        <v>0</v>
      </c>
      <c r="L71" s="669">
        <f>IF(AND(L$12&gt;='Summary TC'!$C4, L$12&lt;='Summary TC'!$C5), SUMIF($D15:$D70,"Total",L15:L70),0)</f>
        <v>0</v>
      </c>
      <c r="M71" s="669">
        <f>IF(AND(M$12&gt;='Summary TC'!$C4, M$12&lt;='Summary TC'!$C5), SUMIF($D15:$D70,"Total",M15:M70),0)</f>
        <v>0</v>
      </c>
      <c r="N71" s="669">
        <f>IF(AND(N$12&gt;='Summary TC'!$C4, N$12&lt;='Summary TC'!$C5), SUMIF($D15:$D70,"Total",N15:N70),0)</f>
        <v>0</v>
      </c>
      <c r="O71" s="669">
        <f>IF(AND(O$12&gt;='Summary TC'!$C4, O$12&lt;='Summary TC'!$C5), SUMIF($D15:$D70,"Total",O15:O70),0)</f>
        <v>0</v>
      </c>
      <c r="P71" s="669">
        <f>IF(AND(P$12&gt;='Summary TC'!$C4, P$12&lt;='Summary TC'!$C5), SUMIF($D15:$D70,"Total",P15:P70),0)</f>
        <v>0</v>
      </c>
      <c r="Q71" s="669">
        <f>IF(AND(Q$12&gt;='Summary TC'!$C4, Q$12&lt;='Summary TC'!$C5), SUMIF($D15:$D70,"Total",Q15:Q70),0)</f>
        <v>0</v>
      </c>
      <c r="R71" s="669">
        <f>IF(AND(R$12&gt;='Summary TC'!$C4, R$12&lt;='Summary TC'!$C5), SUMIF($D15:$D70,"Total",R15:R70),0)</f>
        <v>0</v>
      </c>
      <c r="S71" s="669">
        <f>IF(AND(S$12&gt;='Summary TC'!$C4, S$12&lt;='Summary TC'!$C5), SUMIF($D15:$D70,"Total",S15:S70),0)</f>
        <v>0</v>
      </c>
      <c r="T71" s="669">
        <f>IF(AND(T$12&gt;='Summary TC'!$C4, T$12&lt;='Summary TC'!$C5), SUMIF($D15:$D70,"Total",T15:T70),0)</f>
        <v>0</v>
      </c>
      <c r="U71" s="669">
        <f>IF(AND(U$12&gt;='Summary TC'!$C4, U$12&lt;='Summary TC'!$C5), SUMIF($D15:$D70,"Total",U15:U70),0)</f>
        <v>0</v>
      </c>
      <c r="V71" s="669">
        <f>IF(AND(V$12&gt;='Summary TC'!$C4, V$12&lt;='Summary TC'!$C5), SUMIF($D15:$D70,"Total",V15:V70),0)</f>
        <v>0</v>
      </c>
      <c r="W71" s="669">
        <f>IF(AND(W$12&gt;='Summary TC'!$C4, W$12&lt;='Summary TC'!$C5), SUMIF($D15:$D70,"Total",W15:W70),0)</f>
        <v>0</v>
      </c>
      <c r="X71" s="669">
        <f>IF(AND(X$12&gt;='Summary TC'!$C4, X$12&lt;='Summary TC'!$C5), SUMIF($D15:$D70,"Total",X15:X70),0)</f>
        <v>0</v>
      </c>
      <c r="Y71" s="669">
        <f>IF(AND(Y$12&gt;='Summary TC'!$C4, Y$12&lt;='Summary TC'!$C5), SUMIF($D15:$D70,"Total",Y15:Y70),0)</f>
        <v>0</v>
      </c>
      <c r="Z71" s="669">
        <f>IF(AND(Z$12&gt;='Summary TC'!$C4, Z$12&lt;='Summary TC'!$C5), SUMIF($D15:$D70,"Total",Z15:Z70),0)</f>
        <v>0</v>
      </c>
      <c r="AA71" s="669">
        <f>IF(AND(AA$12&gt;='Summary TC'!$C4, AA$12&lt;='Summary TC'!$C5), SUMIF($D15:$D70,"Total",AA15:AA70),0)</f>
        <v>0</v>
      </c>
      <c r="AB71" s="669">
        <f>IF(AND(AB$12&gt;='Summary TC'!$C4, AB$12&lt;='Summary TC'!$C5), SUMIF($D15:$D70,"Total",AB15:AB70),0)</f>
        <v>0</v>
      </c>
      <c r="AC71" s="669">
        <f>IF(AND(AC$12&gt;='Summary TC'!$C4, AC$12&lt;='Summary TC'!$C5), SUMIF($D15:$D70,"Total",AC15:AC70),0)</f>
        <v>0</v>
      </c>
      <c r="AD71" s="669">
        <f>IF(AND(AD$12&gt;='Summary TC'!$C4, AD$12&lt;='Summary TC'!$C5), SUMIF($D15:$D70,"Total",AD15:AD70),0)</f>
        <v>0</v>
      </c>
      <c r="AE71" s="669">
        <f>IF(AND(AE$12&gt;='Summary TC'!$C4, AE$12&lt;='Summary TC'!$C5), SUMIF($D15:$D70,"Total",AE15:AE70),0)</f>
        <v>0</v>
      </c>
      <c r="AF71" s="669">
        <f>IF(AND(AF$12&gt;='Summary TC'!$C4, AF$12&lt;='Summary TC'!$C5), SUMIF($D15:$D70,"Total",AF15:AF70),0)</f>
        <v>0</v>
      </c>
      <c r="AG71" s="669">
        <f>IF(AND(AG$12&gt;='Summary TC'!$C4, AG$12&lt;='Summary TC'!$C5), SUMIF($D15:$D70,"Total",AG15:AG70),0)</f>
        <v>0</v>
      </c>
      <c r="AH71" s="669">
        <f>IF(AND(AH$12&gt;='Summary TC'!$C4, AH$12&lt;='Summary TC'!$C5), SUMIF($D15:$D70,"Total",AH15:AH70),0)</f>
        <v>0</v>
      </c>
      <c r="AI71" s="670">
        <f>SUM(E71:AH71)</f>
        <v>0</v>
      </c>
    </row>
    <row r="72" spans="2:35" hidden="1" x14ac:dyDescent="0.25">
      <c r="B72" s="416"/>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row>
    <row r="73" spans="2:35" ht="13.5" hidden="1" thickBot="1" x14ac:dyDescent="0.35">
      <c r="B73" s="440" t="s">
        <v>5</v>
      </c>
      <c r="C73" s="620"/>
      <c r="D73" s="440"/>
    </row>
    <row r="74" spans="2:35" ht="13" hidden="1" x14ac:dyDescent="0.3">
      <c r="B74" s="527"/>
      <c r="C74" s="563"/>
      <c r="D74" s="576"/>
      <c r="E74" s="529" t="s">
        <v>0</v>
      </c>
      <c r="F74" s="428"/>
      <c r="G74" s="503"/>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621" t="s">
        <v>1</v>
      </c>
    </row>
    <row r="75" spans="2:35" ht="13.5" hidden="1" thickBot="1" x14ac:dyDescent="0.35">
      <c r="B75" s="622"/>
      <c r="C75" s="623"/>
      <c r="D75" s="622"/>
      <c r="E75" s="532">
        <f>'DY Def'!B$5</f>
        <v>1</v>
      </c>
      <c r="F75" s="506">
        <f>'DY Def'!C$5</f>
        <v>2</v>
      </c>
      <c r="G75" s="506">
        <f>'DY Def'!D$5</f>
        <v>3</v>
      </c>
      <c r="H75" s="506">
        <f>'DY Def'!E$5</f>
        <v>4</v>
      </c>
      <c r="I75" s="506">
        <f>'DY Def'!F$5</f>
        <v>5</v>
      </c>
      <c r="J75" s="506">
        <f>'DY Def'!G$5</f>
        <v>6</v>
      </c>
      <c r="K75" s="506">
        <f>'DY Def'!H$5</f>
        <v>7</v>
      </c>
      <c r="L75" s="506">
        <f>'DY Def'!I$5</f>
        <v>8</v>
      </c>
      <c r="M75" s="506">
        <f>'DY Def'!J$5</f>
        <v>9</v>
      </c>
      <c r="N75" s="506">
        <f>'DY Def'!K$5</f>
        <v>10</v>
      </c>
      <c r="O75" s="506">
        <f>'DY Def'!L$5</f>
        <v>11</v>
      </c>
      <c r="P75" s="506">
        <f>'DY Def'!M$5</f>
        <v>12</v>
      </c>
      <c r="Q75" s="506">
        <f>'DY Def'!N$5</f>
        <v>13</v>
      </c>
      <c r="R75" s="506">
        <f>'DY Def'!O$5</f>
        <v>14</v>
      </c>
      <c r="S75" s="506">
        <f>'DY Def'!P$5</f>
        <v>15</v>
      </c>
      <c r="T75" s="506">
        <f>'DY Def'!Q$5</f>
        <v>16</v>
      </c>
      <c r="U75" s="506">
        <f>'DY Def'!R$5</f>
        <v>17</v>
      </c>
      <c r="V75" s="506">
        <f>'DY Def'!S$5</f>
        <v>18</v>
      </c>
      <c r="W75" s="506">
        <f>'DY Def'!T$5</f>
        <v>19</v>
      </c>
      <c r="X75" s="506">
        <f>'DY Def'!U$5</f>
        <v>20</v>
      </c>
      <c r="Y75" s="506">
        <f>'DY Def'!V$5</f>
        <v>21</v>
      </c>
      <c r="Z75" s="506">
        <f>'DY Def'!W$5</f>
        <v>22</v>
      </c>
      <c r="AA75" s="506">
        <f>'DY Def'!X$5</f>
        <v>23</v>
      </c>
      <c r="AB75" s="506">
        <f>'DY Def'!Y$5</f>
        <v>24</v>
      </c>
      <c r="AC75" s="506">
        <f>'DY Def'!Z$5</f>
        <v>25</v>
      </c>
      <c r="AD75" s="506">
        <f>'DY Def'!AA$5</f>
        <v>26</v>
      </c>
      <c r="AE75" s="506">
        <f>'DY Def'!AB$5</f>
        <v>27</v>
      </c>
      <c r="AF75" s="506">
        <f>'DY Def'!AC$5</f>
        <v>28</v>
      </c>
      <c r="AG75" s="506">
        <f>'DY Def'!AD$5</f>
        <v>29</v>
      </c>
      <c r="AH75" s="506">
        <f>'DY Def'!AE$5</f>
        <v>30</v>
      </c>
      <c r="AI75" s="672"/>
    </row>
    <row r="76" spans="2:35" ht="13" hidden="1" x14ac:dyDescent="0.3">
      <c r="B76" s="548" t="s">
        <v>84</v>
      </c>
      <c r="C76" s="631"/>
      <c r="D76" s="548"/>
      <c r="E76" s="638"/>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73"/>
    </row>
    <row r="77" spans="2:35" ht="13" hidden="1" x14ac:dyDescent="0.3">
      <c r="B77" s="589" t="str">
        <f>IFERROR(VLOOKUP(C77,'MEG Def'!$A$7:$B$12,2),"")</f>
        <v/>
      </c>
      <c r="C77" s="636"/>
      <c r="D77" s="674"/>
      <c r="E77" s="638">
        <f>IF($B$8="Actuals only",SUMIF('WW Spending Actual'!$B$10:$B$49,'Summary TC'!$B77,'WW Spending Actual'!D$10:D$49),0)+IF($B$8="Actuals + Projected",SUMIF('WW Spending Total'!$B$10:$B$49,'Summary TC'!$B77,'WW Spending Total'!D$10:D$49),0)</f>
        <v>0</v>
      </c>
      <c r="F77" s="639">
        <f>IF($B$8="Actuals only",SUMIF('WW Spending Actual'!$B$10:$B$49,'Summary TC'!$B77,'WW Spending Actual'!E$10:E$49),0)+IF($B$8="Actuals + Projected",SUMIF('WW Spending Total'!$B$10:$B$49,'Summary TC'!$B77,'WW Spending Total'!E$10:E$49),0)</f>
        <v>0</v>
      </c>
      <c r="G77" s="639">
        <f>IF($B$8="Actuals only",SUMIF('WW Spending Actual'!$B$10:$B$49,'Summary TC'!$B77,'WW Spending Actual'!F$10:F$49),0)+IF($B$8="Actuals + Projected",SUMIF('WW Spending Total'!$B$10:$B$49,'Summary TC'!$B77,'WW Spending Total'!F$10:F$49),0)</f>
        <v>0</v>
      </c>
      <c r="H77" s="639">
        <f>IF($B$8="Actuals only",SUMIF('WW Spending Actual'!$B$10:$B$49,'Summary TC'!$B77,'WW Spending Actual'!G$10:G$49),0)+IF($B$8="Actuals + Projected",SUMIF('WW Spending Total'!$B$10:$B$49,'Summary TC'!$B77,'WW Spending Total'!G$10:G$49),0)</f>
        <v>0</v>
      </c>
      <c r="I77" s="639">
        <f>IF($B$8="Actuals only",SUMIF('WW Spending Actual'!$B$10:$B$49,'Summary TC'!$B77,'WW Spending Actual'!H$10:H$49),0)+IF($B$8="Actuals + Projected",SUMIF('WW Spending Total'!$B$10:$B$49,'Summary TC'!$B77,'WW Spending Total'!H$10:H$49),0)</f>
        <v>0</v>
      </c>
      <c r="J77" s="639">
        <f>IF($B$8="Actuals only",SUMIF('WW Spending Actual'!$B$10:$B$49,'Summary TC'!$B77,'WW Spending Actual'!I$10:I$49),0)+IF($B$8="Actuals + Projected",SUMIF('WW Spending Total'!$B$10:$B$49,'Summary TC'!$B77,'WW Spending Total'!I$10:I$49),0)</f>
        <v>0</v>
      </c>
      <c r="K77" s="639">
        <f>IF($B$8="Actuals only",SUMIF('WW Spending Actual'!$B$10:$B$49,'Summary TC'!$B77,'WW Spending Actual'!J$10:J$49),0)+IF($B$8="Actuals + Projected",SUMIF('WW Spending Total'!$B$10:$B$49,'Summary TC'!$B77,'WW Spending Total'!J$10:J$49),0)</f>
        <v>0</v>
      </c>
      <c r="L77" s="639">
        <f>IF($B$8="Actuals only",SUMIF('WW Spending Actual'!$B$10:$B$49,'Summary TC'!$B77,'WW Spending Actual'!K$10:K$49),0)+IF($B$8="Actuals + Projected",SUMIF('WW Spending Total'!$B$10:$B$49,'Summary TC'!$B77,'WW Spending Total'!K$10:K$49),0)</f>
        <v>0</v>
      </c>
      <c r="M77" s="639">
        <f>IF($B$8="Actuals only",SUMIF('WW Spending Actual'!$B$10:$B$49,'Summary TC'!$B77,'WW Spending Actual'!L$10:L$49),0)+IF($B$8="Actuals + Projected",SUMIF('WW Spending Total'!$B$10:$B$49,'Summary TC'!$B77,'WW Spending Total'!L$10:L$49),0)</f>
        <v>0</v>
      </c>
      <c r="N77" s="639">
        <f>IF($B$8="Actuals only",SUMIF('WW Spending Actual'!$B$10:$B$49,'Summary TC'!$B77,'WW Spending Actual'!M$10:M$49),0)+IF($B$8="Actuals + Projected",SUMIF('WW Spending Total'!$B$10:$B$49,'Summary TC'!$B77,'WW Spending Total'!M$10:M$49),0)</f>
        <v>0</v>
      </c>
      <c r="O77" s="639">
        <f>IF($B$8="Actuals only",SUMIF('WW Spending Actual'!$B$10:$B$49,'Summary TC'!$B77,'WW Spending Actual'!N$10:N$49),0)+IF($B$8="Actuals + Projected",SUMIF('WW Spending Total'!$B$10:$B$49,'Summary TC'!$B77,'WW Spending Total'!N$10:N$49),0)</f>
        <v>0</v>
      </c>
      <c r="P77" s="639">
        <f>IF($B$8="Actuals only",SUMIF('WW Spending Actual'!$B$10:$B$49,'Summary TC'!$B77,'WW Spending Actual'!O$10:O$49),0)+IF($B$8="Actuals + Projected",SUMIF('WW Spending Total'!$B$10:$B$49,'Summary TC'!$B77,'WW Spending Total'!O$10:O$49),0)</f>
        <v>0</v>
      </c>
      <c r="Q77" s="639">
        <f>IF($B$8="Actuals only",SUMIF('WW Spending Actual'!$B$10:$B$49,'Summary TC'!$B77,'WW Spending Actual'!P$10:P$49),0)+IF($B$8="Actuals + Projected",SUMIF('WW Spending Total'!$B$10:$B$49,'Summary TC'!$B77,'WW Spending Total'!P$10:P$49),0)</f>
        <v>0</v>
      </c>
      <c r="R77" s="639">
        <f>IF($B$8="Actuals only",SUMIF('WW Spending Actual'!$B$10:$B$49,'Summary TC'!$B77,'WW Spending Actual'!Q$10:Q$49),0)+IF($B$8="Actuals + Projected",SUMIF('WW Spending Total'!$B$10:$B$49,'Summary TC'!$B77,'WW Spending Total'!Q$10:Q$49),0)</f>
        <v>0</v>
      </c>
      <c r="S77" s="639">
        <f>IF($B$8="Actuals only",SUMIF('WW Spending Actual'!$B$10:$B$49,'Summary TC'!$B77,'WW Spending Actual'!R$10:R$49),0)+IF($B$8="Actuals + Projected",SUMIF('WW Spending Total'!$B$10:$B$49,'Summary TC'!$B77,'WW Spending Total'!R$10:R$49),0)</f>
        <v>0</v>
      </c>
      <c r="T77" s="639">
        <f>IF($B$8="Actuals only",SUMIF('WW Spending Actual'!$B$10:$B$49,'Summary TC'!$B77,'WW Spending Actual'!S$10:S$49),0)+IF($B$8="Actuals + Projected",SUMIF('WW Spending Total'!$B$10:$B$49,'Summary TC'!$B77,'WW Spending Total'!S$10:S$49),0)</f>
        <v>0</v>
      </c>
      <c r="U77" s="639">
        <f>IF($B$8="Actuals only",SUMIF('WW Spending Actual'!$B$10:$B$49,'Summary TC'!$B77,'WW Spending Actual'!T$10:T$49),0)+IF($B$8="Actuals + Projected",SUMIF('WW Spending Total'!$B$10:$B$49,'Summary TC'!$B77,'WW Spending Total'!T$10:T$49),0)</f>
        <v>0</v>
      </c>
      <c r="V77" s="639">
        <f>IF($B$8="Actuals only",SUMIF('WW Spending Actual'!$B$10:$B$49,'Summary TC'!$B77,'WW Spending Actual'!U$10:U$49),0)+IF($B$8="Actuals + Projected",SUMIF('WW Spending Total'!$B$10:$B$49,'Summary TC'!$B77,'WW Spending Total'!U$10:U$49),0)</f>
        <v>0</v>
      </c>
      <c r="W77" s="639">
        <f>IF($B$8="Actuals only",SUMIF('WW Spending Actual'!$B$10:$B$49,'Summary TC'!$B77,'WW Spending Actual'!V$10:V$49),0)+IF($B$8="Actuals + Projected",SUMIF('WW Spending Total'!$B$10:$B$49,'Summary TC'!$B77,'WW Spending Total'!V$10:V$49),0)</f>
        <v>0</v>
      </c>
      <c r="X77" s="639">
        <f>IF($B$8="Actuals only",SUMIF('WW Spending Actual'!$B$10:$B$49,'Summary TC'!$B77,'WW Spending Actual'!W$10:W$49),0)+IF($B$8="Actuals + Projected",SUMIF('WW Spending Total'!$B$10:$B$49,'Summary TC'!$B77,'WW Spending Total'!W$10:W$49),0)</f>
        <v>0</v>
      </c>
      <c r="Y77" s="639">
        <f>IF($B$8="Actuals only",SUMIF('WW Spending Actual'!$B$10:$B$49,'Summary TC'!$B77,'WW Spending Actual'!X$10:X$49),0)+IF($B$8="Actuals + Projected",SUMIF('WW Spending Total'!$B$10:$B$49,'Summary TC'!$B77,'WW Spending Total'!X$10:X$49),0)</f>
        <v>0</v>
      </c>
      <c r="Z77" s="639">
        <f>IF($B$8="Actuals only",SUMIF('WW Spending Actual'!$B$10:$B$49,'Summary TC'!$B77,'WW Spending Actual'!Y$10:Y$49),0)+IF($B$8="Actuals + Projected",SUMIF('WW Spending Total'!$B$10:$B$49,'Summary TC'!$B77,'WW Spending Total'!Y$10:Y$49),0)</f>
        <v>0</v>
      </c>
      <c r="AA77" s="639">
        <f>IF($B$8="Actuals only",SUMIF('WW Spending Actual'!$B$10:$B$49,'Summary TC'!$B77,'WW Spending Actual'!Z$10:Z$49),0)+IF($B$8="Actuals + Projected",SUMIF('WW Spending Total'!$B$10:$B$49,'Summary TC'!$B77,'WW Spending Total'!Z$10:Z$49),0)</f>
        <v>0</v>
      </c>
      <c r="AB77" s="639">
        <f>IF($B$8="Actuals only",SUMIF('WW Spending Actual'!$B$10:$B$49,'Summary TC'!$B77,'WW Spending Actual'!AA$10:AA$49),0)+IF($B$8="Actuals + Projected",SUMIF('WW Spending Total'!$B$10:$B$49,'Summary TC'!$B77,'WW Spending Total'!AA$10:AA$49),0)</f>
        <v>0</v>
      </c>
      <c r="AC77" s="639">
        <f>IF($B$8="Actuals only",SUMIF('WW Spending Actual'!$B$10:$B$49,'Summary TC'!$B77,'WW Spending Actual'!AB$10:AB$49),0)+IF($B$8="Actuals + Projected",SUMIF('WW Spending Total'!$B$10:$B$49,'Summary TC'!$B77,'WW Spending Total'!AB$10:AB$49),0)</f>
        <v>0</v>
      </c>
      <c r="AD77" s="639">
        <f>IF($B$8="Actuals only",SUMIF('WW Spending Actual'!$B$10:$B$49,'Summary TC'!$B77,'WW Spending Actual'!AC$10:AC$49),0)+IF($B$8="Actuals + Projected",SUMIF('WW Spending Total'!$B$10:$B$49,'Summary TC'!$B77,'WW Spending Total'!AC$10:AC$49),0)</f>
        <v>0</v>
      </c>
      <c r="AE77" s="639">
        <f>IF($B$8="Actuals only",SUMIF('WW Spending Actual'!$B$10:$B$49,'Summary TC'!$B77,'WW Spending Actual'!AD$10:AD$49),0)+IF($B$8="Actuals + Projected",SUMIF('WW Spending Total'!$B$10:$B$49,'Summary TC'!$B77,'WW Spending Total'!AD$10:AD$49),0)</f>
        <v>0</v>
      </c>
      <c r="AF77" s="639">
        <f>IF($B$8="Actuals only",SUMIF('WW Spending Actual'!$B$10:$B$49,'Summary TC'!$B77,'WW Spending Actual'!AE$10:AE$49),0)+IF($B$8="Actuals + Projected",SUMIF('WW Spending Total'!$B$10:$B$49,'Summary TC'!$B77,'WW Spending Total'!AE$10:AE$49),0)</f>
        <v>0</v>
      </c>
      <c r="AG77" s="639">
        <f>IF($B$8="Actuals only",SUMIF('WW Spending Actual'!$B$10:$B$49,'Summary TC'!$B77,'WW Spending Actual'!AF$10:AF$49),0)+IF($B$8="Actuals + Projected",SUMIF('WW Spending Total'!$B$10:$B$49,'Summary TC'!$B77,'WW Spending Total'!AF$10:AF$49),0)</f>
        <v>0</v>
      </c>
      <c r="AH77" s="639">
        <f>IF($B$8="Actuals only",SUMIF('WW Spending Actual'!$B$10:$B$49,'Summary TC'!$B77,'WW Spending Actual'!AG$10:AG$49),0)+IF($B$8="Actuals + Projected",SUMIF('WW Spending Total'!$B$10:$B$49,'Summary TC'!$B77,'WW Spending Total'!AG$10:AG$49),0)</f>
        <v>0</v>
      </c>
      <c r="AI77" s="675">
        <f>SUM(E77:AH77)</f>
        <v>0</v>
      </c>
    </row>
    <row r="78" spans="2:35" ht="13" hidden="1" x14ac:dyDescent="0.3">
      <c r="B78" s="589" t="str">
        <f>IFERROR(VLOOKUP(C78,'MEG Def'!$A$7:$B$12,2),"")</f>
        <v/>
      </c>
      <c r="C78" s="636"/>
      <c r="D78" s="674"/>
      <c r="E78" s="638">
        <f>IF($B$8="Actuals only",SUMIF('WW Spending Actual'!$B$10:$B$49,'Summary TC'!$B78,'WW Spending Actual'!D$10:D$49),0)+IF($B$8="Actuals + Projected",SUMIF('WW Spending Total'!$B$10:$B$49,'Summary TC'!$B78,'WW Spending Total'!D$10:D$49),0)</f>
        <v>0</v>
      </c>
      <c r="F78" s="639">
        <f>IF($B$8="Actuals only",SUMIF('WW Spending Actual'!$B$10:$B$49,'Summary TC'!$B78,'WW Spending Actual'!E$10:E$49),0)+IF($B$8="Actuals + Projected",SUMIF('WW Spending Total'!$B$10:$B$49,'Summary TC'!$B78,'WW Spending Total'!E$10:E$49),0)</f>
        <v>0</v>
      </c>
      <c r="G78" s="639">
        <f>IF($B$8="Actuals only",SUMIF('WW Spending Actual'!$B$10:$B$49,'Summary TC'!$B78,'WW Spending Actual'!F$10:F$49),0)+IF($B$8="Actuals + Projected",SUMIF('WW Spending Total'!$B$10:$B$49,'Summary TC'!$B78,'WW Spending Total'!F$10:F$49),0)</f>
        <v>0</v>
      </c>
      <c r="H78" s="639">
        <f>IF($B$8="Actuals only",SUMIF('WW Spending Actual'!$B$10:$B$49,'Summary TC'!$B78,'WW Spending Actual'!G$10:G$49),0)+IF($B$8="Actuals + Projected",SUMIF('WW Spending Total'!$B$10:$B$49,'Summary TC'!$B78,'WW Spending Total'!G$10:G$49),0)</f>
        <v>0</v>
      </c>
      <c r="I78" s="639">
        <f>IF($B$8="Actuals only",SUMIF('WW Spending Actual'!$B$10:$B$49,'Summary TC'!$B78,'WW Spending Actual'!H$10:H$49),0)+IF($B$8="Actuals + Projected",SUMIF('WW Spending Total'!$B$10:$B$49,'Summary TC'!$B78,'WW Spending Total'!H$10:H$49),0)</f>
        <v>0</v>
      </c>
      <c r="J78" s="639">
        <f>IF($B$8="Actuals only",SUMIF('WW Spending Actual'!$B$10:$B$49,'Summary TC'!$B78,'WW Spending Actual'!I$10:I$49),0)+IF($B$8="Actuals + Projected",SUMIF('WW Spending Total'!$B$10:$B$49,'Summary TC'!$B78,'WW Spending Total'!I$10:I$49),0)</f>
        <v>0</v>
      </c>
      <c r="K78" s="639">
        <f>IF($B$8="Actuals only",SUMIF('WW Spending Actual'!$B$10:$B$49,'Summary TC'!$B78,'WW Spending Actual'!J$10:J$49),0)+IF($B$8="Actuals + Projected",SUMIF('WW Spending Total'!$B$10:$B$49,'Summary TC'!$B78,'WW Spending Total'!J$10:J$49),0)</f>
        <v>0</v>
      </c>
      <c r="L78" s="639">
        <f>IF($B$8="Actuals only",SUMIF('WW Spending Actual'!$B$10:$B$49,'Summary TC'!$B78,'WW Spending Actual'!K$10:K$49),0)+IF($B$8="Actuals + Projected",SUMIF('WW Spending Total'!$B$10:$B$49,'Summary TC'!$B78,'WW Spending Total'!K$10:K$49),0)</f>
        <v>0</v>
      </c>
      <c r="M78" s="639">
        <f>IF($B$8="Actuals only",SUMIF('WW Spending Actual'!$B$10:$B$49,'Summary TC'!$B78,'WW Spending Actual'!L$10:L$49),0)+IF($B$8="Actuals + Projected",SUMIF('WW Spending Total'!$B$10:$B$49,'Summary TC'!$B78,'WW Spending Total'!L$10:L$49),0)</f>
        <v>0</v>
      </c>
      <c r="N78" s="639">
        <f>IF($B$8="Actuals only",SUMIF('WW Spending Actual'!$B$10:$B$49,'Summary TC'!$B78,'WW Spending Actual'!M$10:M$49),0)+IF($B$8="Actuals + Projected",SUMIF('WW Spending Total'!$B$10:$B$49,'Summary TC'!$B78,'WW Spending Total'!M$10:M$49),0)</f>
        <v>0</v>
      </c>
      <c r="O78" s="639">
        <f>IF($B$8="Actuals only",SUMIF('WW Spending Actual'!$B$10:$B$49,'Summary TC'!$B78,'WW Spending Actual'!N$10:N$49),0)+IF($B$8="Actuals + Projected",SUMIF('WW Spending Total'!$B$10:$B$49,'Summary TC'!$B78,'WW Spending Total'!N$10:N$49),0)</f>
        <v>0</v>
      </c>
      <c r="P78" s="639">
        <f>IF($B$8="Actuals only",SUMIF('WW Spending Actual'!$B$10:$B$49,'Summary TC'!$B78,'WW Spending Actual'!O$10:O$49),0)+IF($B$8="Actuals + Projected",SUMIF('WW Spending Total'!$B$10:$B$49,'Summary TC'!$B78,'WW Spending Total'!O$10:O$49),0)</f>
        <v>0</v>
      </c>
      <c r="Q78" s="639">
        <f>IF($B$8="Actuals only",SUMIF('WW Spending Actual'!$B$10:$B$49,'Summary TC'!$B78,'WW Spending Actual'!P$10:P$49),0)+IF($B$8="Actuals + Projected",SUMIF('WW Spending Total'!$B$10:$B$49,'Summary TC'!$B78,'WW Spending Total'!P$10:P$49),0)</f>
        <v>0</v>
      </c>
      <c r="R78" s="639">
        <f>IF($B$8="Actuals only",SUMIF('WW Spending Actual'!$B$10:$B$49,'Summary TC'!$B78,'WW Spending Actual'!Q$10:Q$49),0)+IF($B$8="Actuals + Projected",SUMIF('WW Spending Total'!$B$10:$B$49,'Summary TC'!$B78,'WW Spending Total'!Q$10:Q$49),0)</f>
        <v>0</v>
      </c>
      <c r="S78" s="639">
        <f>IF($B$8="Actuals only",SUMIF('WW Spending Actual'!$B$10:$B$49,'Summary TC'!$B78,'WW Spending Actual'!R$10:R$49),0)+IF($B$8="Actuals + Projected",SUMIF('WW Spending Total'!$B$10:$B$49,'Summary TC'!$B78,'WW Spending Total'!R$10:R$49),0)</f>
        <v>0</v>
      </c>
      <c r="T78" s="639">
        <f>IF($B$8="Actuals only",SUMIF('WW Spending Actual'!$B$10:$B$49,'Summary TC'!$B78,'WW Spending Actual'!S$10:S$49),0)+IF($B$8="Actuals + Projected",SUMIF('WW Spending Total'!$B$10:$B$49,'Summary TC'!$B78,'WW Spending Total'!S$10:S$49),0)</f>
        <v>0</v>
      </c>
      <c r="U78" s="639">
        <f>IF($B$8="Actuals only",SUMIF('WW Spending Actual'!$B$10:$B$49,'Summary TC'!$B78,'WW Spending Actual'!T$10:T$49),0)+IF($B$8="Actuals + Projected",SUMIF('WW Spending Total'!$B$10:$B$49,'Summary TC'!$B78,'WW Spending Total'!T$10:T$49),0)</f>
        <v>0</v>
      </c>
      <c r="V78" s="639">
        <f>IF($B$8="Actuals only",SUMIF('WW Spending Actual'!$B$10:$B$49,'Summary TC'!$B78,'WW Spending Actual'!U$10:U$49),0)+IF($B$8="Actuals + Projected",SUMIF('WW Spending Total'!$B$10:$B$49,'Summary TC'!$B78,'WW Spending Total'!U$10:U$49),0)</f>
        <v>0</v>
      </c>
      <c r="W78" s="639">
        <f>IF($B$8="Actuals only",SUMIF('WW Spending Actual'!$B$10:$B$49,'Summary TC'!$B78,'WW Spending Actual'!V$10:V$49),0)+IF($B$8="Actuals + Projected",SUMIF('WW Spending Total'!$B$10:$B$49,'Summary TC'!$B78,'WW Spending Total'!V$10:V$49),0)</f>
        <v>0</v>
      </c>
      <c r="X78" s="639">
        <f>IF($B$8="Actuals only",SUMIF('WW Spending Actual'!$B$10:$B$49,'Summary TC'!$B78,'WW Spending Actual'!W$10:W$49),0)+IF($B$8="Actuals + Projected",SUMIF('WW Spending Total'!$B$10:$B$49,'Summary TC'!$B78,'WW Spending Total'!W$10:W$49),0)</f>
        <v>0</v>
      </c>
      <c r="Y78" s="639">
        <f>IF($B$8="Actuals only",SUMIF('WW Spending Actual'!$B$10:$B$49,'Summary TC'!$B78,'WW Spending Actual'!X$10:X$49),0)+IF($B$8="Actuals + Projected",SUMIF('WW Spending Total'!$B$10:$B$49,'Summary TC'!$B78,'WW Spending Total'!X$10:X$49),0)</f>
        <v>0</v>
      </c>
      <c r="Z78" s="639">
        <f>IF($B$8="Actuals only",SUMIF('WW Spending Actual'!$B$10:$B$49,'Summary TC'!$B78,'WW Spending Actual'!Y$10:Y$49),0)+IF($B$8="Actuals + Projected",SUMIF('WW Spending Total'!$B$10:$B$49,'Summary TC'!$B78,'WW Spending Total'!Y$10:Y$49),0)</f>
        <v>0</v>
      </c>
      <c r="AA78" s="639">
        <f>IF($B$8="Actuals only",SUMIF('WW Spending Actual'!$B$10:$B$49,'Summary TC'!$B78,'WW Spending Actual'!Z$10:Z$49),0)+IF($B$8="Actuals + Projected",SUMIF('WW Spending Total'!$B$10:$B$49,'Summary TC'!$B78,'WW Spending Total'!Z$10:Z$49),0)</f>
        <v>0</v>
      </c>
      <c r="AB78" s="639">
        <f>IF($B$8="Actuals only",SUMIF('WW Spending Actual'!$B$10:$B$49,'Summary TC'!$B78,'WW Spending Actual'!AA$10:AA$49),0)+IF($B$8="Actuals + Projected",SUMIF('WW Spending Total'!$B$10:$B$49,'Summary TC'!$B78,'WW Spending Total'!AA$10:AA$49),0)</f>
        <v>0</v>
      </c>
      <c r="AC78" s="639">
        <f>IF($B$8="Actuals only",SUMIF('WW Spending Actual'!$B$10:$B$49,'Summary TC'!$B78,'WW Spending Actual'!AB$10:AB$49),0)+IF($B$8="Actuals + Projected",SUMIF('WW Spending Total'!$B$10:$B$49,'Summary TC'!$B78,'WW Spending Total'!AB$10:AB$49),0)</f>
        <v>0</v>
      </c>
      <c r="AD78" s="639">
        <f>IF($B$8="Actuals only",SUMIF('WW Spending Actual'!$B$10:$B$49,'Summary TC'!$B78,'WW Spending Actual'!AC$10:AC$49),0)+IF($B$8="Actuals + Projected",SUMIF('WW Spending Total'!$B$10:$B$49,'Summary TC'!$B78,'WW Spending Total'!AC$10:AC$49),0)</f>
        <v>0</v>
      </c>
      <c r="AE78" s="639">
        <f>IF($B$8="Actuals only",SUMIF('WW Spending Actual'!$B$10:$B$49,'Summary TC'!$B78,'WW Spending Actual'!AD$10:AD$49),0)+IF($B$8="Actuals + Projected",SUMIF('WW Spending Total'!$B$10:$B$49,'Summary TC'!$B78,'WW Spending Total'!AD$10:AD$49),0)</f>
        <v>0</v>
      </c>
      <c r="AF78" s="639">
        <f>IF($B$8="Actuals only",SUMIF('WW Spending Actual'!$B$10:$B$49,'Summary TC'!$B78,'WW Spending Actual'!AE$10:AE$49),0)+IF($B$8="Actuals + Projected",SUMIF('WW Spending Total'!$B$10:$B$49,'Summary TC'!$B78,'WW Spending Total'!AE$10:AE$49),0)</f>
        <v>0</v>
      </c>
      <c r="AG78" s="639">
        <f>IF($B$8="Actuals only",SUMIF('WW Spending Actual'!$B$10:$B$49,'Summary TC'!$B78,'WW Spending Actual'!AF$10:AF$49),0)+IF($B$8="Actuals + Projected",SUMIF('WW Spending Total'!$B$10:$B$49,'Summary TC'!$B78,'WW Spending Total'!AF$10:AF$49),0)</f>
        <v>0</v>
      </c>
      <c r="AH78" s="639">
        <f>IF($B$8="Actuals only",SUMIF('WW Spending Actual'!$B$10:$B$49,'Summary TC'!$B78,'WW Spending Actual'!AG$10:AG$49),0)+IF($B$8="Actuals + Projected",SUMIF('WW Spending Total'!$B$10:$B$49,'Summary TC'!$B78,'WW Spending Total'!AG$10:AG$49),0)</f>
        <v>0</v>
      </c>
      <c r="AI78" s="675">
        <f t="shared" ref="AI78:AI95" si="21">SUM(E78:AH78)</f>
        <v>0</v>
      </c>
    </row>
    <row r="79" spans="2:35" ht="13" hidden="1" x14ac:dyDescent="0.3">
      <c r="B79" s="589" t="str">
        <f>IFERROR(VLOOKUP(C79,'MEG Def'!$A$7:$B$12,2),"")</f>
        <v/>
      </c>
      <c r="C79" s="636"/>
      <c r="D79" s="674"/>
      <c r="E79" s="638">
        <f>IF($B$8="Actuals only",SUMIF('WW Spending Actual'!$B$10:$B$49,'Summary TC'!$B79,'WW Spending Actual'!D$10:D$49),0)+IF($B$8="Actuals + Projected",SUMIF('WW Spending Total'!$B$10:$B$49,'Summary TC'!$B79,'WW Spending Total'!D$10:D$49),0)</f>
        <v>0</v>
      </c>
      <c r="F79" s="639">
        <f>IF($B$8="Actuals only",SUMIF('WW Spending Actual'!$B$10:$B$49,'Summary TC'!$B79,'WW Spending Actual'!E$10:E$49),0)+IF($B$8="Actuals + Projected",SUMIF('WW Spending Total'!$B$10:$B$49,'Summary TC'!$B79,'WW Spending Total'!E$10:E$49),0)</f>
        <v>0</v>
      </c>
      <c r="G79" s="639">
        <f>IF($B$8="Actuals only",SUMIF('WW Spending Actual'!$B$10:$B$49,'Summary TC'!$B79,'WW Spending Actual'!F$10:F$49),0)+IF($B$8="Actuals + Projected",SUMIF('WW Spending Total'!$B$10:$B$49,'Summary TC'!$B79,'WW Spending Total'!F$10:F$49),0)</f>
        <v>0</v>
      </c>
      <c r="H79" s="639">
        <f>IF($B$8="Actuals only",SUMIF('WW Spending Actual'!$B$10:$B$49,'Summary TC'!$B79,'WW Spending Actual'!G$10:G$49),0)+IF($B$8="Actuals + Projected",SUMIF('WW Spending Total'!$B$10:$B$49,'Summary TC'!$B79,'WW Spending Total'!G$10:G$49),0)</f>
        <v>0</v>
      </c>
      <c r="I79" s="639">
        <f>IF($B$8="Actuals only",SUMIF('WW Spending Actual'!$B$10:$B$49,'Summary TC'!$B79,'WW Spending Actual'!H$10:H$49),0)+IF($B$8="Actuals + Projected",SUMIF('WW Spending Total'!$B$10:$B$49,'Summary TC'!$B79,'WW Spending Total'!H$10:H$49),0)</f>
        <v>0</v>
      </c>
      <c r="J79" s="639">
        <f>IF($B$8="Actuals only",SUMIF('WW Spending Actual'!$B$10:$B$49,'Summary TC'!$B79,'WW Spending Actual'!I$10:I$49),0)+IF($B$8="Actuals + Projected",SUMIF('WW Spending Total'!$B$10:$B$49,'Summary TC'!$B79,'WW Spending Total'!I$10:I$49),0)</f>
        <v>0</v>
      </c>
      <c r="K79" s="639">
        <f>IF($B$8="Actuals only",SUMIF('WW Spending Actual'!$B$10:$B$49,'Summary TC'!$B79,'WW Spending Actual'!J$10:J$49),0)+IF($B$8="Actuals + Projected",SUMIF('WW Spending Total'!$B$10:$B$49,'Summary TC'!$B79,'WW Spending Total'!J$10:J$49),0)</f>
        <v>0</v>
      </c>
      <c r="L79" s="639">
        <f>IF($B$8="Actuals only",SUMIF('WW Spending Actual'!$B$10:$B$49,'Summary TC'!$B79,'WW Spending Actual'!K$10:K$49),0)+IF($B$8="Actuals + Projected",SUMIF('WW Spending Total'!$B$10:$B$49,'Summary TC'!$B79,'WW Spending Total'!K$10:K$49),0)</f>
        <v>0</v>
      </c>
      <c r="M79" s="639">
        <f>IF($B$8="Actuals only",SUMIF('WW Spending Actual'!$B$10:$B$49,'Summary TC'!$B79,'WW Spending Actual'!L$10:L$49),0)+IF($B$8="Actuals + Projected",SUMIF('WW Spending Total'!$B$10:$B$49,'Summary TC'!$B79,'WW Spending Total'!L$10:L$49),0)</f>
        <v>0</v>
      </c>
      <c r="N79" s="639">
        <f>IF($B$8="Actuals only",SUMIF('WW Spending Actual'!$B$10:$B$49,'Summary TC'!$B79,'WW Spending Actual'!M$10:M$49),0)+IF($B$8="Actuals + Projected",SUMIF('WW Spending Total'!$B$10:$B$49,'Summary TC'!$B79,'WW Spending Total'!M$10:M$49),0)</f>
        <v>0</v>
      </c>
      <c r="O79" s="639">
        <f>IF($B$8="Actuals only",SUMIF('WW Spending Actual'!$B$10:$B$49,'Summary TC'!$B79,'WW Spending Actual'!N$10:N$49),0)+IF($B$8="Actuals + Projected",SUMIF('WW Spending Total'!$B$10:$B$49,'Summary TC'!$B79,'WW Spending Total'!N$10:N$49),0)</f>
        <v>0</v>
      </c>
      <c r="P79" s="639">
        <f>IF($B$8="Actuals only",SUMIF('WW Spending Actual'!$B$10:$B$49,'Summary TC'!$B79,'WW Spending Actual'!O$10:O$49),0)+IF($B$8="Actuals + Projected",SUMIF('WW Spending Total'!$B$10:$B$49,'Summary TC'!$B79,'WW Spending Total'!O$10:O$49),0)</f>
        <v>0</v>
      </c>
      <c r="Q79" s="639">
        <f>IF($B$8="Actuals only",SUMIF('WW Spending Actual'!$B$10:$B$49,'Summary TC'!$B79,'WW Spending Actual'!P$10:P$49),0)+IF($B$8="Actuals + Projected",SUMIF('WW Spending Total'!$B$10:$B$49,'Summary TC'!$B79,'WW Spending Total'!P$10:P$49),0)</f>
        <v>0</v>
      </c>
      <c r="R79" s="639">
        <f>IF($B$8="Actuals only",SUMIF('WW Spending Actual'!$B$10:$B$49,'Summary TC'!$B79,'WW Spending Actual'!Q$10:Q$49),0)+IF($B$8="Actuals + Projected",SUMIF('WW Spending Total'!$B$10:$B$49,'Summary TC'!$B79,'WW Spending Total'!Q$10:Q$49),0)</f>
        <v>0</v>
      </c>
      <c r="S79" s="639">
        <f>IF($B$8="Actuals only",SUMIF('WW Spending Actual'!$B$10:$B$49,'Summary TC'!$B79,'WW Spending Actual'!R$10:R$49),0)+IF($B$8="Actuals + Projected",SUMIF('WW Spending Total'!$B$10:$B$49,'Summary TC'!$B79,'WW Spending Total'!R$10:R$49),0)</f>
        <v>0</v>
      </c>
      <c r="T79" s="639">
        <f>IF($B$8="Actuals only",SUMIF('WW Spending Actual'!$B$10:$B$49,'Summary TC'!$B79,'WW Spending Actual'!S$10:S$49),0)+IF($B$8="Actuals + Projected",SUMIF('WW Spending Total'!$B$10:$B$49,'Summary TC'!$B79,'WW Spending Total'!S$10:S$49),0)</f>
        <v>0</v>
      </c>
      <c r="U79" s="639">
        <f>IF($B$8="Actuals only",SUMIF('WW Spending Actual'!$B$10:$B$49,'Summary TC'!$B79,'WW Spending Actual'!T$10:T$49),0)+IF($B$8="Actuals + Projected",SUMIF('WW Spending Total'!$B$10:$B$49,'Summary TC'!$B79,'WW Spending Total'!T$10:T$49),0)</f>
        <v>0</v>
      </c>
      <c r="V79" s="639">
        <f>IF($B$8="Actuals only",SUMIF('WW Spending Actual'!$B$10:$B$49,'Summary TC'!$B79,'WW Spending Actual'!U$10:U$49),0)+IF($B$8="Actuals + Projected",SUMIF('WW Spending Total'!$B$10:$B$49,'Summary TC'!$B79,'WW Spending Total'!U$10:U$49),0)</f>
        <v>0</v>
      </c>
      <c r="W79" s="639">
        <f>IF($B$8="Actuals only",SUMIF('WW Spending Actual'!$B$10:$B$49,'Summary TC'!$B79,'WW Spending Actual'!V$10:V$49),0)+IF($B$8="Actuals + Projected",SUMIF('WW Spending Total'!$B$10:$B$49,'Summary TC'!$B79,'WW Spending Total'!V$10:V$49),0)</f>
        <v>0</v>
      </c>
      <c r="X79" s="639">
        <f>IF($B$8="Actuals only",SUMIF('WW Spending Actual'!$B$10:$B$49,'Summary TC'!$B79,'WW Spending Actual'!W$10:W$49),0)+IF($B$8="Actuals + Projected",SUMIF('WW Spending Total'!$B$10:$B$49,'Summary TC'!$B79,'WW Spending Total'!W$10:W$49),0)</f>
        <v>0</v>
      </c>
      <c r="Y79" s="639">
        <f>IF($B$8="Actuals only",SUMIF('WW Spending Actual'!$B$10:$B$49,'Summary TC'!$B79,'WW Spending Actual'!X$10:X$49),0)+IF($B$8="Actuals + Projected",SUMIF('WW Spending Total'!$B$10:$B$49,'Summary TC'!$B79,'WW Spending Total'!X$10:X$49),0)</f>
        <v>0</v>
      </c>
      <c r="Z79" s="639">
        <f>IF($B$8="Actuals only",SUMIF('WW Spending Actual'!$B$10:$B$49,'Summary TC'!$B79,'WW Spending Actual'!Y$10:Y$49),0)+IF($B$8="Actuals + Projected",SUMIF('WW Spending Total'!$B$10:$B$49,'Summary TC'!$B79,'WW Spending Total'!Y$10:Y$49),0)</f>
        <v>0</v>
      </c>
      <c r="AA79" s="639">
        <f>IF($B$8="Actuals only",SUMIF('WW Spending Actual'!$B$10:$B$49,'Summary TC'!$B79,'WW Spending Actual'!Z$10:Z$49),0)+IF($B$8="Actuals + Projected",SUMIF('WW Spending Total'!$B$10:$B$49,'Summary TC'!$B79,'WW Spending Total'!Z$10:Z$49),0)</f>
        <v>0</v>
      </c>
      <c r="AB79" s="639">
        <f>IF($B$8="Actuals only",SUMIF('WW Spending Actual'!$B$10:$B$49,'Summary TC'!$B79,'WW Spending Actual'!AA$10:AA$49),0)+IF($B$8="Actuals + Projected",SUMIF('WW Spending Total'!$B$10:$B$49,'Summary TC'!$B79,'WW Spending Total'!AA$10:AA$49),0)</f>
        <v>0</v>
      </c>
      <c r="AC79" s="639">
        <f>IF($B$8="Actuals only",SUMIF('WW Spending Actual'!$B$10:$B$49,'Summary TC'!$B79,'WW Spending Actual'!AB$10:AB$49),0)+IF($B$8="Actuals + Projected",SUMIF('WW Spending Total'!$B$10:$B$49,'Summary TC'!$B79,'WW Spending Total'!AB$10:AB$49),0)</f>
        <v>0</v>
      </c>
      <c r="AD79" s="639">
        <f>IF($B$8="Actuals only",SUMIF('WW Spending Actual'!$B$10:$B$49,'Summary TC'!$B79,'WW Spending Actual'!AC$10:AC$49),0)+IF($B$8="Actuals + Projected",SUMIF('WW Spending Total'!$B$10:$B$49,'Summary TC'!$B79,'WW Spending Total'!AC$10:AC$49),0)</f>
        <v>0</v>
      </c>
      <c r="AE79" s="639">
        <f>IF($B$8="Actuals only",SUMIF('WW Spending Actual'!$B$10:$B$49,'Summary TC'!$B79,'WW Spending Actual'!AD$10:AD$49),0)+IF($B$8="Actuals + Projected",SUMIF('WW Spending Total'!$B$10:$B$49,'Summary TC'!$B79,'WW Spending Total'!AD$10:AD$49),0)</f>
        <v>0</v>
      </c>
      <c r="AF79" s="639">
        <f>IF($B$8="Actuals only",SUMIF('WW Spending Actual'!$B$10:$B$49,'Summary TC'!$B79,'WW Spending Actual'!AE$10:AE$49),0)+IF($B$8="Actuals + Projected",SUMIF('WW Spending Total'!$B$10:$B$49,'Summary TC'!$B79,'WW Spending Total'!AE$10:AE$49),0)</f>
        <v>0</v>
      </c>
      <c r="AG79" s="639">
        <f>IF($B$8="Actuals only",SUMIF('WW Spending Actual'!$B$10:$B$49,'Summary TC'!$B79,'WW Spending Actual'!AF$10:AF$49),0)+IF($B$8="Actuals + Projected",SUMIF('WW Spending Total'!$B$10:$B$49,'Summary TC'!$B79,'WW Spending Total'!AF$10:AF$49),0)</f>
        <v>0</v>
      </c>
      <c r="AH79" s="639">
        <f>IF($B$8="Actuals only",SUMIF('WW Spending Actual'!$B$10:$B$49,'Summary TC'!$B79,'WW Spending Actual'!AG$10:AG$49),0)+IF($B$8="Actuals + Projected",SUMIF('WW Spending Total'!$B$10:$B$49,'Summary TC'!$B79,'WW Spending Total'!AG$10:AG$49),0)</f>
        <v>0</v>
      </c>
      <c r="AI79" s="675">
        <f t="shared" si="21"/>
        <v>0</v>
      </c>
    </row>
    <row r="80" spans="2:35" ht="13" hidden="1" x14ac:dyDescent="0.3">
      <c r="B80" s="589" t="str">
        <f>IFERROR(VLOOKUP(C80,'MEG Def'!$A$7:$B$12,2),"")</f>
        <v/>
      </c>
      <c r="C80" s="636"/>
      <c r="D80" s="674"/>
      <c r="E80" s="638">
        <f>IF($B$8="Actuals only",SUMIF('WW Spending Actual'!$B$10:$B$49,'Summary TC'!$B80,'WW Spending Actual'!D$10:D$49),0)+IF($B$8="Actuals + Projected",SUMIF('WW Spending Total'!$B$10:$B$49,'Summary TC'!$B80,'WW Spending Total'!D$10:D$49),0)</f>
        <v>0</v>
      </c>
      <c r="F80" s="639">
        <f>IF($B$8="Actuals only",SUMIF('WW Spending Actual'!$B$10:$B$49,'Summary TC'!$B80,'WW Spending Actual'!E$10:E$49),0)+IF($B$8="Actuals + Projected",SUMIF('WW Spending Total'!$B$10:$B$49,'Summary TC'!$B80,'WW Spending Total'!E$10:E$49),0)</f>
        <v>0</v>
      </c>
      <c r="G80" s="639">
        <f>IF($B$8="Actuals only",SUMIF('WW Spending Actual'!$B$10:$B$49,'Summary TC'!$B80,'WW Spending Actual'!F$10:F$49),0)+IF($B$8="Actuals + Projected",SUMIF('WW Spending Total'!$B$10:$B$49,'Summary TC'!$B80,'WW Spending Total'!F$10:F$49),0)</f>
        <v>0</v>
      </c>
      <c r="H80" s="639">
        <f>IF($B$8="Actuals only",SUMIF('WW Spending Actual'!$B$10:$B$49,'Summary TC'!$B80,'WW Spending Actual'!G$10:G$49),0)+IF($B$8="Actuals + Projected",SUMIF('WW Spending Total'!$B$10:$B$49,'Summary TC'!$B80,'WW Spending Total'!G$10:G$49),0)</f>
        <v>0</v>
      </c>
      <c r="I80" s="639">
        <f>IF($B$8="Actuals only",SUMIF('WW Spending Actual'!$B$10:$B$49,'Summary TC'!$B80,'WW Spending Actual'!H$10:H$49),0)+IF($B$8="Actuals + Projected",SUMIF('WW Spending Total'!$B$10:$B$49,'Summary TC'!$B80,'WW Spending Total'!H$10:H$49),0)</f>
        <v>0</v>
      </c>
      <c r="J80" s="639">
        <f>IF($B$8="Actuals only",SUMIF('WW Spending Actual'!$B$10:$B$49,'Summary TC'!$B80,'WW Spending Actual'!I$10:I$49),0)+IF($B$8="Actuals + Projected",SUMIF('WW Spending Total'!$B$10:$B$49,'Summary TC'!$B80,'WW Spending Total'!I$10:I$49),0)</f>
        <v>0</v>
      </c>
      <c r="K80" s="639">
        <f>IF($B$8="Actuals only",SUMIF('WW Spending Actual'!$B$10:$B$49,'Summary TC'!$B80,'WW Spending Actual'!J$10:J$49),0)+IF($B$8="Actuals + Projected",SUMIF('WW Spending Total'!$B$10:$B$49,'Summary TC'!$B80,'WW Spending Total'!J$10:J$49),0)</f>
        <v>0</v>
      </c>
      <c r="L80" s="639">
        <f>IF($B$8="Actuals only",SUMIF('WW Spending Actual'!$B$10:$B$49,'Summary TC'!$B80,'WW Spending Actual'!K$10:K$49),0)+IF($B$8="Actuals + Projected",SUMIF('WW Spending Total'!$B$10:$B$49,'Summary TC'!$B80,'WW Spending Total'!K$10:K$49),0)</f>
        <v>0</v>
      </c>
      <c r="M80" s="639">
        <f>IF($B$8="Actuals only",SUMIF('WW Spending Actual'!$B$10:$B$49,'Summary TC'!$B80,'WW Spending Actual'!L$10:L$49),0)+IF($B$8="Actuals + Projected",SUMIF('WW Spending Total'!$B$10:$B$49,'Summary TC'!$B80,'WW Spending Total'!L$10:L$49),0)</f>
        <v>0</v>
      </c>
      <c r="N80" s="639">
        <f>IF($B$8="Actuals only",SUMIF('WW Spending Actual'!$B$10:$B$49,'Summary TC'!$B80,'WW Spending Actual'!M$10:M$49),0)+IF($B$8="Actuals + Projected",SUMIF('WW Spending Total'!$B$10:$B$49,'Summary TC'!$B80,'WW Spending Total'!M$10:M$49),0)</f>
        <v>0</v>
      </c>
      <c r="O80" s="639">
        <f>IF($B$8="Actuals only",SUMIF('WW Spending Actual'!$B$10:$B$49,'Summary TC'!$B80,'WW Spending Actual'!N$10:N$49),0)+IF($B$8="Actuals + Projected",SUMIF('WW Spending Total'!$B$10:$B$49,'Summary TC'!$B80,'WW Spending Total'!N$10:N$49),0)</f>
        <v>0</v>
      </c>
      <c r="P80" s="639">
        <f>IF($B$8="Actuals only",SUMIF('WW Spending Actual'!$B$10:$B$49,'Summary TC'!$B80,'WW Spending Actual'!O$10:O$49),0)+IF($B$8="Actuals + Projected",SUMIF('WW Spending Total'!$B$10:$B$49,'Summary TC'!$B80,'WW Spending Total'!O$10:O$49),0)</f>
        <v>0</v>
      </c>
      <c r="Q80" s="639">
        <f>IF($B$8="Actuals only",SUMIF('WW Spending Actual'!$B$10:$B$49,'Summary TC'!$B80,'WW Spending Actual'!P$10:P$49),0)+IF($B$8="Actuals + Projected",SUMIF('WW Spending Total'!$B$10:$B$49,'Summary TC'!$B80,'WW Spending Total'!P$10:P$49),0)</f>
        <v>0</v>
      </c>
      <c r="R80" s="639">
        <f>IF($B$8="Actuals only",SUMIF('WW Spending Actual'!$B$10:$B$49,'Summary TC'!$B80,'WW Spending Actual'!Q$10:Q$49),0)+IF($B$8="Actuals + Projected",SUMIF('WW Spending Total'!$B$10:$B$49,'Summary TC'!$B80,'WW Spending Total'!Q$10:Q$49),0)</f>
        <v>0</v>
      </c>
      <c r="S80" s="639">
        <f>IF($B$8="Actuals only",SUMIF('WW Spending Actual'!$B$10:$B$49,'Summary TC'!$B80,'WW Spending Actual'!R$10:R$49),0)+IF($B$8="Actuals + Projected",SUMIF('WW Spending Total'!$B$10:$B$49,'Summary TC'!$B80,'WW Spending Total'!R$10:R$49),0)</f>
        <v>0</v>
      </c>
      <c r="T80" s="639">
        <f>IF($B$8="Actuals only",SUMIF('WW Spending Actual'!$B$10:$B$49,'Summary TC'!$B80,'WW Spending Actual'!S$10:S$49),0)+IF($B$8="Actuals + Projected",SUMIF('WW Spending Total'!$B$10:$B$49,'Summary TC'!$B80,'WW Spending Total'!S$10:S$49),0)</f>
        <v>0</v>
      </c>
      <c r="U80" s="639">
        <f>IF($B$8="Actuals only",SUMIF('WW Spending Actual'!$B$10:$B$49,'Summary TC'!$B80,'WW Spending Actual'!T$10:T$49),0)+IF($B$8="Actuals + Projected",SUMIF('WW Spending Total'!$B$10:$B$49,'Summary TC'!$B80,'WW Spending Total'!T$10:T$49),0)</f>
        <v>0</v>
      </c>
      <c r="V80" s="639">
        <f>IF($B$8="Actuals only",SUMIF('WW Spending Actual'!$B$10:$B$49,'Summary TC'!$B80,'WW Spending Actual'!U$10:U$49),0)+IF($B$8="Actuals + Projected",SUMIF('WW Spending Total'!$B$10:$B$49,'Summary TC'!$B80,'WW Spending Total'!U$10:U$49),0)</f>
        <v>0</v>
      </c>
      <c r="W80" s="639">
        <f>IF($B$8="Actuals only",SUMIF('WW Spending Actual'!$B$10:$B$49,'Summary TC'!$B80,'WW Spending Actual'!V$10:V$49),0)+IF($B$8="Actuals + Projected",SUMIF('WW Spending Total'!$B$10:$B$49,'Summary TC'!$B80,'WW Spending Total'!V$10:V$49),0)</f>
        <v>0</v>
      </c>
      <c r="X80" s="639">
        <f>IF($B$8="Actuals only",SUMIF('WW Spending Actual'!$B$10:$B$49,'Summary TC'!$B80,'WW Spending Actual'!W$10:W$49),0)+IF($B$8="Actuals + Projected",SUMIF('WW Spending Total'!$B$10:$B$49,'Summary TC'!$B80,'WW Spending Total'!W$10:W$49),0)</f>
        <v>0</v>
      </c>
      <c r="Y80" s="639">
        <f>IF($B$8="Actuals only",SUMIF('WW Spending Actual'!$B$10:$B$49,'Summary TC'!$B80,'WW Spending Actual'!X$10:X$49),0)+IF($B$8="Actuals + Projected",SUMIF('WW Spending Total'!$B$10:$B$49,'Summary TC'!$B80,'WW Spending Total'!X$10:X$49),0)</f>
        <v>0</v>
      </c>
      <c r="Z80" s="639">
        <f>IF($B$8="Actuals only",SUMIF('WW Spending Actual'!$B$10:$B$49,'Summary TC'!$B80,'WW Spending Actual'!Y$10:Y$49),0)+IF($B$8="Actuals + Projected",SUMIF('WW Spending Total'!$B$10:$B$49,'Summary TC'!$B80,'WW Spending Total'!Y$10:Y$49),0)</f>
        <v>0</v>
      </c>
      <c r="AA80" s="639">
        <f>IF($B$8="Actuals only",SUMIF('WW Spending Actual'!$B$10:$B$49,'Summary TC'!$B80,'WW Spending Actual'!Z$10:Z$49),0)+IF($B$8="Actuals + Projected",SUMIF('WW Spending Total'!$B$10:$B$49,'Summary TC'!$B80,'WW Spending Total'!Z$10:Z$49),0)</f>
        <v>0</v>
      </c>
      <c r="AB80" s="639">
        <f>IF($B$8="Actuals only",SUMIF('WW Spending Actual'!$B$10:$B$49,'Summary TC'!$B80,'WW Spending Actual'!AA$10:AA$49),0)+IF($B$8="Actuals + Projected",SUMIF('WW Spending Total'!$B$10:$B$49,'Summary TC'!$B80,'WW Spending Total'!AA$10:AA$49),0)</f>
        <v>0</v>
      </c>
      <c r="AC80" s="639">
        <f>IF($B$8="Actuals only",SUMIF('WW Spending Actual'!$B$10:$B$49,'Summary TC'!$B80,'WW Spending Actual'!AB$10:AB$49),0)+IF($B$8="Actuals + Projected",SUMIF('WW Spending Total'!$B$10:$B$49,'Summary TC'!$B80,'WW Spending Total'!AB$10:AB$49),0)</f>
        <v>0</v>
      </c>
      <c r="AD80" s="639">
        <f>IF($B$8="Actuals only",SUMIF('WW Spending Actual'!$B$10:$B$49,'Summary TC'!$B80,'WW Spending Actual'!AC$10:AC$49),0)+IF($B$8="Actuals + Projected",SUMIF('WW Spending Total'!$B$10:$B$49,'Summary TC'!$B80,'WW Spending Total'!AC$10:AC$49),0)</f>
        <v>0</v>
      </c>
      <c r="AE80" s="639">
        <f>IF($B$8="Actuals only",SUMIF('WW Spending Actual'!$B$10:$B$49,'Summary TC'!$B80,'WW Spending Actual'!AD$10:AD$49),0)+IF($B$8="Actuals + Projected",SUMIF('WW Spending Total'!$B$10:$B$49,'Summary TC'!$B80,'WW Spending Total'!AD$10:AD$49),0)</f>
        <v>0</v>
      </c>
      <c r="AF80" s="639">
        <f>IF($B$8="Actuals only",SUMIF('WW Spending Actual'!$B$10:$B$49,'Summary TC'!$B80,'WW Spending Actual'!AE$10:AE$49),0)+IF($B$8="Actuals + Projected",SUMIF('WW Spending Total'!$B$10:$B$49,'Summary TC'!$B80,'WW Spending Total'!AE$10:AE$49),0)</f>
        <v>0</v>
      </c>
      <c r="AG80" s="639">
        <f>IF($B$8="Actuals only",SUMIF('WW Spending Actual'!$B$10:$B$49,'Summary TC'!$B80,'WW Spending Actual'!AF$10:AF$49),0)+IF($B$8="Actuals + Projected",SUMIF('WW Spending Total'!$B$10:$B$49,'Summary TC'!$B80,'WW Spending Total'!AF$10:AF$49),0)</f>
        <v>0</v>
      </c>
      <c r="AH80" s="639">
        <f>IF($B$8="Actuals only",SUMIF('WW Spending Actual'!$B$10:$B$49,'Summary TC'!$B80,'WW Spending Actual'!AG$10:AG$49),0)+IF($B$8="Actuals + Projected",SUMIF('WW Spending Total'!$B$10:$B$49,'Summary TC'!$B80,'WW Spending Total'!AG$10:AG$49),0)</f>
        <v>0</v>
      </c>
      <c r="AI80" s="675">
        <f t="shared" si="21"/>
        <v>0</v>
      </c>
    </row>
    <row r="81" spans="2:35" ht="13" hidden="1" x14ac:dyDescent="0.3">
      <c r="B81" s="589" t="str">
        <f>IFERROR(VLOOKUP(C81,'MEG Def'!$A$7:$B$12,2),"")</f>
        <v/>
      </c>
      <c r="C81" s="636"/>
      <c r="D81" s="674"/>
      <c r="E81" s="638">
        <f>IF($B$8="Actuals only",SUMIF('WW Spending Actual'!$B$10:$B$49,'Summary TC'!$B81,'WW Spending Actual'!D$10:D$49),0)+IF($B$8="Actuals + Projected",SUMIF('WW Spending Total'!$B$10:$B$49,'Summary TC'!$B81,'WW Spending Total'!D$10:D$49),0)</f>
        <v>0</v>
      </c>
      <c r="F81" s="639">
        <f>IF($B$8="Actuals only",SUMIF('WW Spending Actual'!$B$10:$B$49,'Summary TC'!$B81,'WW Spending Actual'!E$10:E$49),0)+IF($B$8="Actuals + Projected",SUMIF('WW Spending Total'!$B$10:$B$49,'Summary TC'!$B81,'WW Spending Total'!E$10:E$49),0)</f>
        <v>0</v>
      </c>
      <c r="G81" s="639">
        <f>IF($B$8="Actuals only",SUMIF('WW Spending Actual'!$B$10:$B$49,'Summary TC'!$B81,'WW Spending Actual'!F$10:F$49),0)+IF($B$8="Actuals + Projected",SUMIF('WW Spending Total'!$B$10:$B$49,'Summary TC'!$B81,'WW Spending Total'!F$10:F$49),0)</f>
        <v>0</v>
      </c>
      <c r="H81" s="639">
        <f>IF($B$8="Actuals only",SUMIF('WW Spending Actual'!$B$10:$B$49,'Summary TC'!$B81,'WW Spending Actual'!G$10:G$49),0)+IF($B$8="Actuals + Projected",SUMIF('WW Spending Total'!$B$10:$B$49,'Summary TC'!$B81,'WW Spending Total'!G$10:G$49),0)</f>
        <v>0</v>
      </c>
      <c r="I81" s="639">
        <f>IF($B$8="Actuals only",SUMIF('WW Spending Actual'!$B$10:$B$49,'Summary TC'!$B81,'WW Spending Actual'!H$10:H$49),0)+IF($B$8="Actuals + Projected",SUMIF('WW Spending Total'!$B$10:$B$49,'Summary TC'!$B81,'WW Spending Total'!H$10:H$49),0)</f>
        <v>0</v>
      </c>
      <c r="J81" s="639">
        <f>IF($B$8="Actuals only",SUMIF('WW Spending Actual'!$B$10:$B$49,'Summary TC'!$B81,'WW Spending Actual'!I$10:I$49),0)+IF($B$8="Actuals + Projected",SUMIF('WW Spending Total'!$B$10:$B$49,'Summary TC'!$B81,'WW Spending Total'!I$10:I$49),0)</f>
        <v>0</v>
      </c>
      <c r="K81" s="639">
        <f>IF($B$8="Actuals only",SUMIF('WW Spending Actual'!$B$10:$B$49,'Summary TC'!$B81,'WW Spending Actual'!J$10:J$49),0)+IF($B$8="Actuals + Projected",SUMIF('WW Spending Total'!$B$10:$B$49,'Summary TC'!$B81,'WW Spending Total'!J$10:J$49),0)</f>
        <v>0</v>
      </c>
      <c r="L81" s="639">
        <f>IF($B$8="Actuals only",SUMIF('WW Spending Actual'!$B$10:$B$49,'Summary TC'!$B81,'WW Spending Actual'!K$10:K$49),0)+IF($B$8="Actuals + Projected",SUMIF('WW Spending Total'!$B$10:$B$49,'Summary TC'!$B81,'WW Spending Total'!K$10:K$49),0)</f>
        <v>0</v>
      </c>
      <c r="M81" s="639">
        <f>IF($B$8="Actuals only",SUMIF('WW Spending Actual'!$B$10:$B$49,'Summary TC'!$B81,'WW Spending Actual'!L$10:L$49),0)+IF($B$8="Actuals + Projected",SUMIF('WW Spending Total'!$B$10:$B$49,'Summary TC'!$B81,'WW Spending Total'!L$10:L$49),0)</f>
        <v>0</v>
      </c>
      <c r="N81" s="639">
        <f>IF($B$8="Actuals only",SUMIF('WW Spending Actual'!$B$10:$B$49,'Summary TC'!$B81,'WW Spending Actual'!M$10:M$49),0)+IF($B$8="Actuals + Projected",SUMIF('WW Spending Total'!$B$10:$B$49,'Summary TC'!$B81,'WW Spending Total'!M$10:M$49),0)</f>
        <v>0</v>
      </c>
      <c r="O81" s="639">
        <f>IF($B$8="Actuals only",SUMIF('WW Spending Actual'!$B$10:$B$49,'Summary TC'!$B81,'WW Spending Actual'!N$10:N$49),0)+IF($B$8="Actuals + Projected",SUMIF('WW Spending Total'!$B$10:$B$49,'Summary TC'!$B81,'WW Spending Total'!N$10:N$49),0)</f>
        <v>0</v>
      </c>
      <c r="P81" s="639">
        <f>IF($B$8="Actuals only",SUMIF('WW Spending Actual'!$B$10:$B$49,'Summary TC'!$B81,'WW Spending Actual'!O$10:O$49),0)+IF($B$8="Actuals + Projected",SUMIF('WW Spending Total'!$B$10:$B$49,'Summary TC'!$B81,'WW Spending Total'!O$10:O$49),0)</f>
        <v>0</v>
      </c>
      <c r="Q81" s="639">
        <f>IF($B$8="Actuals only",SUMIF('WW Spending Actual'!$B$10:$B$49,'Summary TC'!$B81,'WW Spending Actual'!P$10:P$49),0)+IF($B$8="Actuals + Projected",SUMIF('WW Spending Total'!$B$10:$B$49,'Summary TC'!$B81,'WW Spending Total'!P$10:P$49),0)</f>
        <v>0</v>
      </c>
      <c r="R81" s="639">
        <f>IF($B$8="Actuals only",SUMIF('WW Spending Actual'!$B$10:$B$49,'Summary TC'!$B81,'WW Spending Actual'!Q$10:Q$49),0)+IF($B$8="Actuals + Projected",SUMIF('WW Spending Total'!$B$10:$B$49,'Summary TC'!$B81,'WW Spending Total'!Q$10:Q$49),0)</f>
        <v>0</v>
      </c>
      <c r="S81" s="639">
        <f>IF($B$8="Actuals only",SUMIF('WW Spending Actual'!$B$10:$B$49,'Summary TC'!$B81,'WW Spending Actual'!R$10:R$49),0)+IF($B$8="Actuals + Projected",SUMIF('WW Spending Total'!$B$10:$B$49,'Summary TC'!$B81,'WW Spending Total'!R$10:R$49),0)</f>
        <v>0</v>
      </c>
      <c r="T81" s="639">
        <f>IF($B$8="Actuals only",SUMIF('WW Spending Actual'!$B$10:$B$49,'Summary TC'!$B81,'WW Spending Actual'!S$10:S$49),0)+IF($B$8="Actuals + Projected",SUMIF('WW Spending Total'!$B$10:$B$49,'Summary TC'!$B81,'WW Spending Total'!S$10:S$49),0)</f>
        <v>0</v>
      </c>
      <c r="U81" s="639">
        <f>IF($B$8="Actuals only",SUMIF('WW Spending Actual'!$B$10:$B$49,'Summary TC'!$B81,'WW Spending Actual'!T$10:T$49),0)+IF($B$8="Actuals + Projected",SUMIF('WW Spending Total'!$B$10:$B$49,'Summary TC'!$B81,'WW Spending Total'!T$10:T$49),0)</f>
        <v>0</v>
      </c>
      <c r="V81" s="639">
        <f>IF($B$8="Actuals only",SUMIF('WW Spending Actual'!$B$10:$B$49,'Summary TC'!$B81,'WW Spending Actual'!U$10:U$49),0)+IF($B$8="Actuals + Projected",SUMIF('WW Spending Total'!$B$10:$B$49,'Summary TC'!$B81,'WW Spending Total'!U$10:U$49),0)</f>
        <v>0</v>
      </c>
      <c r="W81" s="639">
        <f>IF($B$8="Actuals only",SUMIF('WW Spending Actual'!$B$10:$B$49,'Summary TC'!$B81,'WW Spending Actual'!V$10:V$49),0)+IF($B$8="Actuals + Projected",SUMIF('WW Spending Total'!$B$10:$B$49,'Summary TC'!$B81,'WW Spending Total'!V$10:V$49),0)</f>
        <v>0</v>
      </c>
      <c r="X81" s="639">
        <f>IF($B$8="Actuals only",SUMIF('WW Spending Actual'!$B$10:$B$49,'Summary TC'!$B81,'WW Spending Actual'!W$10:W$49),0)+IF($B$8="Actuals + Projected",SUMIF('WW Spending Total'!$B$10:$B$49,'Summary TC'!$B81,'WW Spending Total'!W$10:W$49),0)</f>
        <v>0</v>
      </c>
      <c r="Y81" s="639">
        <f>IF($B$8="Actuals only",SUMIF('WW Spending Actual'!$B$10:$B$49,'Summary TC'!$B81,'WW Spending Actual'!X$10:X$49),0)+IF($B$8="Actuals + Projected",SUMIF('WW Spending Total'!$B$10:$B$49,'Summary TC'!$B81,'WW Spending Total'!X$10:X$49),0)</f>
        <v>0</v>
      </c>
      <c r="Z81" s="639">
        <f>IF($B$8="Actuals only",SUMIF('WW Spending Actual'!$B$10:$B$49,'Summary TC'!$B81,'WW Spending Actual'!Y$10:Y$49),0)+IF($B$8="Actuals + Projected",SUMIF('WW Spending Total'!$B$10:$B$49,'Summary TC'!$B81,'WW Spending Total'!Y$10:Y$49),0)</f>
        <v>0</v>
      </c>
      <c r="AA81" s="639">
        <f>IF($B$8="Actuals only",SUMIF('WW Spending Actual'!$B$10:$B$49,'Summary TC'!$B81,'WW Spending Actual'!Z$10:Z$49),0)+IF($B$8="Actuals + Projected",SUMIF('WW Spending Total'!$B$10:$B$49,'Summary TC'!$B81,'WW Spending Total'!Z$10:Z$49),0)</f>
        <v>0</v>
      </c>
      <c r="AB81" s="639">
        <f>IF($B$8="Actuals only",SUMIF('WW Spending Actual'!$B$10:$B$49,'Summary TC'!$B81,'WW Spending Actual'!AA$10:AA$49),0)+IF($B$8="Actuals + Projected",SUMIF('WW Spending Total'!$B$10:$B$49,'Summary TC'!$B81,'WW Spending Total'!AA$10:AA$49),0)</f>
        <v>0</v>
      </c>
      <c r="AC81" s="639">
        <f>IF($B$8="Actuals only",SUMIF('WW Spending Actual'!$B$10:$B$49,'Summary TC'!$B81,'WW Spending Actual'!AB$10:AB$49),0)+IF($B$8="Actuals + Projected",SUMIF('WW Spending Total'!$B$10:$B$49,'Summary TC'!$B81,'WW Spending Total'!AB$10:AB$49),0)</f>
        <v>0</v>
      </c>
      <c r="AD81" s="639">
        <f>IF($B$8="Actuals only",SUMIF('WW Spending Actual'!$B$10:$B$49,'Summary TC'!$B81,'WW Spending Actual'!AC$10:AC$49),0)+IF($B$8="Actuals + Projected",SUMIF('WW Spending Total'!$B$10:$B$49,'Summary TC'!$B81,'WW Spending Total'!AC$10:AC$49),0)</f>
        <v>0</v>
      </c>
      <c r="AE81" s="639">
        <f>IF($B$8="Actuals only",SUMIF('WW Spending Actual'!$B$10:$B$49,'Summary TC'!$B81,'WW Spending Actual'!AD$10:AD$49),0)+IF($B$8="Actuals + Projected",SUMIF('WW Spending Total'!$B$10:$B$49,'Summary TC'!$B81,'WW Spending Total'!AD$10:AD$49),0)</f>
        <v>0</v>
      </c>
      <c r="AF81" s="639">
        <f>IF($B$8="Actuals only",SUMIF('WW Spending Actual'!$B$10:$B$49,'Summary TC'!$B81,'WW Spending Actual'!AE$10:AE$49),0)+IF($B$8="Actuals + Projected",SUMIF('WW Spending Total'!$B$10:$B$49,'Summary TC'!$B81,'WW Spending Total'!AE$10:AE$49),0)</f>
        <v>0</v>
      </c>
      <c r="AG81" s="639">
        <f>IF($B$8="Actuals only",SUMIF('WW Spending Actual'!$B$10:$B$49,'Summary TC'!$B81,'WW Spending Actual'!AF$10:AF$49),0)+IF($B$8="Actuals + Projected",SUMIF('WW Spending Total'!$B$10:$B$49,'Summary TC'!$B81,'WW Spending Total'!AF$10:AF$49),0)</f>
        <v>0</v>
      </c>
      <c r="AH81" s="639">
        <f>IF($B$8="Actuals only",SUMIF('WW Spending Actual'!$B$10:$B$49,'Summary TC'!$B81,'WW Spending Actual'!AG$10:AG$49),0)+IF($B$8="Actuals + Projected",SUMIF('WW Spending Total'!$B$10:$B$49,'Summary TC'!$B81,'WW Spending Total'!AG$10:AG$49),0)</f>
        <v>0</v>
      </c>
      <c r="AI81" s="675">
        <f t="shared" si="21"/>
        <v>0</v>
      </c>
    </row>
    <row r="82" spans="2:35" ht="13" hidden="1" x14ac:dyDescent="0.3">
      <c r="B82" s="589"/>
      <c r="C82" s="636"/>
      <c r="D82" s="676"/>
      <c r="E82" s="515">
        <f>IF($B$8="Actuals only",SUMIF('WW Spending Actual'!$B$10:$B$49,'Summary TC'!$B82,'WW Spending Actual'!D$10:D$49),0)+IF($B$8="Actuals + Projected",SUMIF('WW Spending Total'!$B$10:$B$49,'Summary TC'!$B82,'WW Spending Total'!D$10:D$49),0)</f>
        <v>0</v>
      </c>
      <c r="F82" s="515">
        <f>IF($B$8="Actuals only",SUMIF('WW Spending Actual'!$B$10:$B$49,'Summary TC'!$B82,'WW Spending Actual'!E$10:E$49),0)+IF($B$8="Actuals + Projected",SUMIF('WW Spending Total'!$B$10:$B$49,'Summary TC'!$B82,'WW Spending Total'!E$10:E$49),0)</f>
        <v>0</v>
      </c>
      <c r="G82" s="515">
        <f>IF($B$8="Actuals only",SUMIF('WW Spending Actual'!$B$10:$B$49,'Summary TC'!$B82,'WW Spending Actual'!F$10:F$49),0)+IF($B$8="Actuals + Projected",SUMIF('WW Spending Total'!$B$10:$B$49,'Summary TC'!$B82,'WW Spending Total'!F$10:F$49),0)</f>
        <v>0</v>
      </c>
      <c r="H82" s="515">
        <f>IF($B$8="Actuals only",SUMIF('WW Spending Actual'!$B$10:$B$49,'Summary TC'!$B82,'WW Spending Actual'!G$10:G$49),0)+IF($B$8="Actuals + Projected",SUMIF('WW Spending Total'!$B$10:$B$49,'Summary TC'!$B82,'WW Spending Total'!G$10:G$49),0)</f>
        <v>0</v>
      </c>
      <c r="I82" s="515">
        <f>IF($B$8="Actuals only",SUMIF('WW Spending Actual'!$B$10:$B$49,'Summary TC'!$B82,'WW Spending Actual'!H$10:H$49),0)+IF($B$8="Actuals + Projected",SUMIF('WW Spending Total'!$B$10:$B$49,'Summary TC'!$B82,'WW Spending Total'!H$10:H$49),0)</f>
        <v>0</v>
      </c>
      <c r="J82" s="515">
        <f>IF($B$8="Actuals only",SUMIF('WW Spending Actual'!$B$10:$B$49,'Summary TC'!$B82,'WW Spending Actual'!I$10:I$49),0)+IF($B$8="Actuals + Projected",SUMIF('WW Spending Total'!$B$10:$B$49,'Summary TC'!$B82,'WW Spending Total'!I$10:I$49),0)</f>
        <v>0</v>
      </c>
      <c r="K82" s="515">
        <f>IF($B$8="Actuals only",SUMIF('WW Spending Actual'!$B$10:$B$49,'Summary TC'!$B82,'WW Spending Actual'!J$10:J$49),0)+IF($B$8="Actuals + Projected",SUMIF('WW Spending Total'!$B$10:$B$49,'Summary TC'!$B82,'WW Spending Total'!J$10:J$49),0)</f>
        <v>0</v>
      </c>
      <c r="L82" s="515">
        <f>IF($B$8="Actuals only",SUMIF('WW Spending Actual'!$B$10:$B$49,'Summary TC'!$B82,'WW Spending Actual'!K$10:K$49),0)+IF($B$8="Actuals + Projected",SUMIF('WW Spending Total'!$B$10:$B$49,'Summary TC'!$B82,'WW Spending Total'!K$10:K$49),0)</f>
        <v>0</v>
      </c>
      <c r="M82" s="515">
        <f>IF($B$8="Actuals only",SUMIF('WW Spending Actual'!$B$10:$B$49,'Summary TC'!$B82,'WW Spending Actual'!L$10:L$49),0)+IF($B$8="Actuals + Projected",SUMIF('WW Spending Total'!$B$10:$B$49,'Summary TC'!$B82,'WW Spending Total'!L$10:L$49),0)</f>
        <v>0</v>
      </c>
      <c r="N82" s="515">
        <f>IF($B$8="Actuals only",SUMIF('WW Spending Actual'!$B$10:$B$49,'Summary TC'!$B82,'WW Spending Actual'!M$10:M$49),0)+IF($B$8="Actuals + Projected",SUMIF('WW Spending Total'!$B$10:$B$49,'Summary TC'!$B82,'WW Spending Total'!M$10:M$49),0)</f>
        <v>0</v>
      </c>
      <c r="O82" s="515">
        <f>IF($B$8="Actuals only",SUMIF('WW Spending Actual'!$B$10:$B$49,'Summary TC'!$B82,'WW Spending Actual'!N$10:N$49),0)+IF($B$8="Actuals + Projected",SUMIF('WW Spending Total'!$B$10:$B$49,'Summary TC'!$B82,'WW Spending Total'!N$10:N$49),0)</f>
        <v>0</v>
      </c>
      <c r="P82" s="515">
        <f>IF($B$8="Actuals only",SUMIF('WW Spending Actual'!$B$10:$B$49,'Summary TC'!$B82,'WW Spending Actual'!O$10:O$49),0)+IF($B$8="Actuals + Projected",SUMIF('WW Spending Total'!$B$10:$B$49,'Summary TC'!$B82,'WW Spending Total'!O$10:O$49),0)</f>
        <v>0</v>
      </c>
      <c r="Q82" s="515">
        <f>IF($B$8="Actuals only",SUMIF('WW Spending Actual'!$B$10:$B$49,'Summary TC'!$B82,'WW Spending Actual'!P$10:P$49),0)+IF($B$8="Actuals + Projected",SUMIF('WW Spending Total'!$B$10:$B$49,'Summary TC'!$B82,'WW Spending Total'!P$10:P$49),0)</f>
        <v>0</v>
      </c>
      <c r="R82" s="515">
        <f>IF($B$8="Actuals only",SUMIF('WW Spending Actual'!$B$10:$B$49,'Summary TC'!$B82,'WW Spending Actual'!Q$10:Q$49),0)+IF($B$8="Actuals + Projected",SUMIF('WW Spending Total'!$B$10:$B$49,'Summary TC'!$B82,'WW Spending Total'!Q$10:Q$49),0)</f>
        <v>0</v>
      </c>
      <c r="S82" s="515">
        <f>IF($B$8="Actuals only",SUMIF('WW Spending Actual'!$B$10:$B$49,'Summary TC'!$B82,'WW Spending Actual'!R$10:R$49),0)+IF($B$8="Actuals + Projected",SUMIF('WW Spending Total'!$B$10:$B$49,'Summary TC'!$B82,'WW Spending Total'!R$10:R$49),0)</f>
        <v>0</v>
      </c>
      <c r="T82" s="515">
        <f>IF($B$8="Actuals only",SUMIF('WW Spending Actual'!$B$10:$B$49,'Summary TC'!$B82,'WW Spending Actual'!S$10:S$49),0)+IF($B$8="Actuals + Projected",SUMIF('WW Spending Total'!$B$10:$B$49,'Summary TC'!$B82,'WW Spending Total'!S$10:S$49),0)</f>
        <v>0</v>
      </c>
      <c r="U82" s="515">
        <f>IF($B$8="Actuals only",SUMIF('WW Spending Actual'!$B$10:$B$49,'Summary TC'!$B82,'WW Spending Actual'!T$10:T$49),0)+IF($B$8="Actuals + Projected",SUMIF('WW Spending Total'!$B$10:$B$49,'Summary TC'!$B82,'WW Spending Total'!T$10:T$49),0)</f>
        <v>0</v>
      </c>
      <c r="V82" s="515">
        <f>IF($B$8="Actuals only",SUMIF('WW Spending Actual'!$B$10:$B$49,'Summary TC'!$B82,'WW Spending Actual'!U$10:U$49),0)+IF($B$8="Actuals + Projected",SUMIF('WW Spending Total'!$B$10:$B$49,'Summary TC'!$B82,'WW Spending Total'!U$10:U$49),0)</f>
        <v>0</v>
      </c>
      <c r="W82" s="515">
        <f>IF($B$8="Actuals only",SUMIF('WW Spending Actual'!$B$10:$B$49,'Summary TC'!$B82,'WW Spending Actual'!V$10:V$49),0)+IF($B$8="Actuals + Projected",SUMIF('WW Spending Total'!$B$10:$B$49,'Summary TC'!$B82,'WW Spending Total'!V$10:V$49),0)</f>
        <v>0</v>
      </c>
      <c r="X82" s="515">
        <f>IF($B$8="Actuals only",SUMIF('WW Spending Actual'!$B$10:$B$49,'Summary TC'!$B82,'WW Spending Actual'!W$10:W$49),0)+IF($B$8="Actuals + Projected",SUMIF('WW Spending Total'!$B$10:$B$49,'Summary TC'!$B82,'WW Spending Total'!W$10:W$49),0)</f>
        <v>0</v>
      </c>
      <c r="Y82" s="515">
        <f>IF($B$8="Actuals only",SUMIF('WW Spending Actual'!$B$10:$B$49,'Summary TC'!$B82,'WW Spending Actual'!X$10:X$49),0)+IF($B$8="Actuals + Projected",SUMIF('WW Spending Total'!$B$10:$B$49,'Summary TC'!$B82,'WW Spending Total'!X$10:X$49),0)</f>
        <v>0</v>
      </c>
      <c r="Z82" s="515">
        <f>IF($B$8="Actuals only",SUMIF('WW Spending Actual'!$B$10:$B$49,'Summary TC'!$B82,'WW Spending Actual'!Y$10:Y$49),0)+IF($B$8="Actuals + Projected",SUMIF('WW Spending Total'!$B$10:$B$49,'Summary TC'!$B82,'WW Spending Total'!Y$10:Y$49),0)</f>
        <v>0</v>
      </c>
      <c r="AA82" s="515">
        <f>IF($B$8="Actuals only",SUMIF('WW Spending Actual'!$B$10:$B$49,'Summary TC'!$B82,'WW Spending Actual'!Z$10:Z$49),0)+IF($B$8="Actuals + Projected",SUMIF('WW Spending Total'!$B$10:$B$49,'Summary TC'!$B82,'WW Spending Total'!Z$10:Z$49),0)</f>
        <v>0</v>
      </c>
      <c r="AB82" s="515">
        <f>IF($B$8="Actuals only",SUMIF('WW Spending Actual'!$B$10:$B$49,'Summary TC'!$B82,'WW Spending Actual'!AA$10:AA$49),0)+IF($B$8="Actuals + Projected",SUMIF('WW Spending Total'!$B$10:$B$49,'Summary TC'!$B82,'WW Spending Total'!AA$10:AA$49),0)</f>
        <v>0</v>
      </c>
      <c r="AC82" s="515">
        <f>IF($B$8="Actuals only",SUMIF('WW Spending Actual'!$B$10:$B$49,'Summary TC'!$B82,'WW Spending Actual'!AB$10:AB$49),0)+IF($B$8="Actuals + Projected",SUMIF('WW Spending Total'!$B$10:$B$49,'Summary TC'!$B82,'WW Spending Total'!AB$10:AB$49),0)</f>
        <v>0</v>
      </c>
      <c r="AD82" s="515">
        <f>IF($B$8="Actuals only",SUMIF('WW Spending Actual'!$B$10:$B$49,'Summary TC'!$B82,'WW Spending Actual'!AC$10:AC$49),0)+IF($B$8="Actuals + Projected",SUMIF('WW Spending Total'!$B$10:$B$49,'Summary TC'!$B82,'WW Spending Total'!AC$10:AC$49),0)</f>
        <v>0</v>
      </c>
      <c r="AE82" s="515">
        <f>IF($B$8="Actuals only",SUMIF('WW Spending Actual'!$B$10:$B$49,'Summary TC'!$B82,'WW Spending Actual'!AD$10:AD$49),0)+IF($B$8="Actuals + Projected",SUMIF('WW Spending Total'!$B$10:$B$49,'Summary TC'!$B82,'WW Spending Total'!AD$10:AD$49),0)</f>
        <v>0</v>
      </c>
      <c r="AF82" s="515">
        <f>IF($B$8="Actuals only",SUMIF('WW Spending Actual'!$B$10:$B$49,'Summary TC'!$B82,'WW Spending Actual'!AE$10:AE$49),0)+IF($B$8="Actuals + Projected",SUMIF('WW Spending Total'!$B$10:$B$49,'Summary TC'!$B82,'WW Spending Total'!AE$10:AE$49),0)</f>
        <v>0</v>
      </c>
      <c r="AG82" s="515">
        <f>IF($B$8="Actuals only",SUMIF('WW Spending Actual'!$B$10:$B$49,'Summary TC'!$B82,'WW Spending Actual'!AF$10:AF$49),0)+IF($B$8="Actuals + Projected",SUMIF('WW Spending Total'!$B$10:$B$49,'Summary TC'!$B82,'WW Spending Total'!AF$10:AF$49),0)</f>
        <v>0</v>
      </c>
      <c r="AH82" s="515">
        <f>IF($B$8="Actuals only",SUMIF('WW Spending Actual'!$B$10:$B$49,'Summary TC'!$B82,'WW Spending Actual'!AG$10:AG$49),0)+IF($B$8="Actuals + Projected",SUMIF('WW Spending Total'!$B$10:$B$49,'Summary TC'!$B82,'WW Spending Total'!AG$10:AG$49),0)</f>
        <v>0</v>
      </c>
      <c r="AI82" s="675">
        <f t="shared" si="21"/>
        <v>0</v>
      </c>
    </row>
    <row r="83" spans="2:35" ht="13" hidden="1" x14ac:dyDescent="0.3">
      <c r="B83" s="548" t="s">
        <v>86</v>
      </c>
      <c r="C83" s="626"/>
      <c r="D83" s="548"/>
      <c r="E83" s="515">
        <f>IF($B$8="Actuals only",SUMIF('WW Spending Actual'!$B$10:$B$49,'Summary TC'!$B83,'WW Spending Actual'!D$10:D$49),0)+IF($B$8="Actuals + Projected",SUMIF('WW Spending Total'!$B$10:$B$49,'Summary TC'!$B83,'WW Spending Total'!D$10:D$49),0)</f>
        <v>0</v>
      </c>
      <c r="F83" s="515">
        <f>IF($B$8="Actuals only",SUMIF('WW Spending Actual'!$B$10:$B$49,'Summary TC'!$B83,'WW Spending Actual'!E$10:E$49),0)+IF($B$8="Actuals + Projected",SUMIF('WW Spending Total'!$B$10:$B$49,'Summary TC'!$B83,'WW Spending Total'!E$10:E$49),0)</f>
        <v>0</v>
      </c>
      <c r="G83" s="515">
        <f>IF($B$8="Actuals only",SUMIF('WW Spending Actual'!$B$10:$B$49,'Summary TC'!$B83,'WW Spending Actual'!F$10:F$49),0)+IF($B$8="Actuals + Projected",SUMIF('WW Spending Total'!$B$10:$B$49,'Summary TC'!$B83,'WW Spending Total'!F$10:F$49),0)</f>
        <v>0</v>
      </c>
      <c r="H83" s="515">
        <f>IF($B$8="Actuals only",SUMIF('WW Spending Actual'!$B$10:$B$49,'Summary TC'!$B83,'WW Spending Actual'!G$10:G$49),0)+IF($B$8="Actuals + Projected",SUMIF('WW Spending Total'!$B$10:$B$49,'Summary TC'!$B83,'WW Spending Total'!G$10:G$49),0)</f>
        <v>0</v>
      </c>
      <c r="I83" s="515">
        <f>IF($B$8="Actuals only",SUMIF('WW Spending Actual'!$B$10:$B$49,'Summary TC'!$B83,'WW Spending Actual'!H$10:H$49),0)+IF($B$8="Actuals + Projected",SUMIF('WW Spending Total'!$B$10:$B$49,'Summary TC'!$B83,'WW Spending Total'!H$10:H$49),0)</f>
        <v>0</v>
      </c>
      <c r="J83" s="515">
        <f>IF($B$8="Actuals only",SUMIF('WW Spending Actual'!$B$10:$B$49,'Summary TC'!$B83,'WW Spending Actual'!I$10:I$49),0)+IF($B$8="Actuals + Projected",SUMIF('WW Spending Total'!$B$10:$B$49,'Summary TC'!$B83,'WW Spending Total'!I$10:I$49),0)</f>
        <v>0</v>
      </c>
      <c r="K83" s="515">
        <f>IF($B$8="Actuals only",SUMIF('WW Spending Actual'!$B$10:$B$49,'Summary TC'!$B83,'WW Spending Actual'!J$10:J$49),0)+IF($B$8="Actuals + Projected",SUMIF('WW Spending Total'!$B$10:$B$49,'Summary TC'!$B83,'WW Spending Total'!J$10:J$49),0)</f>
        <v>0</v>
      </c>
      <c r="L83" s="515">
        <f>IF($B$8="Actuals only",SUMIF('WW Spending Actual'!$B$10:$B$49,'Summary TC'!$B83,'WW Spending Actual'!K$10:K$49),0)+IF($B$8="Actuals + Projected",SUMIF('WW Spending Total'!$B$10:$B$49,'Summary TC'!$B83,'WW Spending Total'!K$10:K$49),0)</f>
        <v>0</v>
      </c>
      <c r="M83" s="515">
        <f>IF($B$8="Actuals only",SUMIF('WW Spending Actual'!$B$10:$B$49,'Summary TC'!$B83,'WW Spending Actual'!L$10:L$49),0)+IF($B$8="Actuals + Projected",SUMIF('WW Spending Total'!$B$10:$B$49,'Summary TC'!$B83,'WW Spending Total'!L$10:L$49),0)</f>
        <v>0</v>
      </c>
      <c r="N83" s="515">
        <f>IF($B$8="Actuals only",SUMIF('WW Spending Actual'!$B$10:$B$49,'Summary TC'!$B83,'WW Spending Actual'!M$10:M$49),0)+IF($B$8="Actuals + Projected",SUMIF('WW Spending Total'!$B$10:$B$49,'Summary TC'!$B83,'WW Spending Total'!M$10:M$49),0)</f>
        <v>0</v>
      </c>
      <c r="O83" s="515">
        <f>IF($B$8="Actuals only",SUMIF('WW Spending Actual'!$B$10:$B$49,'Summary TC'!$B83,'WW Spending Actual'!N$10:N$49),0)+IF($B$8="Actuals + Projected",SUMIF('WW Spending Total'!$B$10:$B$49,'Summary TC'!$B83,'WW Spending Total'!N$10:N$49),0)</f>
        <v>0</v>
      </c>
      <c r="P83" s="515">
        <f>IF($B$8="Actuals only",SUMIF('WW Spending Actual'!$B$10:$B$49,'Summary TC'!$B83,'WW Spending Actual'!O$10:O$49),0)+IF($B$8="Actuals + Projected",SUMIF('WW Spending Total'!$B$10:$B$49,'Summary TC'!$B83,'WW Spending Total'!O$10:O$49),0)</f>
        <v>0</v>
      </c>
      <c r="Q83" s="515">
        <f>IF($B$8="Actuals only",SUMIF('WW Spending Actual'!$B$10:$B$49,'Summary TC'!$B83,'WW Spending Actual'!P$10:P$49),0)+IF($B$8="Actuals + Projected",SUMIF('WW Spending Total'!$B$10:$B$49,'Summary TC'!$B83,'WW Spending Total'!P$10:P$49),0)</f>
        <v>0</v>
      </c>
      <c r="R83" s="515">
        <f>IF($B$8="Actuals only",SUMIF('WW Spending Actual'!$B$10:$B$49,'Summary TC'!$B83,'WW Spending Actual'!Q$10:Q$49),0)+IF($B$8="Actuals + Projected",SUMIF('WW Spending Total'!$B$10:$B$49,'Summary TC'!$B83,'WW Spending Total'!Q$10:Q$49),0)</f>
        <v>0</v>
      </c>
      <c r="S83" s="515">
        <f>IF($B$8="Actuals only",SUMIF('WW Spending Actual'!$B$10:$B$49,'Summary TC'!$B83,'WW Spending Actual'!R$10:R$49),0)+IF($B$8="Actuals + Projected",SUMIF('WW Spending Total'!$B$10:$B$49,'Summary TC'!$B83,'WW Spending Total'!R$10:R$49),0)</f>
        <v>0</v>
      </c>
      <c r="T83" s="515">
        <f>IF($B$8="Actuals only",SUMIF('WW Spending Actual'!$B$10:$B$49,'Summary TC'!$B83,'WW Spending Actual'!S$10:S$49),0)+IF($B$8="Actuals + Projected",SUMIF('WW Spending Total'!$B$10:$B$49,'Summary TC'!$B83,'WW Spending Total'!S$10:S$49),0)</f>
        <v>0</v>
      </c>
      <c r="U83" s="515">
        <f>IF($B$8="Actuals only",SUMIF('WW Spending Actual'!$B$10:$B$49,'Summary TC'!$B83,'WW Spending Actual'!T$10:T$49),0)+IF($B$8="Actuals + Projected",SUMIF('WW Spending Total'!$B$10:$B$49,'Summary TC'!$B83,'WW Spending Total'!T$10:T$49),0)</f>
        <v>0</v>
      </c>
      <c r="V83" s="515">
        <f>IF($B$8="Actuals only",SUMIF('WW Spending Actual'!$B$10:$B$49,'Summary TC'!$B83,'WW Spending Actual'!U$10:U$49),0)+IF($B$8="Actuals + Projected",SUMIF('WW Spending Total'!$B$10:$B$49,'Summary TC'!$B83,'WW Spending Total'!U$10:U$49),0)</f>
        <v>0</v>
      </c>
      <c r="W83" s="515">
        <f>IF($B$8="Actuals only",SUMIF('WW Spending Actual'!$B$10:$B$49,'Summary TC'!$B83,'WW Spending Actual'!V$10:V$49),0)+IF($B$8="Actuals + Projected",SUMIF('WW Spending Total'!$B$10:$B$49,'Summary TC'!$B83,'WW Spending Total'!V$10:V$49),0)</f>
        <v>0</v>
      </c>
      <c r="X83" s="515">
        <f>IF($B$8="Actuals only",SUMIF('WW Spending Actual'!$B$10:$B$49,'Summary TC'!$B83,'WW Spending Actual'!W$10:W$49),0)+IF($B$8="Actuals + Projected",SUMIF('WW Spending Total'!$B$10:$B$49,'Summary TC'!$B83,'WW Spending Total'!W$10:W$49),0)</f>
        <v>0</v>
      </c>
      <c r="Y83" s="515">
        <f>IF($B$8="Actuals only",SUMIF('WW Spending Actual'!$B$10:$B$49,'Summary TC'!$B83,'WW Spending Actual'!X$10:X$49),0)+IF($B$8="Actuals + Projected",SUMIF('WW Spending Total'!$B$10:$B$49,'Summary TC'!$B83,'WW Spending Total'!X$10:X$49),0)</f>
        <v>0</v>
      </c>
      <c r="Z83" s="515">
        <f>IF($B$8="Actuals only",SUMIF('WW Spending Actual'!$B$10:$B$49,'Summary TC'!$B83,'WW Spending Actual'!Y$10:Y$49),0)+IF($B$8="Actuals + Projected",SUMIF('WW Spending Total'!$B$10:$B$49,'Summary TC'!$B83,'WW Spending Total'!Y$10:Y$49),0)</f>
        <v>0</v>
      </c>
      <c r="AA83" s="515">
        <f>IF($B$8="Actuals only",SUMIF('WW Spending Actual'!$B$10:$B$49,'Summary TC'!$B83,'WW Spending Actual'!Z$10:Z$49),0)+IF($B$8="Actuals + Projected",SUMIF('WW Spending Total'!$B$10:$B$49,'Summary TC'!$B83,'WW Spending Total'!Z$10:Z$49),0)</f>
        <v>0</v>
      </c>
      <c r="AB83" s="515">
        <f>IF($B$8="Actuals only",SUMIF('WW Spending Actual'!$B$10:$B$49,'Summary TC'!$B83,'WW Spending Actual'!AA$10:AA$49),0)+IF($B$8="Actuals + Projected",SUMIF('WW Spending Total'!$B$10:$B$49,'Summary TC'!$B83,'WW Spending Total'!AA$10:AA$49),0)</f>
        <v>0</v>
      </c>
      <c r="AC83" s="515">
        <f>IF($B$8="Actuals only",SUMIF('WW Spending Actual'!$B$10:$B$49,'Summary TC'!$B83,'WW Spending Actual'!AB$10:AB$49),0)+IF($B$8="Actuals + Projected",SUMIF('WW Spending Total'!$B$10:$B$49,'Summary TC'!$B83,'WW Spending Total'!AB$10:AB$49),0)</f>
        <v>0</v>
      </c>
      <c r="AD83" s="515">
        <f>IF($B$8="Actuals only",SUMIF('WW Spending Actual'!$B$10:$B$49,'Summary TC'!$B83,'WW Spending Actual'!AC$10:AC$49),0)+IF($B$8="Actuals + Projected",SUMIF('WW Spending Total'!$B$10:$B$49,'Summary TC'!$B83,'WW Spending Total'!AC$10:AC$49),0)</f>
        <v>0</v>
      </c>
      <c r="AE83" s="515">
        <f>IF($B$8="Actuals only",SUMIF('WW Spending Actual'!$B$10:$B$49,'Summary TC'!$B83,'WW Spending Actual'!AD$10:AD$49),0)+IF($B$8="Actuals + Projected",SUMIF('WW Spending Total'!$B$10:$B$49,'Summary TC'!$B83,'WW Spending Total'!AD$10:AD$49),0)</f>
        <v>0</v>
      </c>
      <c r="AF83" s="515">
        <f>IF($B$8="Actuals only",SUMIF('WW Spending Actual'!$B$10:$B$49,'Summary TC'!$B83,'WW Spending Actual'!AE$10:AE$49),0)+IF($B$8="Actuals + Projected",SUMIF('WW Spending Total'!$B$10:$B$49,'Summary TC'!$B83,'WW Spending Total'!AE$10:AE$49),0)</f>
        <v>0</v>
      </c>
      <c r="AG83" s="515">
        <f>IF($B$8="Actuals only",SUMIF('WW Spending Actual'!$B$10:$B$49,'Summary TC'!$B83,'WW Spending Actual'!AF$10:AF$49),0)+IF($B$8="Actuals + Projected",SUMIF('WW Spending Total'!$B$10:$B$49,'Summary TC'!$B83,'WW Spending Total'!AF$10:AF$49),0)</f>
        <v>0</v>
      </c>
      <c r="AH83" s="515">
        <f>IF($B$8="Actuals only",SUMIF('WW Spending Actual'!$B$10:$B$49,'Summary TC'!$B83,'WW Spending Actual'!AG$10:AG$49),0)+IF($B$8="Actuals + Projected",SUMIF('WW Spending Total'!$B$10:$B$49,'Summary TC'!$B83,'WW Spending Total'!AG$10:AG$49),0)</f>
        <v>0</v>
      </c>
      <c r="AI83" s="675">
        <f t="shared" si="21"/>
        <v>0</v>
      </c>
    </row>
    <row r="84" spans="2:35" ht="13" hidden="1" x14ac:dyDescent="0.3">
      <c r="B84" s="589" t="str">
        <f>IFERROR(VLOOKUP(C84,'MEG Def'!$A$21:$B$26,2),"")</f>
        <v/>
      </c>
      <c r="C84" s="636"/>
      <c r="D84" s="674"/>
      <c r="E84" s="638">
        <f>IF($B$8="Actuals only",SUMIF('WW Spending Actual'!$B$10:$B$49,'Summary TC'!$B84,'WW Spending Actual'!D$10:D$49),0)+IF($B$8="Actuals + Projected",SUMIF('WW Spending Total'!$B$10:$B$49,'Summary TC'!$B84,'WW Spending Total'!D$10:D$49),0)</f>
        <v>0</v>
      </c>
      <c r="F84" s="639">
        <f>IF($B$8="Actuals only",SUMIF('WW Spending Actual'!$B$10:$B$49,'Summary TC'!$B84,'WW Spending Actual'!E$10:E$49),0)+IF($B$8="Actuals + Projected",SUMIF('WW Spending Total'!$B$10:$B$49,'Summary TC'!$B84,'WW Spending Total'!E$10:E$49),0)</f>
        <v>0</v>
      </c>
      <c r="G84" s="639">
        <f>IF($B$8="Actuals only",SUMIF('WW Spending Actual'!$B$10:$B$49,'Summary TC'!$B84,'WW Spending Actual'!F$10:F$49),0)+IF($B$8="Actuals + Projected",SUMIF('WW Spending Total'!$B$10:$B$49,'Summary TC'!$B84,'WW Spending Total'!F$10:F$49),0)</f>
        <v>0</v>
      </c>
      <c r="H84" s="639">
        <f>IF($B$8="Actuals only",SUMIF('WW Spending Actual'!$B$10:$B$49,'Summary TC'!$B84,'WW Spending Actual'!G$10:G$49),0)+IF($B$8="Actuals + Projected",SUMIF('WW Spending Total'!$B$10:$B$49,'Summary TC'!$B84,'WW Spending Total'!G$10:G$49),0)</f>
        <v>0</v>
      </c>
      <c r="I84" s="639">
        <f>IF($B$8="Actuals only",SUMIF('WW Spending Actual'!$B$10:$B$49,'Summary TC'!$B84,'WW Spending Actual'!H$10:H$49),0)+IF($B$8="Actuals + Projected",SUMIF('WW Spending Total'!$B$10:$B$49,'Summary TC'!$B84,'WW Spending Total'!H$10:H$49),0)</f>
        <v>0</v>
      </c>
      <c r="J84" s="639">
        <f>IF($B$8="Actuals only",SUMIF('WW Spending Actual'!$B$10:$B$49,'Summary TC'!$B84,'WW Spending Actual'!I$10:I$49),0)+IF($B$8="Actuals + Projected",SUMIF('WW Spending Total'!$B$10:$B$49,'Summary TC'!$B84,'WW Spending Total'!I$10:I$49),0)</f>
        <v>0</v>
      </c>
      <c r="K84" s="639">
        <f>IF($B$8="Actuals only",SUMIF('WW Spending Actual'!$B$10:$B$49,'Summary TC'!$B84,'WW Spending Actual'!J$10:J$49),0)+IF($B$8="Actuals + Projected",SUMIF('WW Spending Total'!$B$10:$B$49,'Summary TC'!$B84,'WW Spending Total'!J$10:J$49),0)</f>
        <v>0</v>
      </c>
      <c r="L84" s="639">
        <f>IF($B$8="Actuals only",SUMIF('WW Spending Actual'!$B$10:$B$49,'Summary TC'!$B84,'WW Spending Actual'!K$10:K$49),0)+IF($B$8="Actuals + Projected",SUMIF('WW Spending Total'!$B$10:$B$49,'Summary TC'!$B84,'WW Spending Total'!K$10:K$49),0)</f>
        <v>0</v>
      </c>
      <c r="M84" s="639">
        <f>IF($B$8="Actuals only",SUMIF('WW Spending Actual'!$B$10:$B$49,'Summary TC'!$B84,'WW Spending Actual'!L$10:L$49),0)+IF($B$8="Actuals + Projected",SUMIF('WW Spending Total'!$B$10:$B$49,'Summary TC'!$B84,'WW Spending Total'!L$10:L$49),0)</f>
        <v>0</v>
      </c>
      <c r="N84" s="639">
        <f>IF($B$8="Actuals only",SUMIF('WW Spending Actual'!$B$10:$B$49,'Summary TC'!$B84,'WW Spending Actual'!M$10:M$49),0)+IF($B$8="Actuals + Projected",SUMIF('WW Spending Total'!$B$10:$B$49,'Summary TC'!$B84,'WW Spending Total'!M$10:M$49),0)</f>
        <v>0</v>
      </c>
      <c r="O84" s="639">
        <f>IF($B$8="Actuals only",SUMIF('WW Spending Actual'!$B$10:$B$49,'Summary TC'!$B84,'WW Spending Actual'!N$10:N$49),0)+IF($B$8="Actuals + Projected",SUMIF('WW Spending Total'!$B$10:$B$49,'Summary TC'!$B84,'WW Spending Total'!N$10:N$49),0)</f>
        <v>0</v>
      </c>
      <c r="P84" s="639">
        <f>IF($B$8="Actuals only",SUMIF('WW Spending Actual'!$B$10:$B$49,'Summary TC'!$B84,'WW Spending Actual'!O$10:O$49),0)+IF($B$8="Actuals + Projected",SUMIF('WW Spending Total'!$B$10:$B$49,'Summary TC'!$B84,'WW Spending Total'!O$10:O$49),0)</f>
        <v>0</v>
      </c>
      <c r="Q84" s="639">
        <f>IF($B$8="Actuals only",SUMIF('WW Spending Actual'!$B$10:$B$49,'Summary TC'!$B84,'WW Spending Actual'!P$10:P$49),0)+IF($B$8="Actuals + Projected",SUMIF('WW Spending Total'!$B$10:$B$49,'Summary TC'!$B84,'WW Spending Total'!P$10:P$49),0)</f>
        <v>0</v>
      </c>
      <c r="R84" s="639">
        <f>IF($B$8="Actuals only",SUMIF('WW Spending Actual'!$B$10:$B$49,'Summary TC'!$B84,'WW Spending Actual'!Q$10:Q$49),0)+IF($B$8="Actuals + Projected",SUMIF('WW Spending Total'!$B$10:$B$49,'Summary TC'!$B84,'WW Spending Total'!Q$10:Q$49),0)</f>
        <v>0</v>
      </c>
      <c r="S84" s="639">
        <f>IF($B$8="Actuals only",SUMIF('WW Spending Actual'!$B$10:$B$49,'Summary TC'!$B84,'WW Spending Actual'!R$10:R$49),0)+IF($B$8="Actuals + Projected",SUMIF('WW Spending Total'!$B$10:$B$49,'Summary TC'!$B84,'WW Spending Total'!R$10:R$49),0)</f>
        <v>0</v>
      </c>
      <c r="T84" s="639">
        <f>IF($B$8="Actuals only",SUMIF('WW Spending Actual'!$B$10:$B$49,'Summary TC'!$B84,'WW Spending Actual'!S$10:S$49),0)+IF($B$8="Actuals + Projected",SUMIF('WW Spending Total'!$B$10:$B$49,'Summary TC'!$B84,'WW Spending Total'!S$10:S$49),0)</f>
        <v>0</v>
      </c>
      <c r="U84" s="639">
        <f>IF($B$8="Actuals only",SUMIF('WW Spending Actual'!$B$10:$B$49,'Summary TC'!$B84,'WW Spending Actual'!T$10:T$49),0)+IF($B$8="Actuals + Projected",SUMIF('WW Spending Total'!$B$10:$B$49,'Summary TC'!$B84,'WW Spending Total'!T$10:T$49),0)</f>
        <v>0</v>
      </c>
      <c r="V84" s="639">
        <f>IF($B$8="Actuals only",SUMIF('WW Spending Actual'!$B$10:$B$49,'Summary TC'!$B84,'WW Spending Actual'!U$10:U$49),0)+IF($B$8="Actuals + Projected",SUMIF('WW Spending Total'!$B$10:$B$49,'Summary TC'!$B84,'WW Spending Total'!U$10:U$49),0)</f>
        <v>0</v>
      </c>
      <c r="W84" s="639">
        <f>IF($B$8="Actuals only",SUMIF('WW Spending Actual'!$B$10:$B$49,'Summary TC'!$B84,'WW Spending Actual'!V$10:V$49),0)+IF($B$8="Actuals + Projected",SUMIF('WW Spending Total'!$B$10:$B$49,'Summary TC'!$B84,'WW Spending Total'!V$10:V$49),0)</f>
        <v>0</v>
      </c>
      <c r="X84" s="639">
        <f>IF($B$8="Actuals only",SUMIF('WW Spending Actual'!$B$10:$B$49,'Summary TC'!$B84,'WW Spending Actual'!W$10:W$49),0)+IF($B$8="Actuals + Projected",SUMIF('WW Spending Total'!$B$10:$B$49,'Summary TC'!$B84,'WW Spending Total'!W$10:W$49),0)</f>
        <v>0</v>
      </c>
      <c r="Y84" s="639">
        <f>IF($B$8="Actuals only",SUMIF('WW Spending Actual'!$B$10:$B$49,'Summary TC'!$B84,'WW Spending Actual'!X$10:X$49),0)+IF($B$8="Actuals + Projected",SUMIF('WW Spending Total'!$B$10:$B$49,'Summary TC'!$B84,'WW Spending Total'!X$10:X$49),0)</f>
        <v>0</v>
      </c>
      <c r="Z84" s="639">
        <f>IF($B$8="Actuals only",SUMIF('WW Spending Actual'!$B$10:$B$49,'Summary TC'!$B84,'WW Spending Actual'!Y$10:Y$49),0)+IF($B$8="Actuals + Projected",SUMIF('WW Spending Total'!$B$10:$B$49,'Summary TC'!$B84,'WW Spending Total'!Y$10:Y$49),0)</f>
        <v>0</v>
      </c>
      <c r="AA84" s="639">
        <f>IF($B$8="Actuals only",SUMIF('WW Spending Actual'!$B$10:$B$49,'Summary TC'!$B84,'WW Spending Actual'!Z$10:Z$49),0)+IF($B$8="Actuals + Projected",SUMIF('WW Spending Total'!$B$10:$B$49,'Summary TC'!$B84,'WW Spending Total'!Z$10:Z$49),0)</f>
        <v>0</v>
      </c>
      <c r="AB84" s="639">
        <f>IF($B$8="Actuals only",SUMIF('WW Spending Actual'!$B$10:$B$49,'Summary TC'!$B84,'WW Spending Actual'!AA$10:AA$49),0)+IF($B$8="Actuals + Projected",SUMIF('WW Spending Total'!$B$10:$B$49,'Summary TC'!$B84,'WW Spending Total'!AA$10:AA$49),0)</f>
        <v>0</v>
      </c>
      <c r="AC84" s="639">
        <f>IF($B$8="Actuals only",SUMIF('WW Spending Actual'!$B$10:$B$49,'Summary TC'!$B84,'WW Spending Actual'!AB$10:AB$49),0)+IF($B$8="Actuals + Projected",SUMIF('WW Spending Total'!$B$10:$B$49,'Summary TC'!$B84,'WW Spending Total'!AB$10:AB$49),0)</f>
        <v>0</v>
      </c>
      <c r="AD84" s="639">
        <f>IF($B$8="Actuals only",SUMIF('WW Spending Actual'!$B$10:$B$49,'Summary TC'!$B84,'WW Spending Actual'!AC$10:AC$49),0)+IF($B$8="Actuals + Projected",SUMIF('WW Spending Total'!$B$10:$B$49,'Summary TC'!$B84,'WW Spending Total'!AC$10:AC$49),0)</f>
        <v>0</v>
      </c>
      <c r="AE84" s="639">
        <f>IF($B$8="Actuals only",SUMIF('WW Spending Actual'!$B$10:$B$49,'Summary TC'!$B84,'WW Spending Actual'!AD$10:AD$49),0)+IF($B$8="Actuals + Projected",SUMIF('WW Spending Total'!$B$10:$B$49,'Summary TC'!$B84,'WW Spending Total'!AD$10:AD$49),0)</f>
        <v>0</v>
      </c>
      <c r="AF84" s="639">
        <f>IF($B$8="Actuals only",SUMIF('WW Spending Actual'!$B$10:$B$49,'Summary TC'!$B84,'WW Spending Actual'!AE$10:AE$49),0)+IF($B$8="Actuals + Projected",SUMIF('WW Spending Total'!$B$10:$B$49,'Summary TC'!$B84,'WW Spending Total'!AE$10:AE$49),0)</f>
        <v>0</v>
      </c>
      <c r="AG84" s="639">
        <f>IF($B$8="Actuals only",SUMIF('WW Spending Actual'!$B$10:$B$49,'Summary TC'!$B84,'WW Spending Actual'!AF$10:AF$49),0)+IF($B$8="Actuals + Projected",SUMIF('WW Spending Total'!$B$10:$B$49,'Summary TC'!$B84,'WW Spending Total'!AF$10:AF$49),0)</f>
        <v>0</v>
      </c>
      <c r="AH84" s="639">
        <f>IF($B$8="Actuals only",SUMIF('WW Spending Actual'!$B$10:$B$49,'Summary TC'!$B84,'WW Spending Actual'!AG$10:AG$49),0)+IF($B$8="Actuals + Projected",SUMIF('WW Spending Total'!$B$10:$B$49,'Summary TC'!$B84,'WW Spending Total'!AG$10:AG$49),0)</f>
        <v>0</v>
      </c>
      <c r="AI84" s="675">
        <f t="shared" si="21"/>
        <v>0</v>
      </c>
    </row>
    <row r="85" spans="2:35" ht="13" hidden="1" x14ac:dyDescent="0.3">
      <c r="B85" s="589" t="str">
        <f>IFERROR(VLOOKUP(C85,'MEG Def'!$A$21:$B$26,2),"")</f>
        <v/>
      </c>
      <c r="C85" s="636"/>
      <c r="D85" s="674"/>
      <c r="E85" s="638">
        <f>IF($B$8="Actuals only",SUMIF('WW Spending Actual'!$B$10:$B$49,'Summary TC'!$B85,'WW Spending Actual'!D$10:D$49),0)+IF($B$8="Actuals + Projected",SUMIF('WW Spending Total'!$B$10:$B$49,'Summary TC'!$B85,'WW Spending Total'!D$10:D$49),0)</f>
        <v>0</v>
      </c>
      <c r="F85" s="639">
        <f>IF($B$8="Actuals only",SUMIF('WW Spending Actual'!$B$10:$B$49,'Summary TC'!$B85,'WW Spending Actual'!E$10:E$49),0)+IF($B$8="Actuals + Projected",SUMIF('WW Spending Total'!$B$10:$B$49,'Summary TC'!$B85,'WW Spending Total'!E$10:E$49),0)</f>
        <v>0</v>
      </c>
      <c r="G85" s="639">
        <f>IF($B$8="Actuals only",SUMIF('WW Spending Actual'!$B$10:$B$49,'Summary TC'!$B85,'WW Spending Actual'!F$10:F$49),0)+IF($B$8="Actuals + Projected",SUMIF('WW Spending Total'!$B$10:$B$49,'Summary TC'!$B85,'WW Spending Total'!F$10:F$49),0)</f>
        <v>0</v>
      </c>
      <c r="H85" s="639">
        <f>IF($B$8="Actuals only",SUMIF('WW Spending Actual'!$B$10:$B$49,'Summary TC'!$B85,'WW Spending Actual'!G$10:G$49),0)+IF($B$8="Actuals + Projected",SUMIF('WW Spending Total'!$B$10:$B$49,'Summary TC'!$B85,'WW Spending Total'!G$10:G$49),0)</f>
        <v>0</v>
      </c>
      <c r="I85" s="639">
        <f>IF($B$8="Actuals only",SUMIF('WW Spending Actual'!$B$10:$B$49,'Summary TC'!$B85,'WW Spending Actual'!H$10:H$49),0)+IF($B$8="Actuals + Projected",SUMIF('WW Spending Total'!$B$10:$B$49,'Summary TC'!$B85,'WW Spending Total'!H$10:H$49),0)</f>
        <v>0</v>
      </c>
      <c r="J85" s="639">
        <f>IF($B$8="Actuals only",SUMIF('WW Spending Actual'!$B$10:$B$49,'Summary TC'!$B85,'WW Spending Actual'!I$10:I$49),0)+IF($B$8="Actuals + Projected",SUMIF('WW Spending Total'!$B$10:$B$49,'Summary TC'!$B85,'WW Spending Total'!I$10:I$49),0)</f>
        <v>0</v>
      </c>
      <c r="K85" s="639">
        <f>IF($B$8="Actuals only",SUMIF('WW Spending Actual'!$B$10:$B$49,'Summary TC'!$B85,'WW Spending Actual'!J$10:J$49),0)+IF($B$8="Actuals + Projected",SUMIF('WW Spending Total'!$B$10:$B$49,'Summary TC'!$B85,'WW Spending Total'!J$10:J$49),0)</f>
        <v>0</v>
      </c>
      <c r="L85" s="639">
        <f>IF($B$8="Actuals only",SUMIF('WW Spending Actual'!$B$10:$B$49,'Summary TC'!$B85,'WW Spending Actual'!K$10:K$49),0)+IF($B$8="Actuals + Projected",SUMIF('WW Spending Total'!$B$10:$B$49,'Summary TC'!$B85,'WW Spending Total'!K$10:K$49),0)</f>
        <v>0</v>
      </c>
      <c r="M85" s="639">
        <f>IF($B$8="Actuals only",SUMIF('WW Spending Actual'!$B$10:$B$49,'Summary TC'!$B85,'WW Spending Actual'!L$10:L$49),0)+IF($B$8="Actuals + Projected",SUMIF('WW Spending Total'!$B$10:$B$49,'Summary TC'!$B85,'WW Spending Total'!L$10:L$49),0)</f>
        <v>0</v>
      </c>
      <c r="N85" s="639">
        <f>IF($B$8="Actuals only",SUMIF('WW Spending Actual'!$B$10:$B$49,'Summary TC'!$B85,'WW Spending Actual'!M$10:M$49),0)+IF($B$8="Actuals + Projected",SUMIF('WW Spending Total'!$B$10:$B$49,'Summary TC'!$B85,'WW Spending Total'!M$10:M$49),0)</f>
        <v>0</v>
      </c>
      <c r="O85" s="639">
        <f>IF($B$8="Actuals only",SUMIF('WW Spending Actual'!$B$10:$B$49,'Summary TC'!$B85,'WW Spending Actual'!N$10:N$49),0)+IF($B$8="Actuals + Projected",SUMIF('WW Spending Total'!$B$10:$B$49,'Summary TC'!$B85,'WW Spending Total'!N$10:N$49),0)</f>
        <v>0</v>
      </c>
      <c r="P85" s="639">
        <f>IF($B$8="Actuals only",SUMIF('WW Spending Actual'!$B$10:$B$49,'Summary TC'!$B85,'WW Spending Actual'!O$10:O$49),0)+IF($B$8="Actuals + Projected",SUMIF('WW Spending Total'!$B$10:$B$49,'Summary TC'!$B85,'WW Spending Total'!O$10:O$49),0)</f>
        <v>0</v>
      </c>
      <c r="Q85" s="639">
        <f>IF($B$8="Actuals only",SUMIF('WW Spending Actual'!$B$10:$B$49,'Summary TC'!$B85,'WW Spending Actual'!P$10:P$49),0)+IF($B$8="Actuals + Projected",SUMIF('WW Spending Total'!$B$10:$B$49,'Summary TC'!$B85,'WW Spending Total'!P$10:P$49),0)</f>
        <v>0</v>
      </c>
      <c r="R85" s="639">
        <f>IF($B$8="Actuals only",SUMIF('WW Spending Actual'!$B$10:$B$49,'Summary TC'!$B85,'WW Spending Actual'!Q$10:Q$49),0)+IF($B$8="Actuals + Projected",SUMIF('WW Spending Total'!$B$10:$B$49,'Summary TC'!$B85,'WW Spending Total'!Q$10:Q$49),0)</f>
        <v>0</v>
      </c>
      <c r="S85" s="639">
        <f>IF($B$8="Actuals only",SUMIF('WW Spending Actual'!$B$10:$B$49,'Summary TC'!$B85,'WW Spending Actual'!R$10:R$49),0)+IF($B$8="Actuals + Projected",SUMIF('WW Spending Total'!$B$10:$B$49,'Summary TC'!$B85,'WW Spending Total'!R$10:R$49),0)</f>
        <v>0</v>
      </c>
      <c r="T85" s="639">
        <f>IF($B$8="Actuals only",SUMIF('WW Spending Actual'!$B$10:$B$49,'Summary TC'!$B85,'WW Spending Actual'!S$10:S$49),0)+IF($B$8="Actuals + Projected",SUMIF('WW Spending Total'!$B$10:$B$49,'Summary TC'!$B85,'WW Spending Total'!S$10:S$49),0)</f>
        <v>0</v>
      </c>
      <c r="U85" s="639">
        <f>IF($B$8="Actuals only",SUMIF('WW Spending Actual'!$B$10:$B$49,'Summary TC'!$B85,'WW Spending Actual'!T$10:T$49),0)+IF($B$8="Actuals + Projected",SUMIF('WW Spending Total'!$B$10:$B$49,'Summary TC'!$B85,'WW Spending Total'!T$10:T$49),0)</f>
        <v>0</v>
      </c>
      <c r="V85" s="639">
        <f>IF($B$8="Actuals only",SUMIF('WW Spending Actual'!$B$10:$B$49,'Summary TC'!$B85,'WW Spending Actual'!U$10:U$49),0)+IF($B$8="Actuals + Projected",SUMIF('WW Spending Total'!$B$10:$B$49,'Summary TC'!$B85,'WW Spending Total'!U$10:U$49),0)</f>
        <v>0</v>
      </c>
      <c r="W85" s="639">
        <f>IF($B$8="Actuals only",SUMIF('WW Spending Actual'!$B$10:$B$49,'Summary TC'!$B85,'WW Spending Actual'!V$10:V$49),0)+IF($B$8="Actuals + Projected",SUMIF('WW Spending Total'!$B$10:$B$49,'Summary TC'!$B85,'WW Spending Total'!V$10:V$49),0)</f>
        <v>0</v>
      </c>
      <c r="X85" s="639">
        <f>IF($B$8="Actuals only",SUMIF('WW Spending Actual'!$B$10:$B$49,'Summary TC'!$B85,'WW Spending Actual'!W$10:W$49),0)+IF($B$8="Actuals + Projected",SUMIF('WW Spending Total'!$B$10:$B$49,'Summary TC'!$B85,'WW Spending Total'!W$10:W$49),0)</f>
        <v>0</v>
      </c>
      <c r="Y85" s="639">
        <f>IF($B$8="Actuals only",SUMIF('WW Spending Actual'!$B$10:$B$49,'Summary TC'!$B85,'WW Spending Actual'!X$10:X$49),0)+IF($B$8="Actuals + Projected",SUMIF('WW Spending Total'!$B$10:$B$49,'Summary TC'!$B85,'WW Spending Total'!X$10:X$49),0)</f>
        <v>0</v>
      </c>
      <c r="Z85" s="639">
        <f>IF($B$8="Actuals only",SUMIF('WW Spending Actual'!$B$10:$B$49,'Summary TC'!$B85,'WW Spending Actual'!Y$10:Y$49),0)+IF($B$8="Actuals + Projected",SUMIF('WW Spending Total'!$B$10:$B$49,'Summary TC'!$B85,'WW Spending Total'!Y$10:Y$49),0)</f>
        <v>0</v>
      </c>
      <c r="AA85" s="639">
        <f>IF($B$8="Actuals only",SUMIF('WW Spending Actual'!$B$10:$B$49,'Summary TC'!$B85,'WW Spending Actual'!Z$10:Z$49),0)+IF($B$8="Actuals + Projected",SUMIF('WW Spending Total'!$B$10:$B$49,'Summary TC'!$B85,'WW Spending Total'!Z$10:Z$49),0)</f>
        <v>0</v>
      </c>
      <c r="AB85" s="639">
        <f>IF($B$8="Actuals only",SUMIF('WW Spending Actual'!$B$10:$B$49,'Summary TC'!$B85,'WW Spending Actual'!AA$10:AA$49),0)+IF($B$8="Actuals + Projected",SUMIF('WW Spending Total'!$B$10:$B$49,'Summary TC'!$B85,'WW Spending Total'!AA$10:AA$49),0)</f>
        <v>0</v>
      </c>
      <c r="AC85" s="639">
        <f>IF($B$8="Actuals only",SUMIF('WW Spending Actual'!$B$10:$B$49,'Summary TC'!$B85,'WW Spending Actual'!AB$10:AB$49),0)+IF($B$8="Actuals + Projected",SUMIF('WW Spending Total'!$B$10:$B$49,'Summary TC'!$B85,'WW Spending Total'!AB$10:AB$49),0)</f>
        <v>0</v>
      </c>
      <c r="AD85" s="639">
        <f>IF($B$8="Actuals only",SUMIF('WW Spending Actual'!$B$10:$B$49,'Summary TC'!$B85,'WW Spending Actual'!AC$10:AC$49),0)+IF($B$8="Actuals + Projected",SUMIF('WW Spending Total'!$B$10:$B$49,'Summary TC'!$B85,'WW Spending Total'!AC$10:AC$49),0)</f>
        <v>0</v>
      </c>
      <c r="AE85" s="639">
        <f>IF($B$8="Actuals only",SUMIF('WW Spending Actual'!$B$10:$B$49,'Summary TC'!$B85,'WW Spending Actual'!AD$10:AD$49),0)+IF($B$8="Actuals + Projected",SUMIF('WW Spending Total'!$B$10:$B$49,'Summary TC'!$B85,'WW Spending Total'!AD$10:AD$49),0)</f>
        <v>0</v>
      </c>
      <c r="AF85" s="639">
        <f>IF($B$8="Actuals only",SUMIF('WW Spending Actual'!$B$10:$B$49,'Summary TC'!$B85,'WW Spending Actual'!AE$10:AE$49),0)+IF($B$8="Actuals + Projected",SUMIF('WW Spending Total'!$B$10:$B$49,'Summary TC'!$B85,'WW Spending Total'!AE$10:AE$49),0)</f>
        <v>0</v>
      </c>
      <c r="AG85" s="639">
        <f>IF($B$8="Actuals only",SUMIF('WW Spending Actual'!$B$10:$B$49,'Summary TC'!$B85,'WW Spending Actual'!AF$10:AF$49),0)+IF($B$8="Actuals + Projected",SUMIF('WW Spending Total'!$B$10:$B$49,'Summary TC'!$B85,'WW Spending Total'!AF$10:AF$49),0)</f>
        <v>0</v>
      </c>
      <c r="AH85" s="639">
        <f>IF($B$8="Actuals only",SUMIF('WW Spending Actual'!$B$10:$B$49,'Summary TC'!$B85,'WW Spending Actual'!AG$10:AG$49),0)+IF($B$8="Actuals + Projected",SUMIF('WW Spending Total'!$B$10:$B$49,'Summary TC'!$B85,'WW Spending Total'!AG$10:AG$49),0)</f>
        <v>0</v>
      </c>
      <c r="AI85" s="675">
        <f t="shared" si="21"/>
        <v>0</v>
      </c>
    </row>
    <row r="86" spans="2:35" ht="13" hidden="1" x14ac:dyDescent="0.3">
      <c r="B86" s="589" t="str">
        <f>IFERROR(VLOOKUP(C86,'MEG Def'!$A$21:$B$26,2),"")</f>
        <v/>
      </c>
      <c r="C86" s="636"/>
      <c r="D86" s="674"/>
      <c r="E86" s="638">
        <f>IF($B$8="Actuals only",SUMIF('WW Spending Actual'!$B$10:$B$49,'Summary TC'!$B86,'WW Spending Actual'!D$10:D$49),0)+IF($B$8="Actuals + Projected",SUMIF('WW Spending Total'!$B$10:$B$49,'Summary TC'!$B86,'WW Spending Total'!D$10:D$49),0)</f>
        <v>0</v>
      </c>
      <c r="F86" s="639">
        <f>IF($B$8="Actuals only",SUMIF('WW Spending Actual'!$B$10:$B$49,'Summary TC'!$B86,'WW Spending Actual'!E$10:E$49),0)+IF($B$8="Actuals + Projected",SUMIF('WW Spending Total'!$B$10:$B$49,'Summary TC'!$B86,'WW Spending Total'!E$10:E$49),0)</f>
        <v>0</v>
      </c>
      <c r="G86" s="639">
        <f>IF($B$8="Actuals only",SUMIF('WW Spending Actual'!$B$10:$B$49,'Summary TC'!$B86,'WW Spending Actual'!F$10:F$49),0)+IF($B$8="Actuals + Projected",SUMIF('WW Spending Total'!$B$10:$B$49,'Summary TC'!$B86,'WW Spending Total'!F$10:F$49),0)</f>
        <v>0</v>
      </c>
      <c r="H86" s="639">
        <f>IF($B$8="Actuals only",SUMIF('WW Spending Actual'!$B$10:$B$49,'Summary TC'!$B86,'WW Spending Actual'!G$10:G$49),0)+IF($B$8="Actuals + Projected",SUMIF('WW Spending Total'!$B$10:$B$49,'Summary TC'!$B86,'WW Spending Total'!G$10:G$49),0)</f>
        <v>0</v>
      </c>
      <c r="I86" s="639">
        <f>IF($B$8="Actuals only",SUMIF('WW Spending Actual'!$B$10:$B$49,'Summary TC'!$B86,'WW Spending Actual'!H$10:H$49),0)+IF($B$8="Actuals + Projected",SUMIF('WW Spending Total'!$B$10:$B$49,'Summary TC'!$B86,'WW Spending Total'!H$10:H$49),0)</f>
        <v>0</v>
      </c>
      <c r="J86" s="639">
        <f>IF($B$8="Actuals only",SUMIF('WW Spending Actual'!$B$10:$B$49,'Summary TC'!$B86,'WW Spending Actual'!I$10:I$49),0)+IF($B$8="Actuals + Projected",SUMIF('WW Spending Total'!$B$10:$B$49,'Summary TC'!$B86,'WW Spending Total'!I$10:I$49),0)</f>
        <v>0</v>
      </c>
      <c r="K86" s="639">
        <f>IF($B$8="Actuals only",SUMIF('WW Spending Actual'!$B$10:$B$49,'Summary TC'!$B86,'WW Spending Actual'!J$10:J$49),0)+IF($B$8="Actuals + Projected",SUMIF('WW Spending Total'!$B$10:$B$49,'Summary TC'!$B86,'WW Spending Total'!J$10:J$49),0)</f>
        <v>0</v>
      </c>
      <c r="L86" s="639">
        <f>IF($B$8="Actuals only",SUMIF('WW Spending Actual'!$B$10:$B$49,'Summary TC'!$B86,'WW Spending Actual'!K$10:K$49),0)+IF($B$8="Actuals + Projected",SUMIF('WW Spending Total'!$B$10:$B$49,'Summary TC'!$B86,'WW Spending Total'!K$10:K$49),0)</f>
        <v>0</v>
      </c>
      <c r="M86" s="639">
        <f>IF($B$8="Actuals only",SUMIF('WW Spending Actual'!$B$10:$B$49,'Summary TC'!$B86,'WW Spending Actual'!L$10:L$49),0)+IF($B$8="Actuals + Projected",SUMIF('WW Spending Total'!$B$10:$B$49,'Summary TC'!$B86,'WW Spending Total'!L$10:L$49),0)</f>
        <v>0</v>
      </c>
      <c r="N86" s="639">
        <f>IF($B$8="Actuals only",SUMIF('WW Spending Actual'!$B$10:$B$49,'Summary TC'!$B86,'WW Spending Actual'!M$10:M$49),0)+IF($B$8="Actuals + Projected",SUMIF('WW Spending Total'!$B$10:$B$49,'Summary TC'!$B86,'WW Spending Total'!M$10:M$49),0)</f>
        <v>0</v>
      </c>
      <c r="O86" s="639">
        <f>IF($B$8="Actuals only",SUMIF('WW Spending Actual'!$B$10:$B$49,'Summary TC'!$B86,'WW Spending Actual'!N$10:N$49),0)+IF($B$8="Actuals + Projected",SUMIF('WW Spending Total'!$B$10:$B$49,'Summary TC'!$B86,'WW Spending Total'!N$10:N$49),0)</f>
        <v>0</v>
      </c>
      <c r="P86" s="639">
        <f>IF($B$8="Actuals only",SUMIF('WW Spending Actual'!$B$10:$B$49,'Summary TC'!$B86,'WW Spending Actual'!O$10:O$49),0)+IF($B$8="Actuals + Projected",SUMIF('WW Spending Total'!$B$10:$B$49,'Summary TC'!$B86,'WW Spending Total'!O$10:O$49),0)</f>
        <v>0</v>
      </c>
      <c r="Q86" s="639">
        <f>IF($B$8="Actuals only",SUMIF('WW Spending Actual'!$B$10:$B$49,'Summary TC'!$B86,'WW Spending Actual'!P$10:P$49),0)+IF($B$8="Actuals + Projected",SUMIF('WW Spending Total'!$B$10:$B$49,'Summary TC'!$B86,'WW Spending Total'!P$10:P$49),0)</f>
        <v>0</v>
      </c>
      <c r="R86" s="639">
        <f>IF($B$8="Actuals only",SUMIF('WW Spending Actual'!$B$10:$B$49,'Summary TC'!$B86,'WW Spending Actual'!Q$10:Q$49),0)+IF($B$8="Actuals + Projected",SUMIF('WW Spending Total'!$B$10:$B$49,'Summary TC'!$B86,'WW Spending Total'!Q$10:Q$49),0)</f>
        <v>0</v>
      </c>
      <c r="S86" s="639">
        <f>IF($B$8="Actuals only",SUMIF('WW Spending Actual'!$B$10:$B$49,'Summary TC'!$B86,'WW Spending Actual'!R$10:R$49),0)+IF($B$8="Actuals + Projected",SUMIF('WW Spending Total'!$B$10:$B$49,'Summary TC'!$B86,'WW Spending Total'!R$10:R$49),0)</f>
        <v>0</v>
      </c>
      <c r="T86" s="639">
        <f>IF($B$8="Actuals only",SUMIF('WW Spending Actual'!$B$10:$B$49,'Summary TC'!$B86,'WW Spending Actual'!S$10:S$49),0)+IF($B$8="Actuals + Projected",SUMIF('WW Spending Total'!$B$10:$B$49,'Summary TC'!$B86,'WW Spending Total'!S$10:S$49),0)</f>
        <v>0</v>
      </c>
      <c r="U86" s="639">
        <f>IF($B$8="Actuals only",SUMIF('WW Spending Actual'!$B$10:$B$49,'Summary TC'!$B86,'WW Spending Actual'!T$10:T$49),0)+IF($B$8="Actuals + Projected",SUMIF('WW Spending Total'!$B$10:$B$49,'Summary TC'!$B86,'WW Spending Total'!T$10:T$49),0)</f>
        <v>0</v>
      </c>
      <c r="V86" s="639">
        <f>IF($B$8="Actuals only",SUMIF('WW Spending Actual'!$B$10:$B$49,'Summary TC'!$B86,'WW Spending Actual'!U$10:U$49),0)+IF($B$8="Actuals + Projected",SUMIF('WW Spending Total'!$B$10:$B$49,'Summary TC'!$B86,'WW Spending Total'!U$10:U$49),0)</f>
        <v>0</v>
      </c>
      <c r="W86" s="639">
        <f>IF($B$8="Actuals only",SUMIF('WW Spending Actual'!$B$10:$B$49,'Summary TC'!$B86,'WW Spending Actual'!V$10:V$49),0)+IF($B$8="Actuals + Projected",SUMIF('WW Spending Total'!$B$10:$B$49,'Summary TC'!$B86,'WW Spending Total'!V$10:V$49),0)</f>
        <v>0</v>
      </c>
      <c r="X86" s="639">
        <f>IF($B$8="Actuals only",SUMIF('WW Spending Actual'!$B$10:$B$49,'Summary TC'!$B86,'WW Spending Actual'!W$10:W$49),0)+IF($B$8="Actuals + Projected",SUMIF('WW Spending Total'!$B$10:$B$49,'Summary TC'!$B86,'WW Spending Total'!W$10:W$49),0)</f>
        <v>0</v>
      </c>
      <c r="Y86" s="639">
        <f>IF($B$8="Actuals only",SUMIF('WW Spending Actual'!$B$10:$B$49,'Summary TC'!$B86,'WW Spending Actual'!X$10:X$49),0)+IF($B$8="Actuals + Projected",SUMIF('WW Spending Total'!$B$10:$B$49,'Summary TC'!$B86,'WW Spending Total'!X$10:X$49),0)</f>
        <v>0</v>
      </c>
      <c r="Z86" s="639">
        <f>IF($B$8="Actuals only",SUMIF('WW Spending Actual'!$B$10:$B$49,'Summary TC'!$B86,'WW Spending Actual'!Y$10:Y$49),0)+IF($B$8="Actuals + Projected",SUMIF('WW Spending Total'!$B$10:$B$49,'Summary TC'!$B86,'WW Spending Total'!Y$10:Y$49),0)</f>
        <v>0</v>
      </c>
      <c r="AA86" s="639">
        <f>IF($B$8="Actuals only",SUMIF('WW Spending Actual'!$B$10:$B$49,'Summary TC'!$B86,'WW Spending Actual'!Z$10:Z$49),0)+IF($B$8="Actuals + Projected",SUMIF('WW Spending Total'!$B$10:$B$49,'Summary TC'!$B86,'WW Spending Total'!Z$10:Z$49),0)</f>
        <v>0</v>
      </c>
      <c r="AB86" s="639">
        <f>IF($B$8="Actuals only",SUMIF('WW Spending Actual'!$B$10:$B$49,'Summary TC'!$B86,'WW Spending Actual'!AA$10:AA$49),0)+IF($B$8="Actuals + Projected",SUMIF('WW Spending Total'!$B$10:$B$49,'Summary TC'!$B86,'WW Spending Total'!AA$10:AA$49),0)</f>
        <v>0</v>
      </c>
      <c r="AC86" s="639">
        <f>IF($B$8="Actuals only",SUMIF('WW Spending Actual'!$B$10:$B$49,'Summary TC'!$B86,'WW Spending Actual'!AB$10:AB$49),0)+IF($B$8="Actuals + Projected",SUMIF('WW Spending Total'!$B$10:$B$49,'Summary TC'!$B86,'WW Spending Total'!AB$10:AB$49),0)</f>
        <v>0</v>
      </c>
      <c r="AD86" s="639">
        <f>IF($B$8="Actuals only",SUMIF('WW Spending Actual'!$B$10:$B$49,'Summary TC'!$B86,'WW Spending Actual'!AC$10:AC$49),0)+IF($B$8="Actuals + Projected",SUMIF('WW Spending Total'!$B$10:$B$49,'Summary TC'!$B86,'WW Spending Total'!AC$10:AC$49),0)</f>
        <v>0</v>
      </c>
      <c r="AE86" s="639">
        <f>IF($B$8="Actuals only",SUMIF('WW Spending Actual'!$B$10:$B$49,'Summary TC'!$B86,'WW Spending Actual'!AD$10:AD$49),0)+IF($B$8="Actuals + Projected",SUMIF('WW Spending Total'!$B$10:$B$49,'Summary TC'!$B86,'WW Spending Total'!AD$10:AD$49),0)</f>
        <v>0</v>
      </c>
      <c r="AF86" s="639">
        <f>IF($B$8="Actuals only",SUMIF('WW Spending Actual'!$B$10:$B$49,'Summary TC'!$B86,'WW Spending Actual'!AE$10:AE$49),0)+IF($B$8="Actuals + Projected",SUMIF('WW Spending Total'!$B$10:$B$49,'Summary TC'!$B86,'WW Spending Total'!AE$10:AE$49),0)</f>
        <v>0</v>
      </c>
      <c r="AG86" s="639">
        <f>IF($B$8="Actuals only",SUMIF('WW Spending Actual'!$B$10:$B$49,'Summary TC'!$B86,'WW Spending Actual'!AF$10:AF$49),0)+IF($B$8="Actuals + Projected",SUMIF('WW Spending Total'!$B$10:$B$49,'Summary TC'!$B86,'WW Spending Total'!AF$10:AF$49),0)</f>
        <v>0</v>
      </c>
      <c r="AH86" s="639">
        <f>IF($B$8="Actuals only",SUMIF('WW Spending Actual'!$B$10:$B$49,'Summary TC'!$B86,'WW Spending Actual'!AG$10:AG$49),0)+IF($B$8="Actuals + Projected",SUMIF('WW Spending Total'!$B$10:$B$49,'Summary TC'!$B86,'WW Spending Total'!AG$10:AG$49),0)</f>
        <v>0</v>
      </c>
      <c r="AI86" s="675">
        <f t="shared" si="21"/>
        <v>0</v>
      </c>
    </row>
    <row r="87" spans="2:35" ht="13" hidden="1" x14ac:dyDescent="0.3">
      <c r="B87" s="589" t="str">
        <f>IFERROR(VLOOKUP(C87,'MEG Def'!$A$21:$B$26,2),"")</f>
        <v/>
      </c>
      <c r="C87" s="636"/>
      <c r="D87" s="674"/>
      <c r="E87" s="638">
        <f>IF($B$8="Actuals only",SUMIF('WW Spending Actual'!$B$10:$B$49,'Summary TC'!$B87,'WW Spending Actual'!D$10:D$49),0)+IF($B$8="Actuals + Projected",SUMIF('WW Spending Total'!$B$10:$B$49,'Summary TC'!$B87,'WW Spending Total'!D$10:D$49),0)</f>
        <v>0</v>
      </c>
      <c r="F87" s="639">
        <f>IF($B$8="Actuals only",SUMIF('WW Spending Actual'!$B$10:$B$49,'Summary TC'!$B87,'WW Spending Actual'!E$10:E$49),0)+IF($B$8="Actuals + Projected",SUMIF('WW Spending Total'!$B$10:$B$49,'Summary TC'!$B87,'WW Spending Total'!E$10:E$49),0)</f>
        <v>0</v>
      </c>
      <c r="G87" s="639">
        <f>IF($B$8="Actuals only",SUMIF('WW Spending Actual'!$B$10:$B$49,'Summary TC'!$B87,'WW Spending Actual'!F$10:F$49),0)+IF($B$8="Actuals + Projected",SUMIF('WW Spending Total'!$B$10:$B$49,'Summary TC'!$B87,'WW Spending Total'!F$10:F$49),0)</f>
        <v>0</v>
      </c>
      <c r="H87" s="639">
        <f>IF($B$8="Actuals only",SUMIF('WW Spending Actual'!$B$10:$B$49,'Summary TC'!$B87,'WW Spending Actual'!G$10:G$49),0)+IF($B$8="Actuals + Projected",SUMIF('WW Spending Total'!$B$10:$B$49,'Summary TC'!$B87,'WW Spending Total'!G$10:G$49),0)</f>
        <v>0</v>
      </c>
      <c r="I87" s="639">
        <f>IF($B$8="Actuals only",SUMIF('WW Spending Actual'!$B$10:$B$49,'Summary TC'!$B87,'WW Spending Actual'!H$10:H$49),0)+IF($B$8="Actuals + Projected",SUMIF('WW Spending Total'!$B$10:$B$49,'Summary TC'!$B87,'WW Spending Total'!H$10:H$49),0)</f>
        <v>0</v>
      </c>
      <c r="J87" s="639">
        <f>IF($B$8="Actuals only",SUMIF('WW Spending Actual'!$B$10:$B$49,'Summary TC'!$B87,'WW Spending Actual'!I$10:I$49),0)+IF($B$8="Actuals + Projected",SUMIF('WW Spending Total'!$B$10:$B$49,'Summary TC'!$B87,'WW Spending Total'!I$10:I$49),0)</f>
        <v>0</v>
      </c>
      <c r="K87" s="639">
        <f>IF($B$8="Actuals only",SUMIF('WW Spending Actual'!$B$10:$B$49,'Summary TC'!$B87,'WW Spending Actual'!J$10:J$49),0)+IF($B$8="Actuals + Projected",SUMIF('WW Spending Total'!$B$10:$B$49,'Summary TC'!$B87,'WW Spending Total'!J$10:J$49),0)</f>
        <v>0</v>
      </c>
      <c r="L87" s="639">
        <f>IF($B$8="Actuals only",SUMIF('WW Spending Actual'!$B$10:$B$49,'Summary TC'!$B87,'WW Spending Actual'!K$10:K$49),0)+IF($B$8="Actuals + Projected",SUMIF('WW Spending Total'!$B$10:$B$49,'Summary TC'!$B87,'WW Spending Total'!K$10:K$49),0)</f>
        <v>0</v>
      </c>
      <c r="M87" s="639">
        <f>IF($B$8="Actuals only",SUMIF('WW Spending Actual'!$B$10:$B$49,'Summary TC'!$B87,'WW Spending Actual'!L$10:L$49),0)+IF($B$8="Actuals + Projected",SUMIF('WW Spending Total'!$B$10:$B$49,'Summary TC'!$B87,'WW Spending Total'!L$10:L$49),0)</f>
        <v>0</v>
      </c>
      <c r="N87" s="639">
        <f>IF($B$8="Actuals only",SUMIF('WW Spending Actual'!$B$10:$B$49,'Summary TC'!$B87,'WW Spending Actual'!M$10:M$49),0)+IF($B$8="Actuals + Projected",SUMIF('WW Spending Total'!$B$10:$B$49,'Summary TC'!$B87,'WW Spending Total'!M$10:M$49),0)</f>
        <v>0</v>
      </c>
      <c r="O87" s="639">
        <f>IF($B$8="Actuals only",SUMIF('WW Spending Actual'!$B$10:$B$49,'Summary TC'!$B87,'WW Spending Actual'!N$10:N$49),0)+IF($B$8="Actuals + Projected",SUMIF('WW Spending Total'!$B$10:$B$49,'Summary TC'!$B87,'WW Spending Total'!N$10:N$49),0)</f>
        <v>0</v>
      </c>
      <c r="P87" s="639">
        <f>IF($B$8="Actuals only",SUMIF('WW Spending Actual'!$B$10:$B$49,'Summary TC'!$B87,'WW Spending Actual'!O$10:O$49),0)+IF($B$8="Actuals + Projected",SUMIF('WW Spending Total'!$B$10:$B$49,'Summary TC'!$B87,'WW Spending Total'!O$10:O$49),0)</f>
        <v>0</v>
      </c>
      <c r="Q87" s="639">
        <f>IF($B$8="Actuals only",SUMIF('WW Spending Actual'!$B$10:$B$49,'Summary TC'!$B87,'WW Spending Actual'!P$10:P$49),0)+IF($B$8="Actuals + Projected",SUMIF('WW Spending Total'!$B$10:$B$49,'Summary TC'!$B87,'WW Spending Total'!P$10:P$49),0)</f>
        <v>0</v>
      </c>
      <c r="R87" s="639">
        <f>IF($B$8="Actuals only",SUMIF('WW Spending Actual'!$B$10:$B$49,'Summary TC'!$B87,'WW Spending Actual'!Q$10:Q$49),0)+IF($B$8="Actuals + Projected",SUMIF('WW Spending Total'!$B$10:$B$49,'Summary TC'!$B87,'WW Spending Total'!Q$10:Q$49),0)</f>
        <v>0</v>
      </c>
      <c r="S87" s="639">
        <f>IF($B$8="Actuals only",SUMIF('WW Spending Actual'!$B$10:$B$49,'Summary TC'!$B87,'WW Spending Actual'!R$10:R$49),0)+IF($B$8="Actuals + Projected",SUMIF('WW Spending Total'!$B$10:$B$49,'Summary TC'!$B87,'WW Spending Total'!R$10:R$49),0)</f>
        <v>0</v>
      </c>
      <c r="T87" s="639">
        <f>IF($B$8="Actuals only",SUMIF('WW Spending Actual'!$B$10:$B$49,'Summary TC'!$B87,'WW Spending Actual'!S$10:S$49),0)+IF($B$8="Actuals + Projected",SUMIF('WW Spending Total'!$B$10:$B$49,'Summary TC'!$B87,'WW Spending Total'!S$10:S$49),0)</f>
        <v>0</v>
      </c>
      <c r="U87" s="639">
        <f>IF($B$8="Actuals only",SUMIF('WW Spending Actual'!$B$10:$B$49,'Summary TC'!$B87,'WW Spending Actual'!T$10:T$49),0)+IF($B$8="Actuals + Projected",SUMIF('WW Spending Total'!$B$10:$B$49,'Summary TC'!$B87,'WW Spending Total'!T$10:T$49),0)</f>
        <v>0</v>
      </c>
      <c r="V87" s="639">
        <f>IF($B$8="Actuals only",SUMIF('WW Spending Actual'!$B$10:$B$49,'Summary TC'!$B87,'WW Spending Actual'!U$10:U$49),0)+IF($B$8="Actuals + Projected",SUMIF('WW Spending Total'!$B$10:$B$49,'Summary TC'!$B87,'WW Spending Total'!U$10:U$49),0)</f>
        <v>0</v>
      </c>
      <c r="W87" s="639">
        <f>IF($B$8="Actuals only",SUMIF('WW Spending Actual'!$B$10:$B$49,'Summary TC'!$B87,'WW Spending Actual'!V$10:V$49),0)+IF($B$8="Actuals + Projected",SUMIF('WW Spending Total'!$B$10:$B$49,'Summary TC'!$B87,'WW Spending Total'!V$10:V$49),0)</f>
        <v>0</v>
      </c>
      <c r="X87" s="639">
        <f>IF($B$8="Actuals only",SUMIF('WW Spending Actual'!$B$10:$B$49,'Summary TC'!$B87,'WW Spending Actual'!W$10:W$49),0)+IF($B$8="Actuals + Projected",SUMIF('WW Spending Total'!$B$10:$B$49,'Summary TC'!$B87,'WW Spending Total'!W$10:W$49),0)</f>
        <v>0</v>
      </c>
      <c r="Y87" s="639">
        <f>IF($B$8="Actuals only",SUMIF('WW Spending Actual'!$B$10:$B$49,'Summary TC'!$B87,'WW Spending Actual'!X$10:X$49),0)+IF($B$8="Actuals + Projected",SUMIF('WW Spending Total'!$B$10:$B$49,'Summary TC'!$B87,'WW Spending Total'!X$10:X$49),0)</f>
        <v>0</v>
      </c>
      <c r="Z87" s="639">
        <f>IF($B$8="Actuals only",SUMIF('WW Spending Actual'!$B$10:$B$49,'Summary TC'!$B87,'WW Spending Actual'!Y$10:Y$49),0)+IF($B$8="Actuals + Projected",SUMIF('WW Spending Total'!$B$10:$B$49,'Summary TC'!$B87,'WW Spending Total'!Y$10:Y$49),0)</f>
        <v>0</v>
      </c>
      <c r="AA87" s="639">
        <f>IF($B$8="Actuals only",SUMIF('WW Spending Actual'!$B$10:$B$49,'Summary TC'!$B87,'WW Spending Actual'!Z$10:Z$49),0)+IF($B$8="Actuals + Projected",SUMIF('WW Spending Total'!$B$10:$B$49,'Summary TC'!$B87,'WW Spending Total'!Z$10:Z$49),0)</f>
        <v>0</v>
      </c>
      <c r="AB87" s="639">
        <f>IF($B$8="Actuals only",SUMIF('WW Spending Actual'!$B$10:$B$49,'Summary TC'!$B87,'WW Spending Actual'!AA$10:AA$49),0)+IF($B$8="Actuals + Projected",SUMIF('WW Spending Total'!$B$10:$B$49,'Summary TC'!$B87,'WW Spending Total'!AA$10:AA$49),0)</f>
        <v>0</v>
      </c>
      <c r="AC87" s="639">
        <f>IF($B$8="Actuals only",SUMIF('WW Spending Actual'!$B$10:$B$49,'Summary TC'!$B87,'WW Spending Actual'!AB$10:AB$49),0)+IF($B$8="Actuals + Projected",SUMIF('WW Spending Total'!$B$10:$B$49,'Summary TC'!$B87,'WW Spending Total'!AB$10:AB$49),0)</f>
        <v>0</v>
      </c>
      <c r="AD87" s="639">
        <f>IF($B$8="Actuals only",SUMIF('WW Spending Actual'!$B$10:$B$49,'Summary TC'!$B87,'WW Spending Actual'!AC$10:AC$49),0)+IF($B$8="Actuals + Projected",SUMIF('WW Spending Total'!$B$10:$B$49,'Summary TC'!$B87,'WW Spending Total'!AC$10:AC$49),0)</f>
        <v>0</v>
      </c>
      <c r="AE87" s="639">
        <f>IF($B$8="Actuals only",SUMIF('WW Spending Actual'!$B$10:$B$49,'Summary TC'!$B87,'WW Spending Actual'!AD$10:AD$49),0)+IF($B$8="Actuals + Projected",SUMIF('WW Spending Total'!$B$10:$B$49,'Summary TC'!$B87,'WW Spending Total'!AD$10:AD$49),0)</f>
        <v>0</v>
      </c>
      <c r="AF87" s="639">
        <f>IF($B$8="Actuals only",SUMIF('WW Spending Actual'!$B$10:$B$49,'Summary TC'!$B87,'WW Spending Actual'!AE$10:AE$49),0)+IF($B$8="Actuals + Projected",SUMIF('WW Spending Total'!$B$10:$B$49,'Summary TC'!$B87,'WW Spending Total'!AE$10:AE$49),0)</f>
        <v>0</v>
      </c>
      <c r="AG87" s="639">
        <f>IF($B$8="Actuals only",SUMIF('WW Spending Actual'!$B$10:$B$49,'Summary TC'!$B87,'WW Spending Actual'!AF$10:AF$49),0)+IF($B$8="Actuals + Projected",SUMIF('WW Spending Total'!$B$10:$B$49,'Summary TC'!$B87,'WW Spending Total'!AF$10:AF$49),0)</f>
        <v>0</v>
      </c>
      <c r="AH87" s="639">
        <f>IF($B$8="Actuals only",SUMIF('WW Spending Actual'!$B$10:$B$49,'Summary TC'!$B87,'WW Spending Actual'!AG$10:AG$49),0)+IF($B$8="Actuals + Projected",SUMIF('WW Spending Total'!$B$10:$B$49,'Summary TC'!$B87,'WW Spending Total'!AG$10:AG$49),0)</f>
        <v>0</v>
      </c>
      <c r="AI87" s="675">
        <f t="shared" si="21"/>
        <v>0</v>
      </c>
    </row>
    <row r="88" spans="2:35" ht="13" hidden="1" x14ac:dyDescent="0.3">
      <c r="B88" s="589" t="str">
        <f>IFERROR(VLOOKUP(C88,'MEG Def'!$A$21:$B$26,2),"")</f>
        <v/>
      </c>
      <c r="C88" s="636"/>
      <c r="D88" s="674"/>
      <c r="E88" s="638">
        <f>IF($B$8="Actuals only",SUMIF('WW Spending Actual'!$B$10:$B$49,'Summary TC'!$B88,'WW Spending Actual'!D$10:D$49),0)+IF($B$8="Actuals + Projected",SUMIF('WW Spending Total'!$B$10:$B$49,'Summary TC'!$B88,'WW Spending Total'!D$10:D$49),0)</f>
        <v>0</v>
      </c>
      <c r="F88" s="639">
        <f>IF($B$8="Actuals only",SUMIF('WW Spending Actual'!$B$10:$B$49,'Summary TC'!$B88,'WW Spending Actual'!E$10:E$49),0)+IF($B$8="Actuals + Projected",SUMIF('WW Spending Total'!$B$10:$B$49,'Summary TC'!$B88,'WW Spending Total'!E$10:E$49),0)</f>
        <v>0</v>
      </c>
      <c r="G88" s="639">
        <f>IF($B$8="Actuals only",SUMIF('WW Spending Actual'!$B$10:$B$49,'Summary TC'!$B88,'WW Spending Actual'!F$10:F$49),0)+IF($B$8="Actuals + Projected",SUMIF('WW Spending Total'!$B$10:$B$49,'Summary TC'!$B88,'WW Spending Total'!F$10:F$49),0)</f>
        <v>0</v>
      </c>
      <c r="H88" s="639">
        <f>IF($B$8="Actuals only",SUMIF('WW Spending Actual'!$B$10:$B$49,'Summary TC'!$B88,'WW Spending Actual'!G$10:G$49),0)+IF($B$8="Actuals + Projected",SUMIF('WW Spending Total'!$B$10:$B$49,'Summary TC'!$B88,'WW Spending Total'!G$10:G$49),0)</f>
        <v>0</v>
      </c>
      <c r="I88" s="639">
        <f>IF($B$8="Actuals only",SUMIF('WW Spending Actual'!$B$10:$B$49,'Summary TC'!$B88,'WW Spending Actual'!H$10:H$49),0)+IF($B$8="Actuals + Projected",SUMIF('WW Spending Total'!$B$10:$B$49,'Summary TC'!$B88,'WW Spending Total'!H$10:H$49),0)</f>
        <v>0</v>
      </c>
      <c r="J88" s="639">
        <f>IF($B$8="Actuals only",SUMIF('WW Spending Actual'!$B$10:$B$49,'Summary TC'!$B88,'WW Spending Actual'!I$10:I$49),0)+IF($B$8="Actuals + Projected",SUMIF('WW Spending Total'!$B$10:$B$49,'Summary TC'!$B88,'WW Spending Total'!I$10:I$49),0)</f>
        <v>0</v>
      </c>
      <c r="K88" s="639">
        <f>IF($B$8="Actuals only",SUMIF('WW Spending Actual'!$B$10:$B$49,'Summary TC'!$B88,'WW Spending Actual'!J$10:J$49),0)+IF($B$8="Actuals + Projected",SUMIF('WW Spending Total'!$B$10:$B$49,'Summary TC'!$B88,'WW Spending Total'!J$10:J$49),0)</f>
        <v>0</v>
      </c>
      <c r="L88" s="639">
        <f>IF($B$8="Actuals only",SUMIF('WW Spending Actual'!$B$10:$B$49,'Summary TC'!$B88,'WW Spending Actual'!K$10:K$49),0)+IF($B$8="Actuals + Projected",SUMIF('WW Spending Total'!$B$10:$B$49,'Summary TC'!$B88,'WW Spending Total'!K$10:K$49),0)</f>
        <v>0</v>
      </c>
      <c r="M88" s="639">
        <f>IF($B$8="Actuals only",SUMIF('WW Spending Actual'!$B$10:$B$49,'Summary TC'!$B88,'WW Spending Actual'!L$10:L$49),0)+IF($B$8="Actuals + Projected",SUMIF('WW Spending Total'!$B$10:$B$49,'Summary TC'!$B88,'WW Spending Total'!L$10:L$49),0)</f>
        <v>0</v>
      </c>
      <c r="N88" s="639">
        <f>IF($B$8="Actuals only",SUMIF('WW Spending Actual'!$B$10:$B$49,'Summary TC'!$B88,'WW Spending Actual'!M$10:M$49),0)+IF($B$8="Actuals + Projected",SUMIF('WW Spending Total'!$B$10:$B$49,'Summary TC'!$B88,'WW Spending Total'!M$10:M$49),0)</f>
        <v>0</v>
      </c>
      <c r="O88" s="639">
        <f>IF($B$8="Actuals only",SUMIF('WW Spending Actual'!$B$10:$B$49,'Summary TC'!$B88,'WW Spending Actual'!N$10:N$49),0)+IF($B$8="Actuals + Projected",SUMIF('WW Spending Total'!$B$10:$B$49,'Summary TC'!$B88,'WW Spending Total'!N$10:N$49),0)</f>
        <v>0</v>
      </c>
      <c r="P88" s="639">
        <f>IF($B$8="Actuals only",SUMIF('WW Spending Actual'!$B$10:$B$49,'Summary TC'!$B88,'WW Spending Actual'!O$10:O$49),0)+IF($B$8="Actuals + Projected",SUMIF('WW Spending Total'!$B$10:$B$49,'Summary TC'!$B88,'WW Spending Total'!O$10:O$49),0)</f>
        <v>0</v>
      </c>
      <c r="Q88" s="639">
        <f>IF($B$8="Actuals only",SUMIF('WW Spending Actual'!$B$10:$B$49,'Summary TC'!$B88,'WW Spending Actual'!P$10:P$49),0)+IF($B$8="Actuals + Projected",SUMIF('WW Spending Total'!$B$10:$B$49,'Summary TC'!$B88,'WW Spending Total'!P$10:P$49),0)</f>
        <v>0</v>
      </c>
      <c r="R88" s="639">
        <f>IF($B$8="Actuals only",SUMIF('WW Spending Actual'!$B$10:$B$49,'Summary TC'!$B88,'WW Spending Actual'!Q$10:Q$49),0)+IF($B$8="Actuals + Projected",SUMIF('WW Spending Total'!$B$10:$B$49,'Summary TC'!$B88,'WW Spending Total'!Q$10:Q$49),0)</f>
        <v>0</v>
      </c>
      <c r="S88" s="639">
        <f>IF($B$8="Actuals only",SUMIF('WW Spending Actual'!$B$10:$B$49,'Summary TC'!$B88,'WW Spending Actual'!R$10:R$49),0)+IF($B$8="Actuals + Projected",SUMIF('WW Spending Total'!$B$10:$B$49,'Summary TC'!$B88,'WW Spending Total'!R$10:R$49),0)</f>
        <v>0</v>
      </c>
      <c r="T88" s="639">
        <f>IF($B$8="Actuals only",SUMIF('WW Spending Actual'!$B$10:$B$49,'Summary TC'!$B88,'WW Spending Actual'!S$10:S$49),0)+IF($B$8="Actuals + Projected",SUMIF('WW Spending Total'!$B$10:$B$49,'Summary TC'!$B88,'WW Spending Total'!S$10:S$49),0)</f>
        <v>0</v>
      </c>
      <c r="U88" s="639">
        <f>IF($B$8="Actuals only",SUMIF('WW Spending Actual'!$B$10:$B$49,'Summary TC'!$B88,'WW Spending Actual'!T$10:T$49),0)+IF($B$8="Actuals + Projected",SUMIF('WW Spending Total'!$B$10:$B$49,'Summary TC'!$B88,'WW Spending Total'!T$10:T$49),0)</f>
        <v>0</v>
      </c>
      <c r="V88" s="639">
        <f>IF($B$8="Actuals only",SUMIF('WW Spending Actual'!$B$10:$B$49,'Summary TC'!$B88,'WW Spending Actual'!U$10:U$49),0)+IF($B$8="Actuals + Projected",SUMIF('WW Spending Total'!$B$10:$B$49,'Summary TC'!$B88,'WW Spending Total'!U$10:U$49),0)</f>
        <v>0</v>
      </c>
      <c r="W88" s="639">
        <f>IF($B$8="Actuals only",SUMIF('WW Spending Actual'!$B$10:$B$49,'Summary TC'!$B88,'WW Spending Actual'!V$10:V$49),0)+IF($B$8="Actuals + Projected",SUMIF('WW Spending Total'!$B$10:$B$49,'Summary TC'!$B88,'WW Spending Total'!V$10:V$49),0)</f>
        <v>0</v>
      </c>
      <c r="X88" s="639">
        <f>IF($B$8="Actuals only",SUMIF('WW Spending Actual'!$B$10:$B$49,'Summary TC'!$B88,'WW Spending Actual'!W$10:W$49),0)+IF($B$8="Actuals + Projected",SUMIF('WW Spending Total'!$B$10:$B$49,'Summary TC'!$B88,'WW Spending Total'!W$10:W$49),0)</f>
        <v>0</v>
      </c>
      <c r="Y88" s="639">
        <f>IF($B$8="Actuals only",SUMIF('WW Spending Actual'!$B$10:$B$49,'Summary TC'!$B88,'WW Spending Actual'!X$10:X$49),0)+IF($B$8="Actuals + Projected",SUMIF('WW Spending Total'!$B$10:$B$49,'Summary TC'!$B88,'WW Spending Total'!X$10:X$49),0)</f>
        <v>0</v>
      </c>
      <c r="Z88" s="639">
        <f>IF($B$8="Actuals only",SUMIF('WW Spending Actual'!$B$10:$B$49,'Summary TC'!$B88,'WW Spending Actual'!Y$10:Y$49),0)+IF($B$8="Actuals + Projected",SUMIF('WW Spending Total'!$B$10:$B$49,'Summary TC'!$B88,'WW Spending Total'!Y$10:Y$49),0)</f>
        <v>0</v>
      </c>
      <c r="AA88" s="639">
        <f>IF($B$8="Actuals only",SUMIF('WW Spending Actual'!$B$10:$B$49,'Summary TC'!$B88,'WW Spending Actual'!Z$10:Z$49),0)+IF($B$8="Actuals + Projected",SUMIF('WW Spending Total'!$B$10:$B$49,'Summary TC'!$B88,'WW Spending Total'!Z$10:Z$49),0)</f>
        <v>0</v>
      </c>
      <c r="AB88" s="639">
        <f>IF($B$8="Actuals only",SUMIF('WW Spending Actual'!$B$10:$B$49,'Summary TC'!$B88,'WW Spending Actual'!AA$10:AA$49),0)+IF($B$8="Actuals + Projected",SUMIF('WW Spending Total'!$B$10:$B$49,'Summary TC'!$B88,'WW Spending Total'!AA$10:AA$49),0)</f>
        <v>0</v>
      </c>
      <c r="AC88" s="639">
        <f>IF($B$8="Actuals only",SUMIF('WW Spending Actual'!$B$10:$B$49,'Summary TC'!$B88,'WW Spending Actual'!AB$10:AB$49),0)+IF($B$8="Actuals + Projected",SUMIF('WW Spending Total'!$B$10:$B$49,'Summary TC'!$B88,'WW Spending Total'!AB$10:AB$49),0)</f>
        <v>0</v>
      </c>
      <c r="AD88" s="639">
        <f>IF($B$8="Actuals only",SUMIF('WW Spending Actual'!$B$10:$B$49,'Summary TC'!$B88,'WW Spending Actual'!AC$10:AC$49),0)+IF($B$8="Actuals + Projected",SUMIF('WW Spending Total'!$B$10:$B$49,'Summary TC'!$B88,'WW Spending Total'!AC$10:AC$49),0)</f>
        <v>0</v>
      </c>
      <c r="AE88" s="639">
        <f>IF($B$8="Actuals only",SUMIF('WW Spending Actual'!$B$10:$B$49,'Summary TC'!$B88,'WW Spending Actual'!AD$10:AD$49),0)+IF($B$8="Actuals + Projected",SUMIF('WW Spending Total'!$B$10:$B$49,'Summary TC'!$B88,'WW Spending Total'!AD$10:AD$49),0)</f>
        <v>0</v>
      </c>
      <c r="AF88" s="639">
        <f>IF($B$8="Actuals only",SUMIF('WW Spending Actual'!$B$10:$B$49,'Summary TC'!$B88,'WW Spending Actual'!AE$10:AE$49),0)+IF($B$8="Actuals + Projected",SUMIF('WW Spending Total'!$B$10:$B$49,'Summary TC'!$B88,'WW Spending Total'!AE$10:AE$49),0)</f>
        <v>0</v>
      </c>
      <c r="AG88" s="639">
        <f>IF($B$8="Actuals only",SUMIF('WW Spending Actual'!$B$10:$B$49,'Summary TC'!$B88,'WW Spending Actual'!AF$10:AF$49),0)+IF($B$8="Actuals + Projected",SUMIF('WW Spending Total'!$B$10:$B$49,'Summary TC'!$B88,'WW Spending Total'!AF$10:AF$49),0)</f>
        <v>0</v>
      </c>
      <c r="AH88" s="639">
        <f>IF($B$8="Actuals only",SUMIF('WW Spending Actual'!$B$10:$B$49,'Summary TC'!$B88,'WW Spending Actual'!AG$10:AG$49),0)+IF($B$8="Actuals + Projected",SUMIF('WW Spending Total'!$B$10:$B$49,'Summary TC'!$B88,'WW Spending Total'!AG$10:AG$49),0)</f>
        <v>0</v>
      </c>
      <c r="AI88" s="675">
        <f t="shared" si="21"/>
        <v>0</v>
      </c>
    </row>
    <row r="89" spans="2:35" ht="13" hidden="1" x14ac:dyDescent="0.3">
      <c r="B89" s="589"/>
      <c r="C89" s="626"/>
      <c r="D89" s="674"/>
      <c r="E89" s="515">
        <f>IF($B$8="Actuals only",SUMIF('WW Spending Actual'!$B$10:$B$49,'Summary TC'!$B89,'WW Spending Actual'!D$10:D$49),0)+IF($B$8="Actuals + Projected",SUMIF('WW Spending Total'!$B$10:$B$49,'Summary TC'!$B89,'WW Spending Total'!D$10:D$49),0)</f>
        <v>0</v>
      </c>
      <c r="F89" s="515">
        <f>IF($B$8="Actuals only",SUMIF('WW Spending Actual'!$B$10:$B$49,'Summary TC'!$B89,'WW Spending Actual'!E$10:E$49),0)+IF($B$8="Actuals + Projected",SUMIF('WW Spending Total'!$B$10:$B$49,'Summary TC'!$B89,'WW Spending Total'!E$10:E$49),0)</f>
        <v>0</v>
      </c>
      <c r="G89" s="515">
        <f>IF($B$8="Actuals only",SUMIF('WW Spending Actual'!$B$10:$B$49,'Summary TC'!$B89,'WW Spending Actual'!F$10:F$49),0)+IF($B$8="Actuals + Projected",SUMIF('WW Spending Total'!$B$10:$B$49,'Summary TC'!$B89,'WW Spending Total'!F$10:F$49),0)</f>
        <v>0</v>
      </c>
      <c r="H89" s="515">
        <f>IF($B$8="Actuals only",SUMIF('WW Spending Actual'!$B$10:$B$49,'Summary TC'!$B89,'WW Spending Actual'!G$10:G$49),0)+IF($B$8="Actuals + Projected",SUMIF('WW Spending Total'!$B$10:$B$49,'Summary TC'!$B89,'WW Spending Total'!G$10:G$49),0)</f>
        <v>0</v>
      </c>
      <c r="I89" s="515">
        <f>IF($B$8="Actuals only",SUMIF('WW Spending Actual'!$B$10:$B$49,'Summary TC'!$B89,'WW Spending Actual'!H$10:H$49),0)+IF($B$8="Actuals + Projected",SUMIF('WW Spending Total'!$B$10:$B$49,'Summary TC'!$B89,'WW Spending Total'!H$10:H$49),0)</f>
        <v>0</v>
      </c>
      <c r="J89" s="515">
        <f>IF($B$8="Actuals only",SUMIF('WW Spending Actual'!$B$10:$B$49,'Summary TC'!$B89,'WW Spending Actual'!I$10:I$49),0)+IF($B$8="Actuals + Projected",SUMIF('WW Spending Total'!$B$10:$B$49,'Summary TC'!$B89,'WW Spending Total'!I$10:I$49),0)</f>
        <v>0</v>
      </c>
      <c r="K89" s="515">
        <f>IF($B$8="Actuals only",SUMIF('WW Spending Actual'!$B$10:$B$49,'Summary TC'!$B89,'WW Spending Actual'!J$10:J$49),0)+IF($B$8="Actuals + Projected",SUMIF('WW Spending Total'!$B$10:$B$49,'Summary TC'!$B89,'WW Spending Total'!J$10:J$49),0)</f>
        <v>0</v>
      </c>
      <c r="L89" s="515">
        <f>IF($B$8="Actuals only",SUMIF('WW Spending Actual'!$B$10:$B$49,'Summary TC'!$B89,'WW Spending Actual'!K$10:K$49),0)+IF($B$8="Actuals + Projected",SUMIF('WW Spending Total'!$B$10:$B$49,'Summary TC'!$B89,'WW Spending Total'!K$10:K$49),0)</f>
        <v>0</v>
      </c>
      <c r="M89" s="515">
        <f>IF($B$8="Actuals only",SUMIF('WW Spending Actual'!$B$10:$B$49,'Summary TC'!$B89,'WW Spending Actual'!L$10:L$49),0)+IF($B$8="Actuals + Projected",SUMIF('WW Spending Total'!$B$10:$B$49,'Summary TC'!$B89,'WW Spending Total'!L$10:L$49),0)</f>
        <v>0</v>
      </c>
      <c r="N89" s="515">
        <f>IF($B$8="Actuals only",SUMIF('WW Spending Actual'!$B$10:$B$49,'Summary TC'!$B89,'WW Spending Actual'!M$10:M$49),0)+IF($B$8="Actuals + Projected",SUMIF('WW Spending Total'!$B$10:$B$49,'Summary TC'!$B89,'WW Spending Total'!M$10:M$49),0)</f>
        <v>0</v>
      </c>
      <c r="O89" s="515">
        <f>IF($B$8="Actuals only",SUMIF('WW Spending Actual'!$B$10:$B$49,'Summary TC'!$B89,'WW Spending Actual'!N$10:N$49),0)+IF($B$8="Actuals + Projected",SUMIF('WW Spending Total'!$B$10:$B$49,'Summary TC'!$B89,'WW Spending Total'!N$10:N$49),0)</f>
        <v>0</v>
      </c>
      <c r="P89" s="515">
        <f>IF($B$8="Actuals only",SUMIF('WW Spending Actual'!$B$10:$B$49,'Summary TC'!$B89,'WW Spending Actual'!O$10:O$49),0)+IF($B$8="Actuals + Projected",SUMIF('WW Spending Total'!$B$10:$B$49,'Summary TC'!$B89,'WW Spending Total'!O$10:O$49),0)</f>
        <v>0</v>
      </c>
      <c r="Q89" s="515">
        <f>IF($B$8="Actuals only",SUMIF('WW Spending Actual'!$B$10:$B$49,'Summary TC'!$B89,'WW Spending Actual'!P$10:P$49),0)+IF($B$8="Actuals + Projected",SUMIF('WW Spending Total'!$B$10:$B$49,'Summary TC'!$B89,'WW Spending Total'!P$10:P$49),0)</f>
        <v>0</v>
      </c>
      <c r="R89" s="515">
        <f>IF($B$8="Actuals only",SUMIF('WW Spending Actual'!$B$10:$B$49,'Summary TC'!$B89,'WW Spending Actual'!Q$10:Q$49),0)+IF($B$8="Actuals + Projected",SUMIF('WW Spending Total'!$B$10:$B$49,'Summary TC'!$B89,'WW Spending Total'!Q$10:Q$49),0)</f>
        <v>0</v>
      </c>
      <c r="S89" s="515">
        <f>IF($B$8="Actuals only",SUMIF('WW Spending Actual'!$B$10:$B$49,'Summary TC'!$B89,'WW Spending Actual'!R$10:R$49),0)+IF($B$8="Actuals + Projected",SUMIF('WW Spending Total'!$B$10:$B$49,'Summary TC'!$B89,'WW Spending Total'!R$10:R$49),0)</f>
        <v>0</v>
      </c>
      <c r="T89" s="515">
        <f>IF($B$8="Actuals only",SUMIF('WW Spending Actual'!$B$10:$B$49,'Summary TC'!$B89,'WW Spending Actual'!S$10:S$49),0)+IF($B$8="Actuals + Projected",SUMIF('WW Spending Total'!$B$10:$B$49,'Summary TC'!$B89,'WW Spending Total'!S$10:S$49),0)</f>
        <v>0</v>
      </c>
      <c r="U89" s="515">
        <f>IF($B$8="Actuals only",SUMIF('WW Spending Actual'!$B$10:$B$49,'Summary TC'!$B89,'WW Spending Actual'!T$10:T$49),0)+IF($B$8="Actuals + Projected",SUMIF('WW Spending Total'!$B$10:$B$49,'Summary TC'!$B89,'WW Spending Total'!T$10:T$49),0)</f>
        <v>0</v>
      </c>
      <c r="V89" s="515">
        <f>IF($B$8="Actuals only",SUMIF('WW Spending Actual'!$B$10:$B$49,'Summary TC'!$B89,'WW Spending Actual'!U$10:U$49),0)+IF($B$8="Actuals + Projected",SUMIF('WW Spending Total'!$B$10:$B$49,'Summary TC'!$B89,'WW Spending Total'!U$10:U$49),0)</f>
        <v>0</v>
      </c>
      <c r="W89" s="515">
        <f>IF($B$8="Actuals only",SUMIF('WW Spending Actual'!$B$10:$B$49,'Summary TC'!$B89,'WW Spending Actual'!V$10:V$49),0)+IF($B$8="Actuals + Projected",SUMIF('WW Spending Total'!$B$10:$B$49,'Summary TC'!$B89,'WW Spending Total'!V$10:V$49),0)</f>
        <v>0</v>
      </c>
      <c r="X89" s="515">
        <f>IF($B$8="Actuals only",SUMIF('WW Spending Actual'!$B$10:$B$49,'Summary TC'!$B89,'WW Spending Actual'!W$10:W$49),0)+IF($B$8="Actuals + Projected",SUMIF('WW Spending Total'!$B$10:$B$49,'Summary TC'!$B89,'WW Spending Total'!W$10:W$49),0)</f>
        <v>0</v>
      </c>
      <c r="Y89" s="515">
        <f>IF($B$8="Actuals only",SUMIF('WW Spending Actual'!$B$10:$B$49,'Summary TC'!$B89,'WW Spending Actual'!X$10:X$49),0)+IF($B$8="Actuals + Projected",SUMIF('WW Spending Total'!$B$10:$B$49,'Summary TC'!$B89,'WW Spending Total'!X$10:X$49),0)</f>
        <v>0</v>
      </c>
      <c r="Z89" s="515">
        <f>IF($B$8="Actuals only",SUMIF('WW Spending Actual'!$B$10:$B$49,'Summary TC'!$B89,'WW Spending Actual'!Y$10:Y$49),0)+IF($B$8="Actuals + Projected",SUMIF('WW Spending Total'!$B$10:$B$49,'Summary TC'!$B89,'WW Spending Total'!Y$10:Y$49),0)</f>
        <v>0</v>
      </c>
      <c r="AA89" s="515">
        <f>IF($B$8="Actuals only",SUMIF('WW Spending Actual'!$B$10:$B$49,'Summary TC'!$B89,'WW Spending Actual'!Z$10:Z$49),0)+IF($B$8="Actuals + Projected",SUMIF('WW Spending Total'!$B$10:$B$49,'Summary TC'!$B89,'WW Spending Total'!Z$10:Z$49),0)</f>
        <v>0</v>
      </c>
      <c r="AB89" s="515">
        <f>IF($B$8="Actuals only",SUMIF('WW Spending Actual'!$B$10:$B$49,'Summary TC'!$B89,'WW Spending Actual'!AA$10:AA$49),0)+IF($B$8="Actuals + Projected",SUMIF('WW Spending Total'!$B$10:$B$49,'Summary TC'!$B89,'WW Spending Total'!AA$10:AA$49),0)</f>
        <v>0</v>
      </c>
      <c r="AC89" s="515">
        <f>IF($B$8="Actuals only",SUMIF('WW Spending Actual'!$B$10:$B$49,'Summary TC'!$B89,'WW Spending Actual'!AB$10:AB$49),0)+IF($B$8="Actuals + Projected",SUMIF('WW Spending Total'!$B$10:$B$49,'Summary TC'!$B89,'WW Spending Total'!AB$10:AB$49),0)</f>
        <v>0</v>
      </c>
      <c r="AD89" s="515">
        <f>IF($B$8="Actuals only",SUMIF('WW Spending Actual'!$B$10:$B$49,'Summary TC'!$B89,'WW Spending Actual'!AC$10:AC$49),0)+IF($B$8="Actuals + Projected",SUMIF('WW Spending Total'!$B$10:$B$49,'Summary TC'!$B89,'WW Spending Total'!AC$10:AC$49),0)</f>
        <v>0</v>
      </c>
      <c r="AE89" s="515">
        <f>IF($B$8="Actuals only",SUMIF('WW Spending Actual'!$B$10:$B$49,'Summary TC'!$B89,'WW Spending Actual'!AD$10:AD$49),0)+IF($B$8="Actuals + Projected",SUMIF('WW Spending Total'!$B$10:$B$49,'Summary TC'!$B89,'WW Spending Total'!AD$10:AD$49),0)</f>
        <v>0</v>
      </c>
      <c r="AF89" s="515">
        <f>IF($B$8="Actuals only",SUMIF('WW Spending Actual'!$B$10:$B$49,'Summary TC'!$B89,'WW Spending Actual'!AE$10:AE$49),0)+IF($B$8="Actuals + Projected",SUMIF('WW Spending Total'!$B$10:$B$49,'Summary TC'!$B89,'WW Spending Total'!AE$10:AE$49),0)</f>
        <v>0</v>
      </c>
      <c r="AG89" s="515">
        <f>IF($B$8="Actuals only",SUMIF('WW Spending Actual'!$B$10:$B$49,'Summary TC'!$B89,'WW Spending Actual'!AF$10:AF$49),0)+IF($B$8="Actuals + Projected",SUMIF('WW Spending Total'!$B$10:$B$49,'Summary TC'!$B89,'WW Spending Total'!AF$10:AF$49),0)</f>
        <v>0</v>
      </c>
      <c r="AH89" s="515">
        <f>IF($B$8="Actuals only",SUMIF('WW Spending Actual'!$B$10:$B$49,'Summary TC'!$B89,'WW Spending Actual'!AG$10:AG$49),0)+IF($B$8="Actuals + Projected",SUMIF('WW Spending Total'!$B$10:$B$49,'Summary TC'!$B89,'WW Spending Total'!AG$10:AG$49),0)</f>
        <v>0</v>
      </c>
      <c r="AI89" s="675">
        <f t="shared" si="21"/>
        <v>0</v>
      </c>
    </row>
    <row r="90" spans="2:35" ht="13" hidden="1" x14ac:dyDescent="0.3">
      <c r="B90" s="548" t="s">
        <v>44</v>
      </c>
      <c r="C90" s="626"/>
      <c r="D90" s="674"/>
      <c r="E90" s="515">
        <f>IF($B$8="Actuals only",SUMIF('WW Spending Actual'!$B$10:$B$49,'Summary TC'!$B90,'WW Spending Actual'!D$10:D$49),0)+IF($B$8="Actuals + Projected",SUMIF('WW Spending Total'!$B$10:$B$49,'Summary TC'!$B90,'WW Spending Total'!D$10:D$49),0)</f>
        <v>0</v>
      </c>
      <c r="F90" s="515">
        <f>IF($B$8="Actuals only",SUMIF('WW Spending Actual'!$B$10:$B$49,'Summary TC'!$B90,'WW Spending Actual'!E$10:E$49),0)+IF($B$8="Actuals + Projected",SUMIF('WW Spending Total'!$B$10:$B$49,'Summary TC'!$B90,'WW Spending Total'!E$10:E$49),0)</f>
        <v>0</v>
      </c>
      <c r="G90" s="515">
        <f>IF($B$8="Actuals only",SUMIF('WW Spending Actual'!$B$10:$B$49,'Summary TC'!$B90,'WW Spending Actual'!F$10:F$49),0)+IF($B$8="Actuals + Projected",SUMIF('WW Spending Total'!$B$10:$B$49,'Summary TC'!$B90,'WW Spending Total'!F$10:F$49),0)</f>
        <v>0</v>
      </c>
      <c r="H90" s="515">
        <f>IF($B$8="Actuals only",SUMIF('WW Spending Actual'!$B$10:$B$49,'Summary TC'!$B90,'WW Spending Actual'!G$10:G$49),0)+IF($B$8="Actuals + Projected",SUMIF('WW Spending Total'!$B$10:$B$49,'Summary TC'!$B90,'WW Spending Total'!G$10:G$49),0)</f>
        <v>0</v>
      </c>
      <c r="I90" s="515">
        <f>IF($B$8="Actuals only",SUMIF('WW Spending Actual'!$B$10:$B$49,'Summary TC'!$B90,'WW Spending Actual'!H$10:H$49),0)+IF($B$8="Actuals + Projected",SUMIF('WW Spending Total'!$B$10:$B$49,'Summary TC'!$B90,'WW Spending Total'!H$10:H$49),0)</f>
        <v>0</v>
      </c>
      <c r="J90" s="515">
        <f>IF($B$8="Actuals only",SUMIF('WW Spending Actual'!$B$10:$B$49,'Summary TC'!$B90,'WW Spending Actual'!I$10:I$49),0)+IF($B$8="Actuals + Projected",SUMIF('WW Spending Total'!$B$10:$B$49,'Summary TC'!$B90,'WW Spending Total'!I$10:I$49),0)</f>
        <v>0</v>
      </c>
      <c r="K90" s="515">
        <f>IF($B$8="Actuals only",SUMIF('WW Spending Actual'!$B$10:$B$49,'Summary TC'!$B90,'WW Spending Actual'!J$10:J$49),0)+IF($B$8="Actuals + Projected",SUMIF('WW Spending Total'!$B$10:$B$49,'Summary TC'!$B90,'WW Spending Total'!J$10:J$49),0)</f>
        <v>0</v>
      </c>
      <c r="L90" s="515">
        <f>IF($B$8="Actuals only",SUMIF('WW Spending Actual'!$B$10:$B$49,'Summary TC'!$B90,'WW Spending Actual'!K$10:K$49),0)+IF($B$8="Actuals + Projected",SUMIF('WW Spending Total'!$B$10:$B$49,'Summary TC'!$B90,'WW Spending Total'!K$10:K$49),0)</f>
        <v>0</v>
      </c>
      <c r="M90" s="515">
        <f>IF($B$8="Actuals only",SUMIF('WW Spending Actual'!$B$10:$B$49,'Summary TC'!$B90,'WW Spending Actual'!L$10:L$49),0)+IF($B$8="Actuals + Projected",SUMIF('WW Spending Total'!$B$10:$B$49,'Summary TC'!$B90,'WW Spending Total'!L$10:L$49),0)</f>
        <v>0</v>
      </c>
      <c r="N90" s="515">
        <f>IF($B$8="Actuals only",SUMIF('WW Spending Actual'!$B$10:$B$49,'Summary TC'!$B90,'WW Spending Actual'!M$10:M$49),0)+IF($B$8="Actuals + Projected",SUMIF('WW Spending Total'!$B$10:$B$49,'Summary TC'!$B90,'WW Spending Total'!M$10:M$49),0)</f>
        <v>0</v>
      </c>
      <c r="O90" s="515">
        <f>IF($B$8="Actuals only",SUMIF('WW Spending Actual'!$B$10:$B$49,'Summary TC'!$B90,'WW Spending Actual'!N$10:N$49),0)+IF($B$8="Actuals + Projected",SUMIF('WW Spending Total'!$B$10:$B$49,'Summary TC'!$B90,'WW Spending Total'!N$10:N$49),0)</f>
        <v>0</v>
      </c>
      <c r="P90" s="515">
        <f>IF($B$8="Actuals only",SUMIF('WW Spending Actual'!$B$10:$B$49,'Summary TC'!$B90,'WW Spending Actual'!O$10:O$49),0)+IF($B$8="Actuals + Projected",SUMIF('WW Spending Total'!$B$10:$B$49,'Summary TC'!$B90,'WW Spending Total'!O$10:O$49),0)</f>
        <v>0</v>
      </c>
      <c r="Q90" s="515">
        <f>IF($B$8="Actuals only",SUMIF('WW Spending Actual'!$B$10:$B$49,'Summary TC'!$B90,'WW Spending Actual'!P$10:P$49),0)+IF($B$8="Actuals + Projected",SUMIF('WW Spending Total'!$B$10:$B$49,'Summary TC'!$B90,'WW Spending Total'!P$10:P$49),0)</f>
        <v>0</v>
      </c>
      <c r="R90" s="515">
        <f>IF($B$8="Actuals only",SUMIF('WW Spending Actual'!$B$10:$B$49,'Summary TC'!$B90,'WW Spending Actual'!Q$10:Q$49),0)+IF($B$8="Actuals + Projected",SUMIF('WW Spending Total'!$B$10:$B$49,'Summary TC'!$B90,'WW Spending Total'!Q$10:Q$49),0)</f>
        <v>0</v>
      </c>
      <c r="S90" s="515">
        <f>IF($B$8="Actuals only",SUMIF('WW Spending Actual'!$B$10:$B$49,'Summary TC'!$B90,'WW Spending Actual'!R$10:R$49),0)+IF($B$8="Actuals + Projected",SUMIF('WW Spending Total'!$B$10:$B$49,'Summary TC'!$B90,'WW Spending Total'!R$10:R$49),0)</f>
        <v>0</v>
      </c>
      <c r="T90" s="515">
        <f>IF($B$8="Actuals only",SUMIF('WW Spending Actual'!$B$10:$B$49,'Summary TC'!$B90,'WW Spending Actual'!S$10:S$49),0)+IF($B$8="Actuals + Projected",SUMIF('WW Spending Total'!$B$10:$B$49,'Summary TC'!$B90,'WW Spending Total'!S$10:S$49),0)</f>
        <v>0</v>
      </c>
      <c r="U90" s="515">
        <f>IF($B$8="Actuals only",SUMIF('WW Spending Actual'!$B$10:$B$49,'Summary TC'!$B90,'WW Spending Actual'!T$10:T$49),0)+IF($B$8="Actuals + Projected",SUMIF('WW Spending Total'!$B$10:$B$49,'Summary TC'!$B90,'WW Spending Total'!T$10:T$49),0)</f>
        <v>0</v>
      </c>
      <c r="V90" s="515">
        <f>IF($B$8="Actuals only",SUMIF('WW Spending Actual'!$B$10:$B$49,'Summary TC'!$B90,'WW Spending Actual'!U$10:U$49),0)+IF($B$8="Actuals + Projected",SUMIF('WW Spending Total'!$B$10:$B$49,'Summary TC'!$B90,'WW Spending Total'!U$10:U$49),0)</f>
        <v>0</v>
      </c>
      <c r="W90" s="515">
        <f>IF($B$8="Actuals only",SUMIF('WW Spending Actual'!$B$10:$B$49,'Summary TC'!$B90,'WW Spending Actual'!V$10:V$49),0)+IF($B$8="Actuals + Projected",SUMIF('WW Spending Total'!$B$10:$B$49,'Summary TC'!$B90,'WW Spending Total'!V$10:V$49),0)</f>
        <v>0</v>
      </c>
      <c r="X90" s="515">
        <f>IF($B$8="Actuals only",SUMIF('WW Spending Actual'!$B$10:$B$49,'Summary TC'!$B90,'WW Spending Actual'!W$10:W$49),0)+IF($B$8="Actuals + Projected",SUMIF('WW Spending Total'!$B$10:$B$49,'Summary TC'!$B90,'WW Spending Total'!W$10:W$49),0)</f>
        <v>0</v>
      </c>
      <c r="Y90" s="515">
        <f>IF($B$8="Actuals only",SUMIF('WW Spending Actual'!$B$10:$B$49,'Summary TC'!$B90,'WW Spending Actual'!X$10:X$49),0)+IF($B$8="Actuals + Projected",SUMIF('WW Spending Total'!$B$10:$B$49,'Summary TC'!$B90,'WW Spending Total'!X$10:X$49),0)</f>
        <v>0</v>
      </c>
      <c r="Z90" s="515">
        <f>IF($B$8="Actuals only",SUMIF('WW Spending Actual'!$B$10:$B$49,'Summary TC'!$B90,'WW Spending Actual'!Y$10:Y$49),0)+IF($B$8="Actuals + Projected",SUMIF('WW Spending Total'!$B$10:$B$49,'Summary TC'!$B90,'WW Spending Total'!Y$10:Y$49),0)</f>
        <v>0</v>
      </c>
      <c r="AA90" s="515">
        <f>IF($B$8="Actuals only",SUMIF('WW Spending Actual'!$B$10:$B$49,'Summary TC'!$B90,'WW Spending Actual'!Z$10:Z$49),0)+IF($B$8="Actuals + Projected",SUMIF('WW Spending Total'!$B$10:$B$49,'Summary TC'!$B90,'WW Spending Total'!Z$10:Z$49),0)</f>
        <v>0</v>
      </c>
      <c r="AB90" s="515">
        <f>IF($B$8="Actuals only",SUMIF('WW Spending Actual'!$B$10:$B$49,'Summary TC'!$B90,'WW Spending Actual'!AA$10:AA$49),0)+IF($B$8="Actuals + Projected",SUMIF('WW Spending Total'!$B$10:$B$49,'Summary TC'!$B90,'WW Spending Total'!AA$10:AA$49),0)</f>
        <v>0</v>
      </c>
      <c r="AC90" s="515">
        <f>IF($B$8="Actuals only",SUMIF('WW Spending Actual'!$B$10:$B$49,'Summary TC'!$B90,'WW Spending Actual'!AB$10:AB$49),0)+IF($B$8="Actuals + Projected",SUMIF('WW Spending Total'!$B$10:$B$49,'Summary TC'!$B90,'WW Spending Total'!AB$10:AB$49),0)</f>
        <v>0</v>
      </c>
      <c r="AD90" s="515">
        <f>IF($B$8="Actuals only",SUMIF('WW Spending Actual'!$B$10:$B$49,'Summary TC'!$B90,'WW Spending Actual'!AC$10:AC$49),0)+IF($B$8="Actuals + Projected",SUMIF('WW Spending Total'!$B$10:$B$49,'Summary TC'!$B90,'WW Spending Total'!AC$10:AC$49),0)</f>
        <v>0</v>
      </c>
      <c r="AE90" s="515">
        <f>IF($B$8="Actuals only",SUMIF('WW Spending Actual'!$B$10:$B$49,'Summary TC'!$B90,'WW Spending Actual'!AD$10:AD$49),0)+IF($B$8="Actuals + Projected",SUMIF('WW Spending Total'!$B$10:$B$49,'Summary TC'!$B90,'WW Spending Total'!AD$10:AD$49),0)</f>
        <v>0</v>
      </c>
      <c r="AF90" s="515">
        <f>IF($B$8="Actuals only",SUMIF('WW Spending Actual'!$B$10:$B$49,'Summary TC'!$B90,'WW Spending Actual'!AE$10:AE$49),0)+IF($B$8="Actuals + Projected",SUMIF('WW Spending Total'!$B$10:$B$49,'Summary TC'!$B90,'WW Spending Total'!AE$10:AE$49),0)</f>
        <v>0</v>
      </c>
      <c r="AG90" s="515">
        <f>IF($B$8="Actuals only",SUMIF('WW Spending Actual'!$B$10:$B$49,'Summary TC'!$B90,'WW Spending Actual'!AF$10:AF$49),0)+IF($B$8="Actuals + Projected",SUMIF('WW Spending Total'!$B$10:$B$49,'Summary TC'!$B90,'WW Spending Total'!AF$10:AF$49),0)</f>
        <v>0</v>
      </c>
      <c r="AH90" s="515">
        <f>IF($B$8="Actuals only",SUMIF('WW Spending Actual'!$B$10:$B$49,'Summary TC'!$B90,'WW Spending Actual'!AG$10:AG$49),0)+IF($B$8="Actuals + Projected",SUMIF('WW Spending Total'!$B$10:$B$49,'Summary TC'!$B90,'WW Spending Total'!AG$10:AG$49),0)</f>
        <v>0</v>
      </c>
      <c r="AI90" s="675">
        <f t="shared" si="21"/>
        <v>0</v>
      </c>
    </row>
    <row r="91" spans="2:35" ht="13" hidden="1" x14ac:dyDescent="0.3">
      <c r="B91" s="589" t="str">
        <f>IFERROR(VLOOKUP(C91,'MEG Def'!$A$35:$B$40,2),"")</f>
        <v/>
      </c>
      <c r="C91" s="636"/>
      <c r="D91" s="674"/>
      <c r="E91" s="638">
        <f>IF($B$8="Actuals only",SUMIF('WW Spending Actual'!$B$10:$B$49,'Summary TC'!$B91,'WW Spending Actual'!D$10:D$49),0)+IF($B$8="Actuals + Projected",SUMIF('WW Spending Total'!$B$10:$B$49,'Summary TC'!$B91,'WW Spending Total'!D$10:D$49),0)</f>
        <v>0</v>
      </c>
      <c r="F91" s="639">
        <f>IF($B$8="Actuals only",SUMIF('WW Spending Actual'!$B$10:$B$49,'Summary TC'!$B91,'WW Spending Actual'!E$10:E$49),0)+IF($B$8="Actuals + Projected",SUMIF('WW Spending Total'!$B$10:$B$49,'Summary TC'!$B91,'WW Spending Total'!E$10:E$49),0)</f>
        <v>0</v>
      </c>
      <c r="G91" s="639">
        <f>IF($B$8="Actuals only",SUMIF('WW Spending Actual'!$B$10:$B$49,'Summary TC'!$B91,'WW Spending Actual'!F$10:F$49),0)+IF($B$8="Actuals + Projected",SUMIF('WW Spending Total'!$B$10:$B$49,'Summary TC'!$B91,'WW Spending Total'!F$10:F$49),0)</f>
        <v>0</v>
      </c>
      <c r="H91" s="639">
        <f>IF($B$8="Actuals only",SUMIF('WW Spending Actual'!$B$10:$B$49,'Summary TC'!$B91,'WW Spending Actual'!G$10:G$49),0)+IF($B$8="Actuals + Projected",SUMIF('WW Spending Total'!$B$10:$B$49,'Summary TC'!$B91,'WW Spending Total'!G$10:G$49),0)</f>
        <v>0</v>
      </c>
      <c r="I91" s="639">
        <f>IF($B$8="Actuals only",SUMIF('WW Spending Actual'!$B$10:$B$49,'Summary TC'!$B91,'WW Spending Actual'!H$10:H$49),0)+IF($B$8="Actuals + Projected",SUMIF('WW Spending Total'!$B$10:$B$49,'Summary TC'!$B91,'WW Spending Total'!H$10:H$49),0)</f>
        <v>0</v>
      </c>
      <c r="J91" s="639">
        <f>IF($B$8="Actuals only",SUMIF('WW Spending Actual'!$B$10:$B$49,'Summary TC'!$B91,'WW Spending Actual'!I$10:I$49),0)+IF($B$8="Actuals + Projected",SUMIF('WW Spending Total'!$B$10:$B$49,'Summary TC'!$B91,'WW Spending Total'!I$10:I$49),0)</f>
        <v>0</v>
      </c>
      <c r="K91" s="639">
        <f>IF($B$8="Actuals only",SUMIF('WW Spending Actual'!$B$10:$B$49,'Summary TC'!$B91,'WW Spending Actual'!J$10:J$49),0)+IF($B$8="Actuals + Projected",SUMIF('WW Spending Total'!$B$10:$B$49,'Summary TC'!$B91,'WW Spending Total'!J$10:J$49),0)</f>
        <v>0</v>
      </c>
      <c r="L91" s="639">
        <f>IF($B$8="Actuals only",SUMIF('WW Spending Actual'!$B$10:$B$49,'Summary TC'!$B91,'WW Spending Actual'!K$10:K$49),0)+IF($B$8="Actuals + Projected",SUMIF('WW Spending Total'!$B$10:$B$49,'Summary TC'!$B91,'WW Spending Total'!K$10:K$49),0)</f>
        <v>0</v>
      </c>
      <c r="M91" s="639">
        <f>IF($B$8="Actuals only",SUMIF('WW Spending Actual'!$B$10:$B$49,'Summary TC'!$B91,'WW Spending Actual'!L$10:L$49),0)+IF($B$8="Actuals + Projected",SUMIF('WW Spending Total'!$B$10:$B$49,'Summary TC'!$B91,'WW Spending Total'!L$10:L$49),0)</f>
        <v>0</v>
      </c>
      <c r="N91" s="639">
        <f>IF($B$8="Actuals only",SUMIF('WW Spending Actual'!$B$10:$B$49,'Summary TC'!$B91,'WW Spending Actual'!M$10:M$49),0)+IF($B$8="Actuals + Projected",SUMIF('WW Spending Total'!$B$10:$B$49,'Summary TC'!$B91,'WW Spending Total'!M$10:M$49),0)</f>
        <v>0</v>
      </c>
      <c r="O91" s="639">
        <f>IF($B$8="Actuals only",SUMIF('WW Spending Actual'!$B$10:$B$49,'Summary TC'!$B91,'WW Spending Actual'!N$10:N$49),0)+IF($B$8="Actuals + Projected",SUMIF('WW Spending Total'!$B$10:$B$49,'Summary TC'!$B91,'WW Spending Total'!N$10:N$49),0)</f>
        <v>0</v>
      </c>
      <c r="P91" s="639">
        <f>IF($B$8="Actuals only",SUMIF('WW Spending Actual'!$B$10:$B$49,'Summary TC'!$B91,'WW Spending Actual'!O$10:O$49),0)+IF($B$8="Actuals + Projected",SUMIF('WW Spending Total'!$B$10:$B$49,'Summary TC'!$B91,'WW Spending Total'!O$10:O$49),0)</f>
        <v>0</v>
      </c>
      <c r="Q91" s="639">
        <f>IF($B$8="Actuals only",SUMIF('WW Spending Actual'!$B$10:$B$49,'Summary TC'!$B91,'WW Spending Actual'!P$10:P$49),0)+IF($B$8="Actuals + Projected",SUMIF('WW Spending Total'!$B$10:$B$49,'Summary TC'!$B91,'WW Spending Total'!P$10:P$49),0)</f>
        <v>0</v>
      </c>
      <c r="R91" s="639">
        <f>IF($B$8="Actuals only",SUMIF('WW Spending Actual'!$B$10:$B$49,'Summary TC'!$B91,'WW Spending Actual'!Q$10:Q$49),0)+IF($B$8="Actuals + Projected",SUMIF('WW Spending Total'!$B$10:$B$49,'Summary TC'!$B91,'WW Spending Total'!Q$10:Q$49),0)</f>
        <v>0</v>
      </c>
      <c r="S91" s="639">
        <f>IF($B$8="Actuals only",SUMIF('WW Spending Actual'!$B$10:$B$49,'Summary TC'!$B91,'WW Spending Actual'!R$10:R$49),0)+IF($B$8="Actuals + Projected",SUMIF('WW Spending Total'!$B$10:$B$49,'Summary TC'!$B91,'WW Spending Total'!R$10:R$49),0)</f>
        <v>0</v>
      </c>
      <c r="T91" s="639">
        <f>IF($B$8="Actuals only",SUMIF('WW Spending Actual'!$B$10:$B$49,'Summary TC'!$B91,'WW Spending Actual'!S$10:S$49),0)+IF($B$8="Actuals + Projected",SUMIF('WW Spending Total'!$B$10:$B$49,'Summary TC'!$B91,'WW Spending Total'!S$10:S$49),0)</f>
        <v>0</v>
      </c>
      <c r="U91" s="639">
        <f>IF($B$8="Actuals only",SUMIF('WW Spending Actual'!$B$10:$B$49,'Summary TC'!$B91,'WW Spending Actual'!T$10:T$49),0)+IF($B$8="Actuals + Projected",SUMIF('WW Spending Total'!$B$10:$B$49,'Summary TC'!$B91,'WW Spending Total'!T$10:T$49),0)</f>
        <v>0</v>
      </c>
      <c r="V91" s="639">
        <f>IF($B$8="Actuals only",SUMIF('WW Spending Actual'!$B$10:$B$49,'Summary TC'!$B91,'WW Spending Actual'!U$10:U$49),0)+IF($B$8="Actuals + Projected",SUMIF('WW Spending Total'!$B$10:$B$49,'Summary TC'!$B91,'WW Spending Total'!U$10:U$49),0)</f>
        <v>0</v>
      </c>
      <c r="W91" s="639">
        <f>IF($B$8="Actuals only",SUMIF('WW Spending Actual'!$B$10:$B$49,'Summary TC'!$B91,'WW Spending Actual'!V$10:V$49),0)+IF($B$8="Actuals + Projected",SUMIF('WW Spending Total'!$B$10:$B$49,'Summary TC'!$B91,'WW Spending Total'!V$10:V$49),0)</f>
        <v>0</v>
      </c>
      <c r="X91" s="639">
        <f>IF($B$8="Actuals only",SUMIF('WW Spending Actual'!$B$10:$B$49,'Summary TC'!$B91,'WW Spending Actual'!W$10:W$49),0)+IF($B$8="Actuals + Projected",SUMIF('WW Spending Total'!$B$10:$B$49,'Summary TC'!$B91,'WW Spending Total'!W$10:W$49),0)</f>
        <v>0</v>
      </c>
      <c r="Y91" s="639">
        <f>IF($B$8="Actuals only",SUMIF('WW Spending Actual'!$B$10:$B$49,'Summary TC'!$B91,'WW Spending Actual'!X$10:X$49),0)+IF($B$8="Actuals + Projected",SUMIF('WW Spending Total'!$B$10:$B$49,'Summary TC'!$B91,'WW Spending Total'!X$10:X$49),0)</f>
        <v>0</v>
      </c>
      <c r="Z91" s="639">
        <f>IF($B$8="Actuals only",SUMIF('WW Spending Actual'!$B$10:$B$49,'Summary TC'!$B91,'WW Spending Actual'!Y$10:Y$49),0)+IF($B$8="Actuals + Projected",SUMIF('WW Spending Total'!$B$10:$B$49,'Summary TC'!$B91,'WW Spending Total'!Y$10:Y$49),0)</f>
        <v>0</v>
      </c>
      <c r="AA91" s="639">
        <f>IF($B$8="Actuals only",SUMIF('WW Spending Actual'!$B$10:$B$49,'Summary TC'!$B91,'WW Spending Actual'!Z$10:Z$49),0)+IF($B$8="Actuals + Projected",SUMIF('WW Spending Total'!$B$10:$B$49,'Summary TC'!$B91,'WW Spending Total'!Z$10:Z$49),0)</f>
        <v>0</v>
      </c>
      <c r="AB91" s="639">
        <f>IF($B$8="Actuals only",SUMIF('WW Spending Actual'!$B$10:$B$49,'Summary TC'!$B91,'WW Spending Actual'!AA$10:AA$49),0)+IF($B$8="Actuals + Projected",SUMIF('WW Spending Total'!$B$10:$B$49,'Summary TC'!$B91,'WW Spending Total'!AA$10:AA$49),0)</f>
        <v>0</v>
      </c>
      <c r="AC91" s="639">
        <f>IF($B$8="Actuals only",SUMIF('WW Spending Actual'!$B$10:$B$49,'Summary TC'!$B91,'WW Spending Actual'!AB$10:AB$49),0)+IF($B$8="Actuals + Projected",SUMIF('WW Spending Total'!$B$10:$B$49,'Summary TC'!$B91,'WW Spending Total'!AB$10:AB$49),0)</f>
        <v>0</v>
      </c>
      <c r="AD91" s="639">
        <f>IF($B$8="Actuals only",SUMIF('WW Spending Actual'!$B$10:$B$49,'Summary TC'!$B91,'WW Spending Actual'!AC$10:AC$49),0)+IF($B$8="Actuals + Projected",SUMIF('WW Spending Total'!$B$10:$B$49,'Summary TC'!$B91,'WW Spending Total'!AC$10:AC$49),0)</f>
        <v>0</v>
      </c>
      <c r="AE91" s="639">
        <f>IF($B$8="Actuals only",SUMIF('WW Spending Actual'!$B$10:$B$49,'Summary TC'!$B91,'WW Spending Actual'!AD$10:AD$49),0)+IF($B$8="Actuals + Projected",SUMIF('WW Spending Total'!$B$10:$B$49,'Summary TC'!$B91,'WW Spending Total'!AD$10:AD$49),0)</f>
        <v>0</v>
      </c>
      <c r="AF91" s="639">
        <f>IF($B$8="Actuals only",SUMIF('WW Spending Actual'!$B$10:$B$49,'Summary TC'!$B91,'WW Spending Actual'!AE$10:AE$49),0)+IF($B$8="Actuals + Projected",SUMIF('WW Spending Total'!$B$10:$B$49,'Summary TC'!$B91,'WW Spending Total'!AE$10:AE$49),0)</f>
        <v>0</v>
      </c>
      <c r="AG91" s="639">
        <f>IF($B$8="Actuals only",SUMIF('WW Spending Actual'!$B$10:$B$49,'Summary TC'!$B91,'WW Spending Actual'!AF$10:AF$49),0)+IF($B$8="Actuals + Projected",SUMIF('WW Spending Total'!$B$10:$B$49,'Summary TC'!$B91,'WW Spending Total'!AF$10:AF$49),0)</f>
        <v>0</v>
      </c>
      <c r="AH91" s="639">
        <f>IF($B$8="Actuals only",SUMIF('WW Spending Actual'!$B$10:$B$49,'Summary TC'!$B91,'WW Spending Actual'!AG$10:AG$49),0)+IF($B$8="Actuals + Projected",SUMIF('WW Spending Total'!$B$10:$B$49,'Summary TC'!$B91,'WW Spending Total'!AG$10:AG$49),0)</f>
        <v>0</v>
      </c>
      <c r="AI91" s="675">
        <f t="shared" si="21"/>
        <v>0</v>
      </c>
    </row>
    <row r="92" spans="2:35" ht="13" hidden="1" x14ac:dyDescent="0.3">
      <c r="B92" s="589" t="str">
        <f>IFERROR(VLOOKUP(C92,'MEG Def'!$A$35:$B$40,2),"")</f>
        <v/>
      </c>
      <c r="C92" s="636"/>
      <c r="D92" s="674"/>
      <c r="E92" s="638">
        <f>IF($B$8="Actuals only",SUMIF('WW Spending Actual'!$B$10:$B$49,'Summary TC'!$B92,'WW Spending Actual'!D$10:D$49),0)+IF($B$8="Actuals + Projected",SUMIF('WW Spending Total'!$B$10:$B$49,'Summary TC'!$B92,'WW Spending Total'!D$10:D$49),0)</f>
        <v>0</v>
      </c>
      <c r="F92" s="639">
        <f>IF($B$8="Actuals only",SUMIF('WW Spending Actual'!$B$10:$B$49,'Summary TC'!$B92,'WW Spending Actual'!E$10:E$49),0)+IF($B$8="Actuals + Projected",SUMIF('WW Spending Total'!$B$10:$B$49,'Summary TC'!$B92,'WW Spending Total'!E$10:E$49),0)</f>
        <v>0</v>
      </c>
      <c r="G92" s="639">
        <f>IF($B$8="Actuals only",SUMIF('WW Spending Actual'!$B$10:$B$49,'Summary TC'!$B92,'WW Spending Actual'!F$10:F$49),0)+IF($B$8="Actuals + Projected",SUMIF('WW Spending Total'!$B$10:$B$49,'Summary TC'!$B92,'WW Spending Total'!F$10:F$49),0)</f>
        <v>0</v>
      </c>
      <c r="H92" s="639">
        <f>IF($B$8="Actuals only",SUMIF('WW Spending Actual'!$B$10:$B$49,'Summary TC'!$B92,'WW Spending Actual'!G$10:G$49),0)+IF($B$8="Actuals + Projected",SUMIF('WW Spending Total'!$B$10:$B$49,'Summary TC'!$B92,'WW Spending Total'!G$10:G$49),0)</f>
        <v>0</v>
      </c>
      <c r="I92" s="639">
        <f>IF($B$8="Actuals only",SUMIF('WW Spending Actual'!$B$10:$B$49,'Summary TC'!$B92,'WW Spending Actual'!H$10:H$49),0)+IF($B$8="Actuals + Projected",SUMIF('WW Spending Total'!$B$10:$B$49,'Summary TC'!$B92,'WW Spending Total'!H$10:H$49),0)</f>
        <v>0</v>
      </c>
      <c r="J92" s="639">
        <f>IF($B$8="Actuals only",SUMIF('WW Spending Actual'!$B$10:$B$49,'Summary TC'!$B92,'WW Spending Actual'!I$10:I$49),0)+IF($B$8="Actuals + Projected",SUMIF('WW Spending Total'!$B$10:$B$49,'Summary TC'!$B92,'WW Spending Total'!I$10:I$49),0)</f>
        <v>0</v>
      </c>
      <c r="K92" s="639">
        <f>IF($B$8="Actuals only",SUMIF('WW Spending Actual'!$B$10:$B$49,'Summary TC'!$B92,'WW Spending Actual'!J$10:J$49),0)+IF($B$8="Actuals + Projected",SUMIF('WW Spending Total'!$B$10:$B$49,'Summary TC'!$B92,'WW Spending Total'!J$10:J$49),0)</f>
        <v>0</v>
      </c>
      <c r="L92" s="639">
        <f>IF($B$8="Actuals only",SUMIF('WW Spending Actual'!$B$10:$B$49,'Summary TC'!$B92,'WW Spending Actual'!K$10:K$49),0)+IF($B$8="Actuals + Projected",SUMIF('WW Spending Total'!$B$10:$B$49,'Summary TC'!$B92,'WW Spending Total'!K$10:K$49),0)</f>
        <v>0</v>
      </c>
      <c r="M92" s="639">
        <f>IF($B$8="Actuals only",SUMIF('WW Spending Actual'!$B$10:$B$49,'Summary TC'!$B92,'WW Spending Actual'!L$10:L$49),0)+IF($B$8="Actuals + Projected",SUMIF('WW Spending Total'!$B$10:$B$49,'Summary TC'!$B92,'WW Spending Total'!L$10:L$49),0)</f>
        <v>0</v>
      </c>
      <c r="N92" s="639">
        <f>IF($B$8="Actuals only",SUMIF('WW Spending Actual'!$B$10:$B$49,'Summary TC'!$B92,'WW Spending Actual'!M$10:M$49),0)+IF($B$8="Actuals + Projected",SUMIF('WW Spending Total'!$B$10:$B$49,'Summary TC'!$B92,'WW Spending Total'!M$10:M$49),0)</f>
        <v>0</v>
      </c>
      <c r="O92" s="639">
        <f>IF($B$8="Actuals only",SUMIF('WW Spending Actual'!$B$10:$B$49,'Summary TC'!$B92,'WW Spending Actual'!N$10:N$49),0)+IF($B$8="Actuals + Projected",SUMIF('WW Spending Total'!$B$10:$B$49,'Summary TC'!$B92,'WW Spending Total'!N$10:N$49),0)</f>
        <v>0</v>
      </c>
      <c r="P92" s="639">
        <f>IF($B$8="Actuals only",SUMIF('WW Spending Actual'!$B$10:$B$49,'Summary TC'!$B92,'WW Spending Actual'!O$10:O$49),0)+IF($B$8="Actuals + Projected",SUMIF('WW Spending Total'!$B$10:$B$49,'Summary TC'!$B92,'WW Spending Total'!O$10:O$49),0)</f>
        <v>0</v>
      </c>
      <c r="Q92" s="639">
        <f>IF($B$8="Actuals only",SUMIF('WW Spending Actual'!$B$10:$B$49,'Summary TC'!$B92,'WW Spending Actual'!P$10:P$49),0)+IF($B$8="Actuals + Projected",SUMIF('WW Spending Total'!$B$10:$B$49,'Summary TC'!$B92,'WW Spending Total'!P$10:P$49),0)</f>
        <v>0</v>
      </c>
      <c r="R92" s="639">
        <f>IF($B$8="Actuals only",SUMIF('WW Spending Actual'!$B$10:$B$49,'Summary TC'!$B92,'WW Spending Actual'!Q$10:Q$49),0)+IF($B$8="Actuals + Projected",SUMIF('WW Spending Total'!$B$10:$B$49,'Summary TC'!$B92,'WW Spending Total'!Q$10:Q$49),0)</f>
        <v>0</v>
      </c>
      <c r="S92" s="639">
        <f>IF($B$8="Actuals only",SUMIF('WW Spending Actual'!$B$10:$B$49,'Summary TC'!$B92,'WW Spending Actual'!R$10:R$49),0)+IF($B$8="Actuals + Projected",SUMIF('WW Spending Total'!$B$10:$B$49,'Summary TC'!$B92,'WW Spending Total'!R$10:R$49),0)</f>
        <v>0</v>
      </c>
      <c r="T92" s="639">
        <f>IF($B$8="Actuals only",SUMIF('WW Spending Actual'!$B$10:$B$49,'Summary TC'!$B92,'WW Spending Actual'!S$10:S$49),0)+IF($B$8="Actuals + Projected",SUMIF('WW Spending Total'!$B$10:$B$49,'Summary TC'!$B92,'WW Spending Total'!S$10:S$49),0)</f>
        <v>0</v>
      </c>
      <c r="U92" s="639">
        <f>IF($B$8="Actuals only",SUMIF('WW Spending Actual'!$B$10:$B$49,'Summary TC'!$B92,'WW Spending Actual'!T$10:T$49),0)+IF($B$8="Actuals + Projected",SUMIF('WW Spending Total'!$B$10:$B$49,'Summary TC'!$B92,'WW Spending Total'!T$10:T$49),0)</f>
        <v>0</v>
      </c>
      <c r="V92" s="639">
        <f>IF($B$8="Actuals only",SUMIF('WW Spending Actual'!$B$10:$B$49,'Summary TC'!$B92,'WW Spending Actual'!U$10:U$49),0)+IF($B$8="Actuals + Projected",SUMIF('WW Spending Total'!$B$10:$B$49,'Summary TC'!$B92,'WW Spending Total'!U$10:U$49),0)</f>
        <v>0</v>
      </c>
      <c r="W92" s="639">
        <f>IF($B$8="Actuals only",SUMIF('WW Spending Actual'!$B$10:$B$49,'Summary TC'!$B92,'WW Spending Actual'!V$10:V$49),0)+IF($B$8="Actuals + Projected",SUMIF('WW Spending Total'!$B$10:$B$49,'Summary TC'!$B92,'WW Spending Total'!V$10:V$49),0)</f>
        <v>0</v>
      </c>
      <c r="X92" s="639">
        <f>IF($B$8="Actuals only",SUMIF('WW Spending Actual'!$B$10:$B$49,'Summary TC'!$B92,'WW Spending Actual'!W$10:W$49),0)+IF($B$8="Actuals + Projected",SUMIF('WW Spending Total'!$B$10:$B$49,'Summary TC'!$B92,'WW Spending Total'!W$10:W$49),0)</f>
        <v>0</v>
      </c>
      <c r="Y92" s="639">
        <f>IF($B$8="Actuals only",SUMIF('WW Spending Actual'!$B$10:$B$49,'Summary TC'!$B92,'WW Spending Actual'!X$10:X$49),0)+IF($B$8="Actuals + Projected",SUMIF('WW Spending Total'!$B$10:$B$49,'Summary TC'!$B92,'WW Spending Total'!X$10:X$49),0)</f>
        <v>0</v>
      </c>
      <c r="Z92" s="639">
        <f>IF($B$8="Actuals only",SUMIF('WW Spending Actual'!$B$10:$B$49,'Summary TC'!$B92,'WW Spending Actual'!Y$10:Y$49),0)+IF($B$8="Actuals + Projected",SUMIF('WW Spending Total'!$B$10:$B$49,'Summary TC'!$B92,'WW Spending Total'!Y$10:Y$49),0)</f>
        <v>0</v>
      </c>
      <c r="AA92" s="639">
        <f>IF($B$8="Actuals only",SUMIF('WW Spending Actual'!$B$10:$B$49,'Summary TC'!$B92,'WW Spending Actual'!Z$10:Z$49),0)+IF($B$8="Actuals + Projected",SUMIF('WW Spending Total'!$B$10:$B$49,'Summary TC'!$B92,'WW Spending Total'!Z$10:Z$49),0)</f>
        <v>0</v>
      </c>
      <c r="AB92" s="639">
        <f>IF($B$8="Actuals only",SUMIF('WW Spending Actual'!$B$10:$B$49,'Summary TC'!$B92,'WW Spending Actual'!AA$10:AA$49),0)+IF($B$8="Actuals + Projected",SUMIF('WW Spending Total'!$B$10:$B$49,'Summary TC'!$B92,'WW Spending Total'!AA$10:AA$49),0)</f>
        <v>0</v>
      </c>
      <c r="AC92" s="639">
        <f>IF($B$8="Actuals only",SUMIF('WW Spending Actual'!$B$10:$B$49,'Summary TC'!$B92,'WW Spending Actual'!AB$10:AB$49),0)+IF($B$8="Actuals + Projected",SUMIF('WW Spending Total'!$B$10:$B$49,'Summary TC'!$B92,'WW Spending Total'!AB$10:AB$49),0)</f>
        <v>0</v>
      </c>
      <c r="AD92" s="639">
        <f>IF($B$8="Actuals only",SUMIF('WW Spending Actual'!$B$10:$B$49,'Summary TC'!$B92,'WW Spending Actual'!AC$10:AC$49),0)+IF($B$8="Actuals + Projected",SUMIF('WW Spending Total'!$B$10:$B$49,'Summary TC'!$B92,'WW Spending Total'!AC$10:AC$49),0)</f>
        <v>0</v>
      </c>
      <c r="AE92" s="639">
        <f>IF($B$8="Actuals only",SUMIF('WW Spending Actual'!$B$10:$B$49,'Summary TC'!$B92,'WW Spending Actual'!AD$10:AD$49),0)+IF($B$8="Actuals + Projected",SUMIF('WW Spending Total'!$B$10:$B$49,'Summary TC'!$B92,'WW Spending Total'!AD$10:AD$49),0)</f>
        <v>0</v>
      </c>
      <c r="AF92" s="639">
        <f>IF($B$8="Actuals only",SUMIF('WW Spending Actual'!$B$10:$B$49,'Summary TC'!$B92,'WW Spending Actual'!AE$10:AE$49),0)+IF($B$8="Actuals + Projected",SUMIF('WW Spending Total'!$B$10:$B$49,'Summary TC'!$B92,'WW Spending Total'!AE$10:AE$49),0)</f>
        <v>0</v>
      </c>
      <c r="AG92" s="639">
        <f>IF($B$8="Actuals only",SUMIF('WW Spending Actual'!$B$10:$B$49,'Summary TC'!$B92,'WW Spending Actual'!AF$10:AF$49),0)+IF($B$8="Actuals + Projected",SUMIF('WW Spending Total'!$B$10:$B$49,'Summary TC'!$B92,'WW Spending Total'!AF$10:AF$49),0)</f>
        <v>0</v>
      </c>
      <c r="AH92" s="639">
        <f>IF($B$8="Actuals only",SUMIF('WW Spending Actual'!$B$10:$B$49,'Summary TC'!$B92,'WW Spending Actual'!AG$10:AG$49),0)+IF($B$8="Actuals + Projected",SUMIF('WW Spending Total'!$B$10:$B$49,'Summary TC'!$B92,'WW Spending Total'!AG$10:AG$49),0)</f>
        <v>0</v>
      </c>
      <c r="AI92" s="675">
        <f t="shared" si="21"/>
        <v>0</v>
      </c>
    </row>
    <row r="93" spans="2:35" ht="13" hidden="1" x14ac:dyDescent="0.3">
      <c r="B93" s="589" t="str">
        <f>IFERROR(VLOOKUP(C93,'MEG Def'!$A$35:$B$40,2),"")</f>
        <v/>
      </c>
      <c r="C93" s="636"/>
      <c r="D93" s="674"/>
      <c r="E93" s="638">
        <f>IF($B$8="Actuals only",SUMIF('WW Spending Actual'!$B$10:$B$49,'Summary TC'!$B93,'WW Spending Actual'!D$10:D$49),0)+IF($B$8="Actuals + Projected",SUMIF('WW Spending Total'!$B$10:$B$49,'Summary TC'!$B93,'WW Spending Total'!D$10:D$49),0)</f>
        <v>0</v>
      </c>
      <c r="F93" s="639">
        <f>IF($B$8="Actuals only",SUMIF('WW Spending Actual'!$B$10:$B$49,'Summary TC'!$B93,'WW Spending Actual'!E$10:E$49),0)+IF($B$8="Actuals + Projected",SUMIF('WW Spending Total'!$B$10:$B$49,'Summary TC'!$B93,'WW Spending Total'!E$10:E$49),0)</f>
        <v>0</v>
      </c>
      <c r="G93" s="639">
        <f>IF($B$8="Actuals only",SUMIF('WW Spending Actual'!$B$10:$B$49,'Summary TC'!$B93,'WW Spending Actual'!F$10:F$49),0)+IF($B$8="Actuals + Projected",SUMIF('WW Spending Total'!$B$10:$B$49,'Summary TC'!$B93,'WW Spending Total'!F$10:F$49),0)</f>
        <v>0</v>
      </c>
      <c r="H93" s="639">
        <f>IF($B$8="Actuals only",SUMIF('WW Spending Actual'!$B$10:$B$49,'Summary TC'!$B93,'WW Spending Actual'!G$10:G$49),0)+IF($B$8="Actuals + Projected",SUMIF('WW Spending Total'!$B$10:$B$49,'Summary TC'!$B93,'WW Spending Total'!G$10:G$49),0)</f>
        <v>0</v>
      </c>
      <c r="I93" s="639">
        <f>IF($B$8="Actuals only",SUMIF('WW Spending Actual'!$B$10:$B$49,'Summary TC'!$B93,'WW Spending Actual'!H$10:H$49),0)+IF($B$8="Actuals + Projected",SUMIF('WW Spending Total'!$B$10:$B$49,'Summary TC'!$B93,'WW Spending Total'!H$10:H$49),0)</f>
        <v>0</v>
      </c>
      <c r="J93" s="639">
        <f>IF($B$8="Actuals only",SUMIF('WW Spending Actual'!$B$10:$B$49,'Summary TC'!$B93,'WW Spending Actual'!I$10:I$49),0)+IF($B$8="Actuals + Projected",SUMIF('WW Spending Total'!$B$10:$B$49,'Summary TC'!$B93,'WW Spending Total'!I$10:I$49),0)</f>
        <v>0</v>
      </c>
      <c r="K93" s="639">
        <f>IF($B$8="Actuals only",SUMIF('WW Spending Actual'!$B$10:$B$49,'Summary TC'!$B93,'WW Spending Actual'!J$10:J$49),0)+IF($B$8="Actuals + Projected",SUMIF('WW Spending Total'!$B$10:$B$49,'Summary TC'!$B93,'WW Spending Total'!J$10:J$49),0)</f>
        <v>0</v>
      </c>
      <c r="L93" s="639">
        <f>IF($B$8="Actuals only",SUMIF('WW Spending Actual'!$B$10:$B$49,'Summary TC'!$B93,'WW Spending Actual'!K$10:K$49),0)+IF($B$8="Actuals + Projected",SUMIF('WW Spending Total'!$B$10:$B$49,'Summary TC'!$B93,'WW Spending Total'!K$10:K$49),0)</f>
        <v>0</v>
      </c>
      <c r="M93" s="639">
        <f>IF($B$8="Actuals only",SUMIF('WW Spending Actual'!$B$10:$B$49,'Summary TC'!$B93,'WW Spending Actual'!L$10:L$49),0)+IF($B$8="Actuals + Projected",SUMIF('WW Spending Total'!$B$10:$B$49,'Summary TC'!$B93,'WW Spending Total'!L$10:L$49),0)</f>
        <v>0</v>
      </c>
      <c r="N93" s="639">
        <f>IF($B$8="Actuals only",SUMIF('WW Spending Actual'!$B$10:$B$49,'Summary TC'!$B93,'WW Spending Actual'!M$10:M$49),0)+IF($B$8="Actuals + Projected",SUMIF('WW Spending Total'!$B$10:$B$49,'Summary TC'!$B93,'WW Spending Total'!M$10:M$49),0)</f>
        <v>0</v>
      </c>
      <c r="O93" s="639">
        <f>IF($B$8="Actuals only",SUMIF('WW Spending Actual'!$B$10:$B$49,'Summary TC'!$B93,'WW Spending Actual'!N$10:N$49),0)+IF($B$8="Actuals + Projected",SUMIF('WW Spending Total'!$B$10:$B$49,'Summary TC'!$B93,'WW Spending Total'!N$10:N$49),0)</f>
        <v>0</v>
      </c>
      <c r="P93" s="639">
        <f>IF($B$8="Actuals only",SUMIF('WW Spending Actual'!$B$10:$B$49,'Summary TC'!$B93,'WW Spending Actual'!O$10:O$49),0)+IF($B$8="Actuals + Projected",SUMIF('WW Spending Total'!$B$10:$B$49,'Summary TC'!$B93,'WW Spending Total'!O$10:O$49),0)</f>
        <v>0</v>
      </c>
      <c r="Q93" s="639">
        <f>IF($B$8="Actuals only",SUMIF('WW Spending Actual'!$B$10:$B$49,'Summary TC'!$B93,'WW Spending Actual'!P$10:P$49),0)+IF($B$8="Actuals + Projected",SUMIF('WW Spending Total'!$B$10:$B$49,'Summary TC'!$B93,'WW Spending Total'!P$10:P$49),0)</f>
        <v>0</v>
      </c>
      <c r="R93" s="639">
        <f>IF($B$8="Actuals only",SUMIF('WW Spending Actual'!$B$10:$B$49,'Summary TC'!$B93,'WW Spending Actual'!Q$10:Q$49),0)+IF($B$8="Actuals + Projected",SUMIF('WW Spending Total'!$B$10:$B$49,'Summary TC'!$B93,'WW Spending Total'!Q$10:Q$49),0)</f>
        <v>0</v>
      </c>
      <c r="S93" s="639">
        <f>IF($B$8="Actuals only",SUMIF('WW Spending Actual'!$B$10:$B$49,'Summary TC'!$B93,'WW Spending Actual'!R$10:R$49),0)+IF($B$8="Actuals + Projected",SUMIF('WW Spending Total'!$B$10:$B$49,'Summary TC'!$B93,'WW Spending Total'!R$10:R$49),0)</f>
        <v>0</v>
      </c>
      <c r="T93" s="639">
        <f>IF($B$8="Actuals only",SUMIF('WW Spending Actual'!$B$10:$B$49,'Summary TC'!$B93,'WW Spending Actual'!S$10:S$49),0)+IF($B$8="Actuals + Projected",SUMIF('WW Spending Total'!$B$10:$B$49,'Summary TC'!$B93,'WW Spending Total'!S$10:S$49),0)</f>
        <v>0</v>
      </c>
      <c r="U93" s="639">
        <f>IF($B$8="Actuals only",SUMIF('WW Spending Actual'!$B$10:$B$49,'Summary TC'!$B93,'WW Spending Actual'!T$10:T$49),0)+IF($B$8="Actuals + Projected",SUMIF('WW Spending Total'!$B$10:$B$49,'Summary TC'!$B93,'WW Spending Total'!T$10:T$49),0)</f>
        <v>0</v>
      </c>
      <c r="V93" s="639">
        <f>IF($B$8="Actuals only",SUMIF('WW Spending Actual'!$B$10:$B$49,'Summary TC'!$B93,'WW Spending Actual'!U$10:U$49),0)+IF($B$8="Actuals + Projected",SUMIF('WW Spending Total'!$B$10:$B$49,'Summary TC'!$B93,'WW Spending Total'!U$10:U$49),0)</f>
        <v>0</v>
      </c>
      <c r="W93" s="639">
        <f>IF($B$8="Actuals only",SUMIF('WW Spending Actual'!$B$10:$B$49,'Summary TC'!$B93,'WW Spending Actual'!V$10:V$49),0)+IF($B$8="Actuals + Projected",SUMIF('WW Spending Total'!$B$10:$B$49,'Summary TC'!$B93,'WW Spending Total'!V$10:V$49),0)</f>
        <v>0</v>
      </c>
      <c r="X93" s="639">
        <f>IF($B$8="Actuals only",SUMIF('WW Spending Actual'!$B$10:$B$49,'Summary TC'!$B93,'WW Spending Actual'!W$10:W$49),0)+IF($B$8="Actuals + Projected",SUMIF('WW Spending Total'!$B$10:$B$49,'Summary TC'!$B93,'WW Spending Total'!W$10:W$49),0)</f>
        <v>0</v>
      </c>
      <c r="Y93" s="639">
        <f>IF($B$8="Actuals only",SUMIF('WW Spending Actual'!$B$10:$B$49,'Summary TC'!$B93,'WW Spending Actual'!X$10:X$49),0)+IF($B$8="Actuals + Projected",SUMIF('WW Spending Total'!$B$10:$B$49,'Summary TC'!$B93,'WW Spending Total'!X$10:X$49),0)</f>
        <v>0</v>
      </c>
      <c r="Z93" s="639">
        <f>IF($B$8="Actuals only",SUMIF('WW Spending Actual'!$B$10:$B$49,'Summary TC'!$B93,'WW Spending Actual'!Y$10:Y$49),0)+IF($B$8="Actuals + Projected",SUMIF('WW Spending Total'!$B$10:$B$49,'Summary TC'!$B93,'WW Spending Total'!Y$10:Y$49),0)</f>
        <v>0</v>
      </c>
      <c r="AA93" s="639">
        <f>IF($B$8="Actuals only",SUMIF('WW Spending Actual'!$B$10:$B$49,'Summary TC'!$B93,'WW Spending Actual'!Z$10:Z$49),0)+IF($B$8="Actuals + Projected",SUMIF('WW Spending Total'!$B$10:$B$49,'Summary TC'!$B93,'WW Spending Total'!Z$10:Z$49),0)</f>
        <v>0</v>
      </c>
      <c r="AB93" s="639">
        <f>IF($B$8="Actuals only",SUMIF('WW Spending Actual'!$B$10:$B$49,'Summary TC'!$B93,'WW Spending Actual'!AA$10:AA$49),0)+IF($B$8="Actuals + Projected",SUMIF('WW Spending Total'!$B$10:$B$49,'Summary TC'!$B93,'WW Spending Total'!AA$10:AA$49),0)</f>
        <v>0</v>
      </c>
      <c r="AC93" s="639">
        <f>IF($B$8="Actuals only",SUMIF('WW Spending Actual'!$B$10:$B$49,'Summary TC'!$B93,'WW Spending Actual'!AB$10:AB$49),0)+IF($B$8="Actuals + Projected",SUMIF('WW Spending Total'!$B$10:$B$49,'Summary TC'!$B93,'WW Spending Total'!AB$10:AB$49),0)</f>
        <v>0</v>
      </c>
      <c r="AD93" s="639">
        <f>IF($B$8="Actuals only",SUMIF('WW Spending Actual'!$B$10:$B$49,'Summary TC'!$B93,'WW Spending Actual'!AC$10:AC$49),0)+IF($B$8="Actuals + Projected",SUMIF('WW Spending Total'!$B$10:$B$49,'Summary TC'!$B93,'WW Spending Total'!AC$10:AC$49),0)</f>
        <v>0</v>
      </c>
      <c r="AE93" s="639">
        <f>IF($B$8="Actuals only",SUMIF('WW Spending Actual'!$B$10:$B$49,'Summary TC'!$B93,'WW Spending Actual'!AD$10:AD$49),0)+IF($B$8="Actuals + Projected",SUMIF('WW Spending Total'!$B$10:$B$49,'Summary TC'!$B93,'WW Spending Total'!AD$10:AD$49),0)</f>
        <v>0</v>
      </c>
      <c r="AF93" s="639">
        <f>IF($B$8="Actuals only",SUMIF('WW Spending Actual'!$B$10:$B$49,'Summary TC'!$B93,'WW Spending Actual'!AE$10:AE$49),0)+IF($B$8="Actuals + Projected",SUMIF('WW Spending Total'!$B$10:$B$49,'Summary TC'!$B93,'WW Spending Total'!AE$10:AE$49),0)</f>
        <v>0</v>
      </c>
      <c r="AG93" s="639">
        <f>IF($B$8="Actuals only",SUMIF('WW Spending Actual'!$B$10:$B$49,'Summary TC'!$B93,'WW Spending Actual'!AF$10:AF$49),0)+IF($B$8="Actuals + Projected",SUMIF('WW Spending Total'!$B$10:$B$49,'Summary TC'!$B93,'WW Spending Total'!AF$10:AF$49),0)</f>
        <v>0</v>
      </c>
      <c r="AH93" s="639">
        <f>IF($B$8="Actuals only",SUMIF('WW Spending Actual'!$B$10:$B$49,'Summary TC'!$B93,'WW Spending Actual'!AG$10:AG$49),0)+IF($B$8="Actuals + Projected",SUMIF('WW Spending Total'!$B$10:$B$49,'Summary TC'!$B93,'WW Spending Total'!AG$10:AG$49),0)</f>
        <v>0</v>
      </c>
      <c r="AI93" s="675">
        <f t="shared" si="21"/>
        <v>0</v>
      </c>
    </row>
    <row r="94" spans="2:35" ht="13" hidden="1" x14ac:dyDescent="0.3">
      <c r="B94" s="589" t="str">
        <f>IFERROR(VLOOKUP(C94,'MEG Def'!$A$35:$B$40,2),"")</f>
        <v/>
      </c>
      <c r="C94" s="636"/>
      <c r="D94" s="674"/>
      <c r="E94" s="638">
        <f>IF($B$8="Actuals only",SUMIF('WW Spending Actual'!$B$10:$B$49,'Summary TC'!$B94,'WW Spending Actual'!D$10:D$49),0)+IF($B$8="Actuals + Projected",SUMIF('WW Spending Total'!$B$10:$B$49,'Summary TC'!$B94,'WW Spending Total'!D$10:D$49),0)</f>
        <v>0</v>
      </c>
      <c r="F94" s="639">
        <f>IF($B$8="Actuals only",SUMIF('WW Spending Actual'!$B$10:$B$49,'Summary TC'!$B94,'WW Spending Actual'!E$10:E$49),0)+IF($B$8="Actuals + Projected",SUMIF('WW Spending Total'!$B$10:$B$49,'Summary TC'!$B94,'WW Spending Total'!E$10:E$49),0)</f>
        <v>0</v>
      </c>
      <c r="G94" s="639">
        <f>IF($B$8="Actuals only",SUMIF('WW Spending Actual'!$B$10:$B$49,'Summary TC'!$B94,'WW Spending Actual'!F$10:F$49),0)+IF($B$8="Actuals + Projected",SUMIF('WW Spending Total'!$B$10:$B$49,'Summary TC'!$B94,'WW Spending Total'!F$10:F$49),0)</f>
        <v>0</v>
      </c>
      <c r="H94" s="639">
        <f>IF($B$8="Actuals only",SUMIF('WW Spending Actual'!$B$10:$B$49,'Summary TC'!$B94,'WW Spending Actual'!G$10:G$49),0)+IF($B$8="Actuals + Projected",SUMIF('WW Spending Total'!$B$10:$B$49,'Summary TC'!$B94,'WW Spending Total'!G$10:G$49),0)</f>
        <v>0</v>
      </c>
      <c r="I94" s="639">
        <f>IF($B$8="Actuals only",SUMIF('WW Spending Actual'!$B$10:$B$49,'Summary TC'!$B94,'WW Spending Actual'!H$10:H$49),0)+IF($B$8="Actuals + Projected",SUMIF('WW Spending Total'!$B$10:$B$49,'Summary TC'!$B94,'WW Spending Total'!H$10:H$49),0)</f>
        <v>0</v>
      </c>
      <c r="J94" s="639">
        <f>IF($B$8="Actuals only",SUMIF('WW Spending Actual'!$B$10:$B$49,'Summary TC'!$B94,'WW Spending Actual'!I$10:I$49),0)+IF($B$8="Actuals + Projected",SUMIF('WW Spending Total'!$B$10:$B$49,'Summary TC'!$B94,'WW Spending Total'!I$10:I$49),0)</f>
        <v>0</v>
      </c>
      <c r="K94" s="639">
        <f>IF($B$8="Actuals only",SUMIF('WW Spending Actual'!$B$10:$B$49,'Summary TC'!$B94,'WW Spending Actual'!J$10:J$49),0)+IF($B$8="Actuals + Projected",SUMIF('WW Spending Total'!$B$10:$B$49,'Summary TC'!$B94,'WW Spending Total'!J$10:J$49),0)</f>
        <v>0</v>
      </c>
      <c r="L94" s="639">
        <f>IF($B$8="Actuals only",SUMIF('WW Spending Actual'!$B$10:$B$49,'Summary TC'!$B94,'WW Spending Actual'!K$10:K$49),0)+IF($B$8="Actuals + Projected",SUMIF('WW Spending Total'!$B$10:$B$49,'Summary TC'!$B94,'WW Spending Total'!K$10:K$49),0)</f>
        <v>0</v>
      </c>
      <c r="M94" s="639">
        <f>IF($B$8="Actuals only",SUMIF('WW Spending Actual'!$B$10:$B$49,'Summary TC'!$B94,'WW Spending Actual'!L$10:L$49),0)+IF($B$8="Actuals + Projected",SUMIF('WW Spending Total'!$B$10:$B$49,'Summary TC'!$B94,'WW Spending Total'!L$10:L$49),0)</f>
        <v>0</v>
      </c>
      <c r="N94" s="639">
        <f>IF($B$8="Actuals only",SUMIF('WW Spending Actual'!$B$10:$B$49,'Summary TC'!$B94,'WW Spending Actual'!M$10:M$49),0)+IF($B$8="Actuals + Projected",SUMIF('WW Spending Total'!$B$10:$B$49,'Summary TC'!$B94,'WW Spending Total'!M$10:M$49),0)</f>
        <v>0</v>
      </c>
      <c r="O94" s="639">
        <f>IF($B$8="Actuals only",SUMIF('WW Spending Actual'!$B$10:$B$49,'Summary TC'!$B94,'WW Spending Actual'!N$10:N$49),0)+IF($B$8="Actuals + Projected",SUMIF('WW Spending Total'!$B$10:$B$49,'Summary TC'!$B94,'WW Spending Total'!N$10:N$49),0)</f>
        <v>0</v>
      </c>
      <c r="P94" s="639">
        <f>IF($B$8="Actuals only",SUMIF('WW Spending Actual'!$B$10:$B$49,'Summary TC'!$B94,'WW Spending Actual'!O$10:O$49),0)+IF($B$8="Actuals + Projected",SUMIF('WW Spending Total'!$B$10:$B$49,'Summary TC'!$B94,'WW Spending Total'!O$10:O$49),0)</f>
        <v>0</v>
      </c>
      <c r="Q94" s="639">
        <f>IF($B$8="Actuals only",SUMIF('WW Spending Actual'!$B$10:$B$49,'Summary TC'!$B94,'WW Spending Actual'!P$10:P$49),0)+IF($B$8="Actuals + Projected",SUMIF('WW Spending Total'!$B$10:$B$49,'Summary TC'!$B94,'WW Spending Total'!P$10:P$49),0)</f>
        <v>0</v>
      </c>
      <c r="R94" s="639">
        <f>IF($B$8="Actuals only",SUMIF('WW Spending Actual'!$B$10:$B$49,'Summary TC'!$B94,'WW Spending Actual'!Q$10:Q$49),0)+IF($B$8="Actuals + Projected",SUMIF('WW Spending Total'!$B$10:$B$49,'Summary TC'!$B94,'WW Spending Total'!Q$10:Q$49),0)</f>
        <v>0</v>
      </c>
      <c r="S94" s="639">
        <f>IF($B$8="Actuals only",SUMIF('WW Spending Actual'!$B$10:$B$49,'Summary TC'!$B94,'WW Spending Actual'!R$10:R$49),0)+IF($B$8="Actuals + Projected",SUMIF('WW Spending Total'!$B$10:$B$49,'Summary TC'!$B94,'WW Spending Total'!R$10:R$49),0)</f>
        <v>0</v>
      </c>
      <c r="T94" s="639">
        <f>IF($B$8="Actuals only",SUMIF('WW Spending Actual'!$B$10:$B$49,'Summary TC'!$B94,'WW Spending Actual'!S$10:S$49),0)+IF($B$8="Actuals + Projected",SUMIF('WW Spending Total'!$B$10:$B$49,'Summary TC'!$B94,'WW Spending Total'!S$10:S$49),0)</f>
        <v>0</v>
      </c>
      <c r="U94" s="639">
        <f>IF($B$8="Actuals only",SUMIF('WW Spending Actual'!$B$10:$B$49,'Summary TC'!$B94,'WW Spending Actual'!T$10:T$49),0)+IF($B$8="Actuals + Projected",SUMIF('WW Spending Total'!$B$10:$B$49,'Summary TC'!$B94,'WW Spending Total'!T$10:T$49),0)</f>
        <v>0</v>
      </c>
      <c r="V94" s="639">
        <f>IF($B$8="Actuals only",SUMIF('WW Spending Actual'!$B$10:$B$49,'Summary TC'!$B94,'WW Spending Actual'!U$10:U$49),0)+IF($B$8="Actuals + Projected",SUMIF('WW Spending Total'!$B$10:$B$49,'Summary TC'!$B94,'WW Spending Total'!U$10:U$49),0)</f>
        <v>0</v>
      </c>
      <c r="W94" s="639">
        <f>IF($B$8="Actuals only",SUMIF('WW Spending Actual'!$B$10:$B$49,'Summary TC'!$B94,'WW Spending Actual'!V$10:V$49),0)+IF($B$8="Actuals + Projected",SUMIF('WW Spending Total'!$B$10:$B$49,'Summary TC'!$B94,'WW Spending Total'!V$10:V$49),0)</f>
        <v>0</v>
      </c>
      <c r="X94" s="639">
        <f>IF($B$8="Actuals only",SUMIF('WW Spending Actual'!$B$10:$B$49,'Summary TC'!$B94,'WW Spending Actual'!W$10:W$49),0)+IF($B$8="Actuals + Projected",SUMIF('WW Spending Total'!$B$10:$B$49,'Summary TC'!$B94,'WW Spending Total'!W$10:W$49),0)</f>
        <v>0</v>
      </c>
      <c r="Y94" s="639">
        <f>IF($B$8="Actuals only",SUMIF('WW Spending Actual'!$B$10:$B$49,'Summary TC'!$B94,'WW Spending Actual'!X$10:X$49),0)+IF($B$8="Actuals + Projected",SUMIF('WW Spending Total'!$B$10:$B$49,'Summary TC'!$B94,'WW Spending Total'!X$10:X$49),0)</f>
        <v>0</v>
      </c>
      <c r="Z94" s="639">
        <f>IF($B$8="Actuals only",SUMIF('WW Spending Actual'!$B$10:$B$49,'Summary TC'!$B94,'WW Spending Actual'!Y$10:Y$49),0)+IF($B$8="Actuals + Projected",SUMIF('WW Spending Total'!$B$10:$B$49,'Summary TC'!$B94,'WW Spending Total'!Y$10:Y$49),0)</f>
        <v>0</v>
      </c>
      <c r="AA94" s="639">
        <f>IF($B$8="Actuals only",SUMIF('WW Spending Actual'!$B$10:$B$49,'Summary TC'!$B94,'WW Spending Actual'!Z$10:Z$49),0)+IF($B$8="Actuals + Projected",SUMIF('WW Spending Total'!$B$10:$B$49,'Summary TC'!$B94,'WW Spending Total'!Z$10:Z$49),0)</f>
        <v>0</v>
      </c>
      <c r="AB94" s="639">
        <f>IF($B$8="Actuals only",SUMIF('WW Spending Actual'!$B$10:$B$49,'Summary TC'!$B94,'WW Spending Actual'!AA$10:AA$49),0)+IF($B$8="Actuals + Projected",SUMIF('WW Spending Total'!$B$10:$B$49,'Summary TC'!$B94,'WW Spending Total'!AA$10:AA$49),0)</f>
        <v>0</v>
      </c>
      <c r="AC94" s="639">
        <f>IF($B$8="Actuals only",SUMIF('WW Spending Actual'!$B$10:$B$49,'Summary TC'!$B94,'WW Spending Actual'!AB$10:AB$49),0)+IF($B$8="Actuals + Projected",SUMIF('WW Spending Total'!$B$10:$B$49,'Summary TC'!$B94,'WW Spending Total'!AB$10:AB$49),0)</f>
        <v>0</v>
      </c>
      <c r="AD94" s="639">
        <f>IF($B$8="Actuals only",SUMIF('WW Spending Actual'!$B$10:$B$49,'Summary TC'!$B94,'WW Spending Actual'!AC$10:AC$49),0)+IF($B$8="Actuals + Projected",SUMIF('WW Spending Total'!$B$10:$B$49,'Summary TC'!$B94,'WW Spending Total'!AC$10:AC$49),0)</f>
        <v>0</v>
      </c>
      <c r="AE94" s="639">
        <f>IF($B$8="Actuals only",SUMIF('WW Spending Actual'!$B$10:$B$49,'Summary TC'!$B94,'WW Spending Actual'!AD$10:AD$49),0)+IF($B$8="Actuals + Projected",SUMIF('WW Spending Total'!$B$10:$B$49,'Summary TC'!$B94,'WW Spending Total'!AD$10:AD$49),0)</f>
        <v>0</v>
      </c>
      <c r="AF94" s="639">
        <f>IF($B$8="Actuals only",SUMIF('WW Spending Actual'!$B$10:$B$49,'Summary TC'!$B94,'WW Spending Actual'!AE$10:AE$49),0)+IF($B$8="Actuals + Projected",SUMIF('WW Spending Total'!$B$10:$B$49,'Summary TC'!$B94,'WW Spending Total'!AE$10:AE$49),0)</f>
        <v>0</v>
      </c>
      <c r="AG94" s="639">
        <f>IF($B$8="Actuals only",SUMIF('WW Spending Actual'!$B$10:$B$49,'Summary TC'!$B94,'WW Spending Actual'!AF$10:AF$49),0)+IF($B$8="Actuals + Projected",SUMIF('WW Spending Total'!$B$10:$B$49,'Summary TC'!$B94,'WW Spending Total'!AF$10:AF$49),0)</f>
        <v>0</v>
      </c>
      <c r="AH94" s="639">
        <f>IF($B$8="Actuals only",SUMIF('WW Spending Actual'!$B$10:$B$49,'Summary TC'!$B94,'WW Spending Actual'!AG$10:AG$49),0)+IF($B$8="Actuals + Projected",SUMIF('WW Spending Total'!$B$10:$B$49,'Summary TC'!$B94,'WW Spending Total'!AG$10:AG$49),0)</f>
        <v>0</v>
      </c>
      <c r="AI94" s="675">
        <f t="shared" si="21"/>
        <v>0</v>
      </c>
    </row>
    <row r="95" spans="2:35" ht="13" hidden="1" x14ac:dyDescent="0.3">
      <c r="B95" s="589" t="str">
        <f>IFERROR(VLOOKUP(C95,'MEG Def'!$A$35:$B$39,2),"")</f>
        <v/>
      </c>
      <c r="C95" s="636"/>
      <c r="D95" s="674"/>
      <c r="E95" s="638">
        <f>IF($B$8="Actuals only",SUMIF('WW Spending Actual'!$B$10:$B$49,'Summary TC'!$B95,'WW Spending Actual'!D$10:D$49),0)+IF($B$8="Actuals + Projected",SUMIF('WW Spending Total'!$B$10:$B$49,'Summary TC'!$B95,'WW Spending Total'!D$10:D$49),0)</f>
        <v>0</v>
      </c>
      <c r="F95" s="639">
        <f>IF($B$8="Actuals only",SUMIF('WW Spending Actual'!$B$10:$B$49,'Summary TC'!$B95,'WW Spending Actual'!E$10:E$49),0)+IF($B$8="Actuals + Projected",SUMIF('WW Spending Total'!$B$10:$B$49,'Summary TC'!$B95,'WW Spending Total'!E$10:E$49),0)</f>
        <v>0</v>
      </c>
      <c r="G95" s="639">
        <f>IF($B$8="Actuals only",SUMIF('WW Spending Actual'!$B$10:$B$49,'Summary TC'!$B95,'WW Spending Actual'!F$10:F$49),0)+IF($B$8="Actuals + Projected",SUMIF('WW Spending Total'!$B$10:$B$49,'Summary TC'!$B95,'WW Spending Total'!F$10:F$49),0)</f>
        <v>0</v>
      </c>
      <c r="H95" s="639">
        <f>IF($B$8="Actuals only",SUMIF('WW Spending Actual'!$B$10:$B$49,'Summary TC'!$B95,'WW Spending Actual'!G$10:G$49),0)+IF($B$8="Actuals + Projected",SUMIF('WW Spending Total'!$B$10:$B$49,'Summary TC'!$B95,'WW Spending Total'!G$10:G$49),0)</f>
        <v>0</v>
      </c>
      <c r="I95" s="639">
        <f>IF($B$8="Actuals only",SUMIF('WW Spending Actual'!$B$10:$B$49,'Summary TC'!$B95,'WW Spending Actual'!H$10:H$49),0)+IF($B$8="Actuals + Projected",SUMIF('WW Spending Total'!$B$10:$B$49,'Summary TC'!$B95,'WW Spending Total'!H$10:H$49),0)</f>
        <v>0</v>
      </c>
      <c r="J95" s="639">
        <f>IF($B$8="Actuals only",SUMIF('WW Spending Actual'!$B$10:$B$49,'Summary TC'!$B95,'WW Spending Actual'!I$10:I$49),0)+IF($B$8="Actuals + Projected",SUMIF('WW Spending Total'!$B$10:$B$49,'Summary TC'!$B95,'WW Spending Total'!I$10:I$49),0)</f>
        <v>0</v>
      </c>
      <c r="K95" s="639">
        <f>IF($B$8="Actuals only",SUMIF('WW Spending Actual'!$B$10:$B$49,'Summary TC'!$B95,'WW Spending Actual'!J$10:J$49),0)+IF($B$8="Actuals + Projected",SUMIF('WW Spending Total'!$B$10:$B$49,'Summary TC'!$B95,'WW Spending Total'!J$10:J$49),0)</f>
        <v>0</v>
      </c>
      <c r="L95" s="639">
        <f>IF($B$8="Actuals only",SUMIF('WW Spending Actual'!$B$10:$B$49,'Summary TC'!$B95,'WW Spending Actual'!K$10:K$49),0)+IF($B$8="Actuals + Projected",SUMIF('WW Spending Total'!$B$10:$B$49,'Summary TC'!$B95,'WW Spending Total'!K$10:K$49),0)</f>
        <v>0</v>
      </c>
      <c r="M95" s="639">
        <f>IF($B$8="Actuals only",SUMIF('WW Spending Actual'!$B$10:$B$49,'Summary TC'!$B95,'WW Spending Actual'!L$10:L$49),0)+IF($B$8="Actuals + Projected",SUMIF('WW Spending Total'!$B$10:$B$49,'Summary TC'!$B95,'WW Spending Total'!L$10:L$49),0)</f>
        <v>0</v>
      </c>
      <c r="N95" s="639">
        <f>IF($B$8="Actuals only",SUMIF('WW Spending Actual'!$B$10:$B$49,'Summary TC'!$B95,'WW Spending Actual'!M$10:M$49),0)+IF($B$8="Actuals + Projected",SUMIF('WW Spending Total'!$B$10:$B$49,'Summary TC'!$B95,'WW Spending Total'!M$10:M$49),0)</f>
        <v>0</v>
      </c>
      <c r="O95" s="639">
        <f>IF($B$8="Actuals only",SUMIF('WW Spending Actual'!$B$10:$B$49,'Summary TC'!$B95,'WW Spending Actual'!N$10:N$49),0)+IF($B$8="Actuals + Projected",SUMIF('WW Spending Total'!$B$10:$B$49,'Summary TC'!$B95,'WW Spending Total'!N$10:N$49),0)</f>
        <v>0</v>
      </c>
      <c r="P95" s="639">
        <f>IF($B$8="Actuals only",SUMIF('WW Spending Actual'!$B$10:$B$49,'Summary TC'!$B95,'WW Spending Actual'!O$10:O$49),0)+IF($B$8="Actuals + Projected",SUMIF('WW Spending Total'!$B$10:$B$49,'Summary TC'!$B95,'WW Spending Total'!O$10:O$49),0)</f>
        <v>0</v>
      </c>
      <c r="Q95" s="639">
        <f>IF($B$8="Actuals only",SUMIF('WW Spending Actual'!$B$10:$B$49,'Summary TC'!$B95,'WW Spending Actual'!P$10:P$49),0)+IF($B$8="Actuals + Projected",SUMIF('WW Spending Total'!$B$10:$B$49,'Summary TC'!$B95,'WW Spending Total'!P$10:P$49),0)</f>
        <v>0</v>
      </c>
      <c r="R95" s="639">
        <f>IF($B$8="Actuals only",SUMIF('WW Spending Actual'!$B$10:$B$49,'Summary TC'!$B95,'WW Spending Actual'!Q$10:Q$49),0)+IF($B$8="Actuals + Projected",SUMIF('WW Spending Total'!$B$10:$B$49,'Summary TC'!$B95,'WW Spending Total'!Q$10:Q$49),0)</f>
        <v>0</v>
      </c>
      <c r="S95" s="639">
        <f>IF($B$8="Actuals only",SUMIF('WW Spending Actual'!$B$10:$B$49,'Summary TC'!$B95,'WW Spending Actual'!R$10:R$49),0)+IF($B$8="Actuals + Projected",SUMIF('WW Spending Total'!$B$10:$B$49,'Summary TC'!$B95,'WW Spending Total'!R$10:R$49),0)</f>
        <v>0</v>
      </c>
      <c r="T95" s="639">
        <f>IF($B$8="Actuals only",SUMIF('WW Spending Actual'!$B$10:$B$49,'Summary TC'!$B95,'WW Spending Actual'!S$10:S$49),0)+IF($B$8="Actuals + Projected",SUMIF('WW Spending Total'!$B$10:$B$49,'Summary TC'!$B95,'WW Spending Total'!S$10:S$49),0)</f>
        <v>0</v>
      </c>
      <c r="U95" s="639">
        <f>IF($B$8="Actuals only",SUMIF('WW Spending Actual'!$B$10:$B$49,'Summary TC'!$B95,'WW Spending Actual'!T$10:T$49),0)+IF($B$8="Actuals + Projected",SUMIF('WW Spending Total'!$B$10:$B$49,'Summary TC'!$B95,'WW Spending Total'!T$10:T$49),0)</f>
        <v>0</v>
      </c>
      <c r="V95" s="639">
        <f>IF($B$8="Actuals only",SUMIF('WW Spending Actual'!$B$10:$B$49,'Summary TC'!$B95,'WW Spending Actual'!U$10:U$49),0)+IF($B$8="Actuals + Projected",SUMIF('WW Spending Total'!$B$10:$B$49,'Summary TC'!$B95,'WW Spending Total'!U$10:U$49),0)</f>
        <v>0</v>
      </c>
      <c r="W95" s="639">
        <f>IF($B$8="Actuals only",SUMIF('WW Spending Actual'!$B$10:$B$49,'Summary TC'!$B95,'WW Spending Actual'!V$10:V$49),0)+IF($B$8="Actuals + Projected",SUMIF('WW Spending Total'!$B$10:$B$49,'Summary TC'!$B95,'WW Spending Total'!V$10:V$49),0)</f>
        <v>0</v>
      </c>
      <c r="X95" s="639">
        <f>IF($B$8="Actuals only",SUMIF('WW Spending Actual'!$B$10:$B$49,'Summary TC'!$B95,'WW Spending Actual'!W$10:W$49),0)+IF($B$8="Actuals + Projected",SUMIF('WW Spending Total'!$B$10:$B$49,'Summary TC'!$B95,'WW Spending Total'!W$10:W$49),0)</f>
        <v>0</v>
      </c>
      <c r="Y95" s="639">
        <f>IF($B$8="Actuals only",SUMIF('WW Spending Actual'!$B$10:$B$49,'Summary TC'!$B95,'WW Spending Actual'!X$10:X$49),0)+IF($B$8="Actuals + Projected",SUMIF('WW Spending Total'!$B$10:$B$49,'Summary TC'!$B95,'WW Spending Total'!X$10:X$49),0)</f>
        <v>0</v>
      </c>
      <c r="Z95" s="639">
        <f>IF($B$8="Actuals only",SUMIF('WW Spending Actual'!$B$10:$B$49,'Summary TC'!$B95,'WW Spending Actual'!Y$10:Y$49),0)+IF($B$8="Actuals + Projected",SUMIF('WW Spending Total'!$B$10:$B$49,'Summary TC'!$B95,'WW Spending Total'!Y$10:Y$49),0)</f>
        <v>0</v>
      </c>
      <c r="AA95" s="639">
        <f>IF($B$8="Actuals only",SUMIF('WW Spending Actual'!$B$10:$B$49,'Summary TC'!$B95,'WW Spending Actual'!Z$10:Z$49),0)+IF($B$8="Actuals + Projected",SUMIF('WW Spending Total'!$B$10:$B$49,'Summary TC'!$B95,'WW Spending Total'!Z$10:Z$49),0)</f>
        <v>0</v>
      </c>
      <c r="AB95" s="639">
        <f>IF($B$8="Actuals only",SUMIF('WW Spending Actual'!$B$10:$B$49,'Summary TC'!$B95,'WW Spending Actual'!AA$10:AA$49),0)+IF($B$8="Actuals + Projected",SUMIF('WW Spending Total'!$B$10:$B$49,'Summary TC'!$B95,'WW Spending Total'!AA$10:AA$49),0)</f>
        <v>0</v>
      </c>
      <c r="AC95" s="639">
        <f>IF($B$8="Actuals only",SUMIF('WW Spending Actual'!$B$10:$B$49,'Summary TC'!$B95,'WW Spending Actual'!AB$10:AB$49),0)+IF($B$8="Actuals + Projected",SUMIF('WW Spending Total'!$B$10:$B$49,'Summary TC'!$B95,'WW Spending Total'!AB$10:AB$49),0)</f>
        <v>0</v>
      </c>
      <c r="AD95" s="639">
        <f>IF($B$8="Actuals only",SUMIF('WW Spending Actual'!$B$10:$B$49,'Summary TC'!$B95,'WW Spending Actual'!AC$10:AC$49),0)+IF($B$8="Actuals + Projected",SUMIF('WW Spending Total'!$B$10:$B$49,'Summary TC'!$B95,'WW Spending Total'!AC$10:AC$49),0)</f>
        <v>0</v>
      </c>
      <c r="AE95" s="639">
        <f>IF($B$8="Actuals only",SUMIF('WW Spending Actual'!$B$10:$B$49,'Summary TC'!$B95,'WW Spending Actual'!AD$10:AD$49),0)+IF($B$8="Actuals + Projected",SUMIF('WW Spending Total'!$B$10:$B$49,'Summary TC'!$B95,'WW Spending Total'!AD$10:AD$49),0)</f>
        <v>0</v>
      </c>
      <c r="AF95" s="639">
        <f>IF($B$8="Actuals only",SUMIF('WW Spending Actual'!$B$10:$B$49,'Summary TC'!$B95,'WW Spending Actual'!AE$10:AE$49),0)+IF($B$8="Actuals + Projected",SUMIF('WW Spending Total'!$B$10:$B$49,'Summary TC'!$B95,'WW Spending Total'!AE$10:AE$49),0)</f>
        <v>0</v>
      </c>
      <c r="AG95" s="639">
        <f>IF($B$8="Actuals only",SUMIF('WW Spending Actual'!$B$10:$B$49,'Summary TC'!$B95,'WW Spending Actual'!AF$10:AF$49),0)+IF($B$8="Actuals + Projected",SUMIF('WW Spending Total'!$B$10:$B$49,'Summary TC'!$B95,'WW Spending Total'!AF$10:AF$49),0)</f>
        <v>0</v>
      </c>
      <c r="AH95" s="639">
        <f>IF($B$8="Actuals only",SUMIF('WW Spending Actual'!$B$10:$B$49,'Summary TC'!$B95,'WW Spending Actual'!AG$10:AG$49),0)+IF($B$8="Actuals + Projected",SUMIF('WW Spending Total'!$B$10:$B$49,'Summary TC'!$B95,'WW Spending Total'!AG$10:AG$49),0)</f>
        <v>0</v>
      </c>
      <c r="AI95" s="675">
        <f t="shared" si="21"/>
        <v>0</v>
      </c>
    </row>
    <row r="96" spans="2:35" ht="13.5" hidden="1" thickBot="1" x14ac:dyDescent="0.35">
      <c r="B96" s="589"/>
      <c r="C96" s="636"/>
      <c r="D96" s="674"/>
      <c r="E96" s="515">
        <f>IF($B$8="Actuals only",SUMIF('WW Spending Actual'!$B$10:$B$49,'Summary TC'!$B96,'WW Spending Actual'!D$10:D$49),0)+IF($B$8="Actuals + Projected",SUMIF('WW Spending Total'!$B$10:$B$49,'Summary TC'!$B96,'WW Spending Total'!D$10:D$49),0)</f>
        <v>0</v>
      </c>
      <c r="F96" s="515">
        <f>IF($B$8="Actuals only",SUMIF('WW Spending Actual'!$B$10:$B$49,'Summary TC'!$B96,'WW Spending Actual'!E$10:E$49),0)+IF($B$8="Actuals + Projected",SUMIF('WW Spending Total'!$B$10:$B$49,'Summary TC'!$B96,'WW Spending Total'!E$10:E$49),0)</f>
        <v>0</v>
      </c>
      <c r="G96" s="515">
        <f>IF($B$8="Actuals only",SUMIF('WW Spending Actual'!$B$10:$B$49,'Summary TC'!$B96,'WW Spending Actual'!F$10:F$49),0)+IF($B$8="Actuals + Projected",SUMIF('WW Spending Total'!$B$10:$B$49,'Summary TC'!$B96,'WW Spending Total'!F$10:F$49),0)</f>
        <v>0</v>
      </c>
      <c r="H96" s="515">
        <f>IF($B$8="Actuals only",SUMIF('WW Spending Actual'!$B$10:$B$49,'Summary TC'!$B96,'WW Spending Actual'!G$10:G$49),0)+IF($B$8="Actuals + Projected",SUMIF('WW Spending Total'!$B$10:$B$49,'Summary TC'!$B96,'WW Spending Total'!G$10:G$49),0)</f>
        <v>0</v>
      </c>
      <c r="I96" s="515">
        <f>IF($B$8="Actuals only",SUMIF('WW Spending Actual'!$B$10:$B$49,'Summary TC'!$B96,'WW Spending Actual'!H$10:H$49),0)+IF($B$8="Actuals + Projected",SUMIF('WW Spending Total'!$B$10:$B$49,'Summary TC'!$B96,'WW Spending Total'!H$10:H$49),0)</f>
        <v>0</v>
      </c>
      <c r="J96" s="515">
        <f>IF($B$8="Actuals only",SUMIF('WW Spending Actual'!$B$10:$B$49,'Summary TC'!$B96,'WW Spending Actual'!I$10:I$49),0)+IF($B$8="Actuals + Projected",SUMIF('WW Spending Total'!$B$10:$B$49,'Summary TC'!$B96,'WW Spending Total'!I$10:I$49),0)</f>
        <v>0</v>
      </c>
      <c r="K96" s="515">
        <f>IF($B$8="Actuals only",SUMIF('WW Spending Actual'!$B$10:$B$49,'Summary TC'!$B96,'WW Spending Actual'!J$10:J$49),0)+IF($B$8="Actuals + Projected",SUMIF('WW Spending Total'!$B$10:$B$49,'Summary TC'!$B96,'WW Spending Total'!J$10:J$49),0)</f>
        <v>0</v>
      </c>
      <c r="L96" s="515">
        <f>IF($B$8="Actuals only",SUMIF('WW Spending Actual'!$B$10:$B$49,'Summary TC'!$B96,'WW Spending Actual'!K$10:K$49),0)+IF($B$8="Actuals + Projected",SUMIF('WW Spending Total'!$B$10:$B$49,'Summary TC'!$B96,'WW Spending Total'!K$10:K$49),0)</f>
        <v>0</v>
      </c>
      <c r="M96" s="515">
        <f>IF($B$8="Actuals only",SUMIF('WW Spending Actual'!$B$10:$B$49,'Summary TC'!$B96,'WW Spending Actual'!L$10:L$49),0)+IF($B$8="Actuals + Projected",SUMIF('WW Spending Total'!$B$10:$B$49,'Summary TC'!$B96,'WW Spending Total'!L$10:L$49),0)</f>
        <v>0</v>
      </c>
      <c r="N96" s="515">
        <f>IF($B$8="Actuals only",SUMIF('WW Spending Actual'!$B$10:$B$49,'Summary TC'!$B96,'WW Spending Actual'!M$10:M$49),0)+IF($B$8="Actuals + Projected",SUMIF('WW Spending Total'!$B$10:$B$49,'Summary TC'!$B96,'WW Spending Total'!M$10:M$49),0)</f>
        <v>0</v>
      </c>
      <c r="O96" s="515">
        <f>IF($B$8="Actuals only",SUMIF('WW Spending Actual'!$B$10:$B$49,'Summary TC'!$B96,'WW Spending Actual'!N$10:N$49),0)+IF($B$8="Actuals + Projected",SUMIF('WW Spending Total'!$B$10:$B$49,'Summary TC'!$B96,'WW Spending Total'!N$10:N$49),0)</f>
        <v>0</v>
      </c>
      <c r="P96" s="515">
        <f>IF($B$8="Actuals only",SUMIF('WW Spending Actual'!$B$10:$B$49,'Summary TC'!$B96,'WW Spending Actual'!O$10:O$49),0)+IF($B$8="Actuals + Projected",SUMIF('WW Spending Total'!$B$10:$B$49,'Summary TC'!$B96,'WW Spending Total'!O$10:O$49),0)</f>
        <v>0</v>
      </c>
      <c r="Q96" s="515">
        <f>IF($B$8="Actuals only",SUMIF('WW Spending Actual'!$B$10:$B$49,'Summary TC'!$B96,'WW Spending Actual'!P$10:P$49),0)+IF($B$8="Actuals + Projected",SUMIF('WW Spending Total'!$B$10:$B$49,'Summary TC'!$B96,'WW Spending Total'!P$10:P$49),0)</f>
        <v>0</v>
      </c>
      <c r="R96" s="515">
        <f>IF($B$8="Actuals only",SUMIF('WW Spending Actual'!$B$10:$B$49,'Summary TC'!$B96,'WW Spending Actual'!Q$10:Q$49),0)+IF($B$8="Actuals + Projected",SUMIF('WW Spending Total'!$B$10:$B$49,'Summary TC'!$B96,'WW Spending Total'!Q$10:Q$49),0)</f>
        <v>0</v>
      </c>
      <c r="S96" s="515">
        <f>IF($B$8="Actuals only",SUMIF('WW Spending Actual'!$B$10:$B$49,'Summary TC'!$B96,'WW Spending Actual'!R$10:R$49),0)+IF($B$8="Actuals + Projected",SUMIF('WW Spending Total'!$B$10:$B$49,'Summary TC'!$B96,'WW Spending Total'!R$10:R$49),0)</f>
        <v>0</v>
      </c>
      <c r="T96" s="515">
        <f>IF($B$8="Actuals only",SUMIF('WW Spending Actual'!$B$10:$B$49,'Summary TC'!$B96,'WW Spending Actual'!S$10:S$49),0)+IF($B$8="Actuals + Projected",SUMIF('WW Spending Total'!$B$10:$B$49,'Summary TC'!$B96,'WW Spending Total'!S$10:S$49),0)</f>
        <v>0</v>
      </c>
      <c r="U96" s="515">
        <f>IF($B$8="Actuals only",SUMIF('WW Spending Actual'!$B$10:$B$49,'Summary TC'!$B96,'WW Spending Actual'!T$10:T$49),0)+IF($B$8="Actuals + Projected",SUMIF('WW Spending Total'!$B$10:$B$49,'Summary TC'!$B96,'WW Spending Total'!T$10:T$49),0)</f>
        <v>0</v>
      </c>
      <c r="V96" s="515">
        <f>IF($B$8="Actuals only",SUMIF('WW Spending Actual'!$B$10:$B$49,'Summary TC'!$B96,'WW Spending Actual'!U$10:U$49),0)+IF($B$8="Actuals + Projected",SUMIF('WW Spending Total'!$B$10:$B$49,'Summary TC'!$B96,'WW Spending Total'!U$10:U$49),0)</f>
        <v>0</v>
      </c>
      <c r="W96" s="515">
        <f>IF($B$8="Actuals only",SUMIF('WW Spending Actual'!$B$10:$B$49,'Summary TC'!$B96,'WW Spending Actual'!V$10:V$49),0)+IF($B$8="Actuals + Projected",SUMIF('WW Spending Total'!$B$10:$B$49,'Summary TC'!$B96,'WW Spending Total'!V$10:V$49),0)</f>
        <v>0</v>
      </c>
      <c r="X96" s="515">
        <f>IF($B$8="Actuals only",SUMIF('WW Spending Actual'!$B$10:$B$49,'Summary TC'!$B96,'WW Spending Actual'!W$10:W$49),0)+IF($B$8="Actuals + Projected",SUMIF('WW Spending Total'!$B$10:$B$49,'Summary TC'!$B96,'WW Spending Total'!W$10:W$49),0)</f>
        <v>0</v>
      </c>
      <c r="Y96" s="515">
        <f>IF($B$8="Actuals only",SUMIF('WW Spending Actual'!$B$10:$B$49,'Summary TC'!$B96,'WW Spending Actual'!X$10:X$49),0)+IF($B$8="Actuals + Projected",SUMIF('WW Spending Total'!$B$10:$B$49,'Summary TC'!$B96,'WW Spending Total'!X$10:X$49),0)</f>
        <v>0</v>
      </c>
      <c r="Z96" s="515">
        <f>IF($B$8="Actuals only",SUMIF('WW Spending Actual'!$B$10:$B$49,'Summary TC'!$B96,'WW Spending Actual'!Y$10:Y$49),0)+IF($B$8="Actuals + Projected",SUMIF('WW Spending Total'!$B$10:$B$49,'Summary TC'!$B96,'WW Spending Total'!Y$10:Y$49),0)</f>
        <v>0</v>
      </c>
      <c r="AA96" s="515">
        <f>IF($B$8="Actuals only",SUMIF('WW Spending Actual'!$B$10:$B$49,'Summary TC'!$B96,'WW Spending Actual'!Z$10:Z$49),0)+IF($B$8="Actuals + Projected",SUMIF('WW Spending Total'!$B$10:$B$49,'Summary TC'!$B96,'WW Spending Total'!Z$10:Z$49),0)</f>
        <v>0</v>
      </c>
      <c r="AB96" s="515">
        <f>IF($B$8="Actuals only",SUMIF('WW Spending Actual'!$B$10:$B$49,'Summary TC'!$B96,'WW Spending Actual'!AA$10:AA$49),0)+IF($B$8="Actuals + Projected",SUMIF('WW Spending Total'!$B$10:$B$49,'Summary TC'!$B96,'WW Spending Total'!AA$10:AA$49),0)</f>
        <v>0</v>
      </c>
      <c r="AC96" s="515">
        <f>IF($B$8="Actuals only",SUMIF('WW Spending Actual'!$B$10:$B$49,'Summary TC'!$B96,'WW Spending Actual'!AB$10:AB$49),0)+IF($B$8="Actuals + Projected",SUMIF('WW Spending Total'!$B$10:$B$49,'Summary TC'!$B96,'WW Spending Total'!AB$10:AB$49),0)</f>
        <v>0</v>
      </c>
      <c r="AD96" s="515">
        <f>IF($B$8="Actuals only",SUMIF('WW Spending Actual'!$B$10:$B$49,'Summary TC'!$B96,'WW Spending Actual'!AC$10:AC$49),0)+IF($B$8="Actuals + Projected",SUMIF('WW Spending Total'!$B$10:$B$49,'Summary TC'!$B96,'WW Spending Total'!AC$10:AC$49),0)</f>
        <v>0</v>
      </c>
      <c r="AE96" s="515">
        <f>IF($B$8="Actuals only",SUMIF('WW Spending Actual'!$B$10:$B$49,'Summary TC'!$B96,'WW Spending Actual'!AD$10:AD$49),0)+IF($B$8="Actuals + Projected",SUMIF('WW Spending Total'!$B$10:$B$49,'Summary TC'!$B96,'WW Spending Total'!AD$10:AD$49),0)</f>
        <v>0</v>
      </c>
      <c r="AF96" s="515">
        <f>IF($B$8="Actuals only",SUMIF('WW Spending Actual'!$B$10:$B$49,'Summary TC'!$B96,'WW Spending Actual'!AE$10:AE$49),0)+IF($B$8="Actuals + Projected",SUMIF('WW Spending Total'!$B$10:$B$49,'Summary TC'!$B96,'WW Spending Total'!AE$10:AE$49),0)</f>
        <v>0</v>
      </c>
      <c r="AG96" s="515">
        <f>IF($B$8="Actuals only",SUMIF('WW Spending Actual'!$B$10:$B$49,'Summary TC'!$B96,'WW Spending Actual'!AF$10:AF$49),0)+IF($B$8="Actuals + Projected",SUMIF('WW Spending Total'!$B$10:$B$49,'Summary TC'!$B96,'WW Spending Total'!AF$10:AF$49),0)</f>
        <v>0</v>
      </c>
      <c r="AH96" s="515">
        <f>IF($B$8="Actuals only",SUMIF('WW Spending Actual'!$B$10:$B$49,'Summary TC'!$B96,'WW Spending Actual'!AG$10:AG$49),0)+IF($B$8="Actuals + Projected",SUMIF('WW Spending Total'!$B$10:$B$49,'Summary TC'!$B96,'WW Spending Total'!AG$10:AG$49),0)</f>
        <v>0</v>
      </c>
      <c r="AI96" s="675"/>
    </row>
    <row r="97" spans="2:35" ht="13.5" hidden="1" thickBot="1" x14ac:dyDescent="0.35">
      <c r="B97" s="667" t="s">
        <v>4</v>
      </c>
      <c r="C97" s="677"/>
      <c r="D97" s="667"/>
      <c r="E97" s="678">
        <f>IF(AND(E$12&gt;='Summary TC'!$C4, E$12&lt;='Summary TC'!$C5), SUM(E76:E96),0)</f>
        <v>0</v>
      </c>
      <c r="F97" s="678">
        <f>IF(AND(F$12&gt;='Summary TC'!$C4, F$12&lt;='Summary TC'!$C5), SUM(F76:F96),0)</f>
        <v>0</v>
      </c>
      <c r="G97" s="678">
        <f>IF(AND(G$12&gt;='Summary TC'!$C4, G$12&lt;='Summary TC'!$C5), SUM(G76:G96),0)</f>
        <v>0</v>
      </c>
      <c r="H97" s="678">
        <f>IF(AND(H$12&gt;='Summary TC'!$C4, H$12&lt;='Summary TC'!$C5), SUM(H76:H96),0)</f>
        <v>0</v>
      </c>
      <c r="I97" s="678">
        <f>IF(AND(I$12&gt;='Summary TC'!$C4, I$12&lt;='Summary TC'!$C5), SUM(I76:I96),0)</f>
        <v>0</v>
      </c>
      <c r="J97" s="678">
        <f>IF(AND(J$12&gt;='Summary TC'!$C4, J$12&lt;='Summary TC'!$C5), SUM(J76:J96),0)</f>
        <v>0</v>
      </c>
      <c r="K97" s="678">
        <f>IF(AND(K$12&gt;='Summary TC'!$C4, K$12&lt;='Summary TC'!$C5), SUM(K76:K96),0)</f>
        <v>0</v>
      </c>
      <c r="L97" s="678">
        <f>IF(AND(L$12&gt;='Summary TC'!$C4, L$12&lt;='Summary TC'!$C5), SUM(L76:L96),0)</f>
        <v>0</v>
      </c>
      <c r="M97" s="678">
        <f>IF(AND(M$12&gt;='Summary TC'!$C4, M$12&lt;='Summary TC'!$C5), SUM(M76:M96),0)</f>
        <v>0</v>
      </c>
      <c r="N97" s="678">
        <f>IF(AND(N$12&gt;='Summary TC'!$C4, N$12&lt;='Summary TC'!$C5), SUM(N76:N96),0)</f>
        <v>0</v>
      </c>
      <c r="O97" s="678">
        <f>IF(AND(O$12&gt;='Summary TC'!$C4, O$12&lt;='Summary TC'!$C5), SUM(O76:O96),0)</f>
        <v>0</v>
      </c>
      <c r="P97" s="678">
        <f>IF(AND(P$12&gt;='Summary TC'!$C4, P$12&lt;='Summary TC'!$C5), SUM(P76:P96),0)</f>
        <v>0</v>
      </c>
      <c r="Q97" s="678">
        <f>IF(AND(Q$12&gt;='Summary TC'!$C4, Q$12&lt;='Summary TC'!$C5), SUM(Q76:Q96),0)</f>
        <v>0</v>
      </c>
      <c r="R97" s="678">
        <f>IF(AND(R$12&gt;='Summary TC'!$C4, R$12&lt;='Summary TC'!$C5), SUM(R76:R96),0)</f>
        <v>0</v>
      </c>
      <c r="S97" s="678">
        <f>IF(AND(S$12&gt;='Summary TC'!$C4, S$12&lt;='Summary TC'!$C5), SUM(S76:S96),0)</f>
        <v>0</v>
      </c>
      <c r="T97" s="678">
        <f>IF(AND(T$12&gt;='Summary TC'!$C4, T$12&lt;='Summary TC'!$C5), SUM(T76:T96),0)</f>
        <v>0</v>
      </c>
      <c r="U97" s="678">
        <f>IF(AND(U$12&gt;='Summary TC'!$C4, U$12&lt;='Summary TC'!$C5), SUM(U76:U96),0)</f>
        <v>0</v>
      </c>
      <c r="V97" s="678">
        <f>IF(AND(V$12&gt;='Summary TC'!$C4, V$12&lt;='Summary TC'!$C5), SUM(V76:V96),0)</f>
        <v>0</v>
      </c>
      <c r="W97" s="678">
        <f>IF(AND(W$12&gt;='Summary TC'!$C4, W$12&lt;='Summary TC'!$C5), SUM(W76:W96),0)</f>
        <v>0</v>
      </c>
      <c r="X97" s="678">
        <f>IF(AND(X$12&gt;='Summary TC'!$C4, X$12&lt;='Summary TC'!$C5), SUM(X76:X96),0)</f>
        <v>0</v>
      </c>
      <c r="Y97" s="678">
        <f>IF(AND(Y$12&gt;='Summary TC'!$C4, Y$12&lt;='Summary TC'!$C5), SUM(Y76:Y96),0)</f>
        <v>0</v>
      </c>
      <c r="Z97" s="678">
        <f>IF(AND(Z$12&gt;='Summary TC'!$C4, Z$12&lt;='Summary TC'!$C5), SUM(Z76:Z96),0)</f>
        <v>0</v>
      </c>
      <c r="AA97" s="678">
        <f>IF(AND(AA$12&gt;='Summary TC'!$C4, AA$12&lt;='Summary TC'!$C5), SUM(AA76:AA96),0)</f>
        <v>0</v>
      </c>
      <c r="AB97" s="678">
        <f>IF(AND(AB$12&gt;='Summary TC'!$C4, AB$12&lt;='Summary TC'!$C5), SUM(AB76:AB96),0)</f>
        <v>0</v>
      </c>
      <c r="AC97" s="678">
        <f>IF(AND(AC$12&gt;='Summary TC'!$C4, AC$12&lt;='Summary TC'!$C5), SUM(AC76:AC96),0)</f>
        <v>0</v>
      </c>
      <c r="AD97" s="678">
        <f>IF(AND(AD$12&gt;='Summary TC'!$C4, AD$12&lt;='Summary TC'!$C5), SUM(AD76:AD96),0)</f>
        <v>0</v>
      </c>
      <c r="AE97" s="678">
        <f>IF(AND(AE$12&gt;='Summary TC'!$C4, AE$12&lt;='Summary TC'!$C5), SUM(AE76:AE96),0)</f>
        <v>0</v>
      </c>
      <c r="AF97" s="678">
        <f>IF(AND(AF$12&gt;='Summary TC'!$C4, AF$12&lt;='Summary TC'!$C5), SUM(AF76:AF96),0)</f>
        <v>0</v>
      </c>
      <c r="AG97" s="678">
        <f>IF(AND(AG$12&gt;='Summary TC'!$C4, AG$12&lt;='Summary TC'!$C5), SUM(AG76:AG96),0)</f>
        <v>0</v>
      </c>
      <c r="AH97" s="678">
        <f>IF(AND(AH$12&gt;='Summary TC'!$C4, AH$12&lt;='Summary TC'!$C5), SUM(AH76:AH96),0)</f>
        <v>0</v>
      </c>
      <c r="AI97" s="670">
        <f>SUM(E97:AH97)</f>
        <v>0</v>
      </c>
    </row>
    <row r="98" spans="2:35" hidden="1" x14ac:dyDescent="0.25">
      <c r="B98" s="416"/>
    </row>
    <row r="99" spans="2:35" ht="13.5" hidden="1" thickBot="1" x14ac:dyDescent="0.35">
      <c r="B99" s="440" t="s">
        <v>8</v>
      </c>
      <c r="C99" s="620"/>
      <c r="D99" s="440"/>
    </row>
    <row r="100" spans="2:35" ht="13" hidden="1" x14ac:dyDescent="0.3">
      <c r="B100" s="527"/>
      <c r="C100" s="679"/>
      <c r="D100" s="576"/>
      <c r="E100" s="529" t="s">
        <v>0</v>
      </c>
      <c r="F100" s="428"/>
      <c r="G100" s="503"/>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630" t="s">
        <v>1</v>
      </c>
    </row>
    <row r="101" spans="2:35" ht="14.5" hidden="1" thickBot="1" x14ac:dyDescent="0.35">
      <c r="B101" s="680" t="s">
        <v>84</v>
      </c>
      <c r="C101" s="681"/>
      <c r="D101" s="622"/>
      <c r="E101" s="532">
        <f>'DY Def'!B$5</f>
        <v>1</v>
      </c>
      <c r="F101" s="506">
        <f>'DY Def'!C$5</f>
        <v>2</v>
      </c>
      <c r="G101" s="506">
        <f>'DY Def'!D$5</f>
        <v>3</v>
      </c>
      <c r="H101" s="506">
        <f>'DY Def'!E$5</f>
        <v>4</v>
      </c>
      <c r="I101" s="506">
        <f>'DY Def'!F$5</f>
        <v>5</v>
      </c>
      <c r="J101" s="506">
        <f>'DY Def'!G$5</f>
        <v>6</v>
      </c>
      <c r="K101" s="506">
        <f>'DY Def'!H$5</f>
        <v>7</v>
      </c>
      <c r="L101" s="506">
        <f>'DY Def'!I$5</f>
        <v>8</v>
      </c>
      <c r="M101" s="506">
        <f>'DY Def'!J$5</f>
        <v>9</v>
      </c>
      <c r="N101" s="506">
        <f>'DY Def'!K$5</f>
        <v>10</v>
      </c>
      <c r="O101" s="506">
        <f>'DY Def'!L$5</f>
        <v>11</v>
      </c>
      <c r="P101" s="506">
        <f>'DY Def'!M$5</f>
        <v>12</v>
      </c>
      <c r="Q101" s="506">
        <f>'DY Def'!N$5</f>
        <v>13</v>
      </c>
      <c r="R101" s="506">
        <f>'DY Def'!O$5</f>
        <v>14</v>
      </c>
      <c r="S101" s="506">
        <f>'DY Def'!P$5</f>
        <v>15</v>
      </c>
      <c r="T101" s="506">
        <f>'DY Def'!Q$5</f>
        <v>16</v>
      </c>
      <c r="U101" s="506">
        <f>'DY Def'!R$5</f>
        <v>17</v>
      </c>
      <c r="V101" s="506">
        <f>'DY Def'!S$5</f>
        <v>18</v>
      </c>
      <c r="W101" s="506">
        <f>'DY Def'!T$5</f>
        <v>19</v>
      </c>
      <c r="X101" s="506">
        <f>'DY Def'!U$5</f>
        <v>20</v>
      </c>
      <c r="Y101" s="506">
        <f>'DY Def'!V$5</f>
        <v>21</v>
      </c>
      <c r="Z101" s="506">
        <f>'DY Def'!W$5</f>
        <v>22</v>
      </c>
      <c r="AA101" s="506">
        <f>'DY Def'!X$5</f>
        <v>23</v>
      </c>
      <c r="AB101" s="506">
        <f>'DY Def'!Y$5</f>
        <v>24</v>
      </c>
      <c r="AC101" s="506">
        <f>'DY Def'!Z$5</f>
        <v>25</v>
      </c>
      <c r="AD101" s="506">
        <f>'DY Def'!AA$5</f>
        <v>26</v>
      </c>
      <c r="AE101" s="506">
        <f>'DY Def'!AB$5</f>
        <v>27</v>
      </c>
      <c r="AF101" s="506">
        <f>'DY Def'!AC$5</f>
        <v>28</v>
      </c>
      <c r="AG101" s="506">
        <f>'DY Def'!AD$5</f>
        <v>29</v>
      </c>
      <c r="AH101" s="506">
        <f>'DY Def'!AE$5</f>
        <v>30</v>
      </c>
      <c r="AI101" s="682"/>
    </row>
    <row r="102" spans="2:35" ht="13" hidden="1" x14ac:dyDescent="0.3">
      <c r="B102" s="683"/>
      <c r="C102" s="684"/>
      <c r="D102" s="676">
        <f>'MEG Def'!$H7</f>
        <v>0</v>
      </c>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6"/>
    </row>
    <row r="103" spans="2:35" s="540" customFormat="1" ht="13" hidden="1" x14ac:dyDescent="0.3">
      <c r="B103" s="589" t="str">
        <f>IFERROR(VLOOKUP(C103,'MEG Def'!$A$7:$B$12,2),"")</f>
        <v/>
      </c>
      <c r="C103" s="636"/>
      <c r="D103" s="687" t="s">
        <v>56</v>
      </c>
      <c r="E103" s="639" t="str">
        <f>IF($D102="Savings Phase-Down",E15," ")</f>
        <v xml:space="preserve"> </v>
      </c>
      <c r="F103" s="639" t="str">
        <f t="shared" ref="F103:AC103" si="22">IF($D102="Savings Phase-Down",F15," ")</f>
        <v xml:space="preserve"> </v>
      </c>
      <c r="G103" s="639" t="str">
        <f t="shared" si="22"/>
        <v xml:space="preserve"> </v>
      </c>
      <c r="H103" s="639" t="str">
        <f t="shared" si="22"/>
        <v xml:space="preserve"> </v>
      </c>
      <c r="I103" s="639" t="str">
        <f t="shared" si="22"/>
        <v xml:space="preserve"> </v>
      </c>
      <c r="J103" s="639" t="str">
        <f t="shared" si="22"/>
        <v xml:space="preserve"> </v>
      </c>
      <c r="K103" s="639" t="str">
        <f t="shared" si="22"/>
        <v xml:space="preserve"> </v>
      </c>
      <c r="L103" s="639" t="str">
        <f t="shared" si="22"/>
        <v xml:space="preserve"> </v>
      </c>
      <c r="M103" s="639" t="str">
        <f t="shared" si="22"/>
        <v xml:space="preserve"> </v>
      </c>
      <c r="N103" s="639" t="str">
        <f t="shared" si="22"/>
        <v xml:space="preserve"> </v>
      </c>
      <c r="O103" s="639" t="str">
        <f t="shared" si="22"/>
        <v xml:space="preserve"> </v>
      </c>
      <c r="P103" s="639" t="str">
        <f t="shared" si="22"/>
        <v xml:space="preserve"> </v>
      </c>
      <c r="Q103" s="639" t="str">
        <f t="shared" si="22"/>
        <v xml:space="preserve"> </v>
      </c>
      <c r="R103" s="639" t="str">
        <f t="shared" si="22"/>
        <v xml:space="preserve"> </v>
      </c>
      <c r="S103" s="639" t="str">
        <f t="shared" si="22"/>
        <v xml:space="preserve"> </v>
      </c>
      <c r="T103" s="639" t="str">
        <f t="shared" si="22"/>
        <v xml:space="preserve"> </v>
      </c>
      <c r="U103" s="639" t="str">
        <f t="shared" si="22"/>
        <v xml:space="preserve"> </v>
      </c>
      <c r="V103" s="639" t="str">
        <f t="shared" si="22"/>
        <v xml:space="preserve"> </v>
      </c>
      <c r="W103" s="639" t="str">
        <f t="shared" si="22"/>
        <v xml:space="preserve"> </v>
      </c>
      <c r="X103" s="639" t="str">
        <f t="shared" si="22"/>
        <v xml:space="preserve"> </v>
      </c>
      <c r="Y103" s="639" t="str">
        <f t="shared" si="22"/>
        <v xml:space="preserve"> </v>
      </c>
      <c r="Z103" s="639" t="str">
        <f t="shared" si="22"/>
        <v xml:space="preserve"> </v>
      </c>
      <c r="AA103" s="639" t="str">
        <f t="shared" si="22"/>
        <v xml:space="preserve"> </v>
      </c>
      <c r="AB103" s="639" t="str">
        <f t="shared" si="22"/>
        <v xml:space="preserve"> </v>
      </c>
      <c r="AC103" s="639" t="str">
        <f t="shared" si="22"/>
        <v xml:space="preserve"> </v>
      </c>
      <c r="AD103" s="639" t="str">
        <f t="shared" ref="AD103:AH103" si="23">IF($D102="Savings Phase-Down",AD15," ")</f>
        <v xml:space="preserve"> </v>
      </c>
      <c r="AE103" s="639" t="str">
        <f t="shared" si="23"/>
        <v xml:space="preserve"> </v>
      </c>
      <c r="AF103" s="639" t="str">
        <f t="shared" si="23"/>
        <v xml:space="preserve"> </v>
      </c>
      <c r="AG103" s="639" t="str">
        <f t="shared" si="23"/>
        <v xml:space="preserve"> </v>
      </c>
      <c r="AH103" s="639" t="str">
        <f t="shared" si="23"/>
        <v xml:space="preserve"> </v>
      </c>
      <c r="AI103" s="675"/>
    </row>
    <row r="104" spans="2:35" s="540" customFormat="1" ht="13" hidden="1" x14ac:dyDescent="0.3">
      <c r="B104" s="589"/>
      <c r="C104" s="688"/>
      <c r="D104" s="687" t="s">
        <v>57</v>
      </c>
      <c r="E104" s="639" t="str">
        <f>IF($D102="Savings Phase-Down",E77," ")</f>
        <v xml:space="preserve"> </v>
      </c>
      <c r="F104" s="639" t="str">
        <f t="shared" ref="F104:AC104" si="24">IF($D102="Savings Phase-Down",F77," ")</f>
        <v xml:space="preserve"> </v>
      </c>
      <c r="G104" s="639" t="str">
        <f t="shared" si="24"/>
        <v xml:space="preserve"> </v>
      </c>
      <c r="H104" s="639" t="str">
        <f t="shared" si="24"/>
        <v xml:space="preserve"> </v>
      </c>
      <c r="I104" s="639" t="str">
        <f t="shared" si="24"/>
        <v xml:space="preserve"> </v>
      </c>
      <c r="J104" s="639" t="str">
        <f t="shared" si="24"/>
        <v xml:space="preserve"> </v>
      </c>
      <c r="K104" s="639" t="str">
        <f t="shared" si="24"/>
        <v xml:space="preserve"> </v>
      </c>
      <c r="L104" s="639" t="str">
        <f t="shared" si="24"/>
        <v xml:space="preserve"> </v>
      </c>
      <c r="M104" s="639" t="str">
        <f t="shared" si="24"/>
        <v xml:space="preserve"> </v>
      </c>
      <c r="N104" s="639" t="str">
        <f t="shared" si="24"/>
        <v xml:space="preserve"> </v>
      </c>
      <c r="O104" s="639" t="str">
        <f t="shared" si="24"/>
        <v xml:space="preserve"> </v>
      </c>
      <c r="P104" s="639" t="str">
        <f t="shared" si="24"/>
        <v xml:space="preserve"> </v>
      </c>
      <c r="Q104" s="639" t="str">
        <f t="shared" si="24"/>
        <v xml:space="preserve"> </v>
      </c>
      <c r="R104" s="639" t="str">
        <f t="shared" si="24"/>
        <v xml:space="preserve"> </v>
      </c>
      <c r="S104" s="639" t="str">
        <f t="shared" si="24"/>
        <v xml:space="preserve"> </v>
      </c>
      <c r="T104" s="639" t="str">
        <f t="shared" si="24"/>
        <v xml:space="preserve"> </v>
      </c>
      <c r="U104" s="639" t="str">
        <f t="shared" si="24"/>
        <v xml:space="preserve"> </v>
      </c>
      <c r="V104" s="639" t="str">
        <f t="shared" si="24"/>
        <v xml:space="preserve"> </v>
      </c>
      <c r="W104" s="639" t="str">
        <f t="shared" si="24"/>
        <v xml:space="preserve"> </v>
      </c>
      <c r="X104" s="639" t="str">
        <f t="shared" si="24"/>
        <v xml:space="preserve"> </v>
      </c>
      <c r="Y104" s="639" t="str">
        <f t="shared" si="24"/>
        <v xml:space="preserve"> </v>
      </c>
      <c r="Z104" s="639" t="str">
        <f t="shared" si="24"/>
        <v xml:space="preserve"> </v>
      </c>
      <c r="AA104" s="639" t="str">
        <f t="shared" si="24"/>
        <v xml:space="preserve"> </v>
      </c>
      <c r="AB104" s="639" t="str">
        <f t="shared" si="24"/>
        <v xml:space="preserve"> </v>
      </c>
      <c r="AC104" s="639" t="str">
        <f t="shared" si="24"/>
        <v xml:space="preserve"> </v>
      </c>
      <c r="AD104" s="639" t="str">
        <f t="shared" ref="AD104:AH104" si="25">IF($D102="Savings Phase-Down",AD77," ")</f>
        <v xml:space="preserve"> </v>
      </c>
      <c r="AE104" s="639" t="str">
        <f t="shared" si="25"/>
        <v xml:space="preserve"> </v>
      </c>
      <c r="AF104" s="639" t="str">
        <f t="shared" si="25"/>
        <v xml:space="preserve"> </v>
      </c>
      <c r="AG104" s="639" t="str">
        <f t="shared" si="25"/>
        <v xml:space="preserve"> </v>
      </c>
      <c r="AH104" s="639" t="str">
        <f t="shared" si="25"/>
        <v xml:space="preserve"> </v>
      </c>
      <c r="AI104" s="675"/>
    </row>
    <row r="105" spans="2:35" s="540" customFormat="1" ht="13" hidden="1" x14ac:dyDescent="0.3">
      <c r="B105" s="689" t="s">
        <v>138</v>
      </c>
      <c r="C105" s="688"/>
      <c r="D105" s="687"/>
      <c r="E105" s="639">
        <f>IFERROR(E103-E104,0)</f>
        <v>0</v>
      </c>
      <c r="F105" s="639">
        <f t="shared" ref="F105:AC105" si="26">IFERROR(F103-F104,0)</f>
        <v>0</v>
      </c>
      <c r="G105" s="639">
        <f t="shared" si="26"/>
        <v>0</v>
      </c>
      <c r="H105" s="639">
        <f t="shared" si="26"/>
        <v>0</v>
      </c>
      <c r="I105" s="639">
        <f t="shared" si="26"/>
        <v>0</v>
      </c>
      <c r="J105" s="639">
        <f t="shared" si="26"/>
        <v>0</v>
      </c>
      <c r="K105" s="639">
        <f t="shared" si="26"/>
        <v>0</v>
      </c>
      <c r="L105" s="639">
        <f t="shared" si="26"/>
        <v>0</v>
      </c>
      <c r="M105" s="639">
        <f t="shared" si="26"/>
        <v>0</v>
      </c>
      <c r="N105" s="639">
        <f t="shared" si="26"/>
        <v>0</v>
      </c>
      <c r="O105" s="639">
        <f t="shared" si="26"/>
        <v>0</v>
      </c>
      <c r="P105" s="639">
        <f t="shared" si="26"/>
        <v>0</v>
      </c>
      <c r="Q105" s="639">
        <f t="shared" si="26"/>
        <v>0</v>
      </c>
      <c r="R105" s="639">
        <f t="shared" si="26"/>
        <v>0</v>
      </c>
      <c r="S105" s="639">
        <f t="shared" si="26"/>
        <v>0</v>
      </c>
      <c r="T105" s="639">
        <f t="shared" si="26"/>
        <v>0</v>
      </c>
      <c r="U105" s="639">
        <f t="shared" si="26"/>
        <v>0</v>
      </c>
      <c r="V105" s="639">
        <f t="shared" si="26"/>
        <v>0</v>
      </c>
      <c r="W105" s="639">
        <f t="shared" si="26"/>
        <v>0</v>
      </c>
      <c r="X105" s="639">
        <f t="shared" si="26"/>
        <v>0</v>
      </c>
      <c r="Y105" s="639">
        <f t="shared" si="26"/>
        <v>0</v>
      </c>
      <c r="Z105" s="639">
        <f t="shared" si="26"/>
        <v>0</v>
      </c>
      <c r="AA105" s="639">
        <f t="shared" si="26"/>
        <v>0</v>
      </c>
      <c r="AB105" s="639">
        <f t="shared" si="26"/>
        <v>0</v>
      </c>
      <c r="AC105" s="639">
        <f t="shared" si="26"/>
        <v>0</v>
      </c>
      <c r="AD105" s="639">
        <f t="shared" ref="AD105:AH105" si="27">IFERROR(AD103-AD104,0)</f>
        <v>0</v>
      </c>
      <c r="AE105" s="639">
        <f t="shared" si="27"/>
        <v>0</v>
      </c>
      <c r="AF105" s="639">
        <f t="shared" si="27"/>
        <v>0</v>
      </c>
      <c r="AG105" s="639">
        <f t="shared" si="27"/>
        <v>0</v>
      </c>
      <c r="AH105" s="639">
        <f t="shared" si="27"/>
        <v>0</v>
      </c>
      <c r="AI105" s="675"/>
    </row>
    <row r="106" spans="2:35" ht="13" hidden="1" x14ac:dyDescent="0.3">
      <c r="B106" s="609" t="s">
        <v>139</v>
      </c>
      <c r="C106" s="684"/>
      <c r="D106" s="53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1"/>
    </row>
    <row r="107" spans="2:35" s="655" customFormat="1" ht="13" hidden="1" x14ac:dyDescent="0.3">
      <c r="B107" s="692" t="s">
        <v>10</v>
      </c>
      <c r="C107" s="684"/>
      <c r="D107" s="692"/>
      <c r="E107" s="639">
        <f>IF((E105&gt;0),(1-E106)*E105,0)</f>
        <v>0</v>
      </c>
      <c r="F107" s="639">
        <f>IF((F105&gt;0),(1-F106)*F105,0)</f>
        <v>0</v>
      </c>
      <c r="G107" s="639">
        <f>IF((G105&gt;0),(1-G106)*G105,0)</f>
        <v>0</v>
      </c>
      <c r="H107" s="639">
        <f>IF((H105&gt;0),(1-H106)*H105,0)</f>
        <v>0</v>
      </c>
      <c r="I107" s="639">
        <f>IF((I105&gt;0),(1-I106)*I105,0)</f>
        <v>0</v>
      </c>
      <c r="J107" s="639">
        <f t="shared" ref="J107:AC107" si="28">IF((J105&gt;0),(1-J106)*J105,0)</f>
        <v>0</v>
      </c>
      <c r="K107" s="639">
        <f t="shared" si="28"/>
        <v>0</v>
      </c>
      <c r="L107" s="639">
        <f t="shared" si="28"/>
        <v>0</v>
      </c>
      <c r="M107" s="639">
        <f t="shared" si="28"/>
        <v>0</v>
      </c>
      <c r="N107" s="639">
        <f t="shared" si="28"/>
        <v>0</v>
      </c>
      <c r="O107" s="639">
        <f t="shared" si="28"/>
        <v>0</v>
      </c>
      <c r="P107" s="639">
        <f t="shared" si="28"/>
        <v>0</v>
      </c>
      <c r="Q107" s="639">
        <f t="shared" si="28"/>
        <v>0</v>
      </c>
      <c r="R107" s="639">
        <f t="shared" si="28"/>
        <v>0</v>
      </c>
      <c r="S107" s="639">
        <f t="shared" si="28"/>
        <v>0</v>
      </c>
      <c r="T107" s="639">
        <f t="shared" si="28"/>
        <v>0</v>
      </c>
      <c r="U107" s="639">
        <f t="shared" si="28"/>
        <v>0</v>
      </c>
      <c r="V107" s="639">
        <f t="shared" si="28"/>
        <v>0</v>
      </c>
      <c r="W107" s="639">
        <f t="shared" si="28"/>
        <v>0</v>
      </c>
      <c r="X107" s="639">
        <f t="shared" si="28"/>
        <v>0</v>
      </c>
      <c r="Y107" s="639">
        <f t="shared" si="28"/>
        <v>0</v>
      </c>
      <c r="Z107" s="639">
        <f t="shared" si="28"/>
        <v>0</v>
      </c>
      <c r="AA107" s="639">
        <f t="shared" si="28"/>
        <v>0</v>
      </c>
      <c r="AB107" s="639">
        <f t="shared" si="28"/>
        <v>0</v>
      </c>
      <c r="AC107" s="639">
        <f t="shared" si="28"/>
        <v>0</v>
      </c>
      <c r="AD107" s="639">
        <f t="shared" ref="AD107:AH107" si="29">IF((AD105&gt;0),(1-AD106)*AD105,0)</f>
        <v>0</v>
      </c>
      <c r="AE107" s="639">
        <f t="shared" si="29"/>
        <v>0</v>
      </c>
      <c r="AF107" s="639">
        <f t="shared" si="29"/>
        <v>0</v>
      </c>
      <c r="AG107" s="639">
        <f t="shared" si="29"/>
        <v>0</v>
      </c>
      <c r="AH107" s="639">
        <f t="shared" si="29"/>
        <v>0</v>
      </c>
      <c r="AI107" s="693"/>
    </row>
    <row r="108" spans="2:35" ht="13" hidden="1" x14ac:dyDescent="0.3">
      <c r="B108" s="589"/>
      <c r="C108" s="688"/>
      <c r="D108" s="676">
        <f>'MEG Def'!$H8</f>
        <v>0</v>
      </c>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6"/>
    </row>
    <row r="109" spans="2:35" ht="13" hidden="1" x14ac:dyDescent="0.3">
      <c r="B109" s="589" t="str">
        <f>IFERROR(VLOOKUP(C109,'MEG Def'!$A$7:$B$12,2),"")</f>
        <v/>
      </c>
      <c r="C109" s="636"/>
      <c r="D109" s="597" t="s">
        <v>56</v>
      </c>
      <c r="E109" s="639" t="str">
        <f>IF($D108="Savings Phase-Down",E19," ")</f>
        <v xml:space="preserve"> </v>
      </c>
      <c r="F109" s="639" t="str">
        <f t="shared" ref="F109:AC109" si="30">IF($D108="Savings Phase-Down",F19," ")</f>
        <v xml:space="preserve"> </v>
      </c>
      <c r="G109" s="639" t="str">
        <f t="shared" si="30"/>
        <v xml:space="preserve"> </v>
      </c>
      <c r="H109" s="639" t="str">
        <f t="shared" si="30"/>
        <v xml:space="preserve"> </v>
      </c>
      <c r="I109" s="639" t="str">
        <f t="shared" si="30"/>
        <v xml:space="preserve"> </v>
      </c>
      <c r="J109" s="639" t="str">
        <f t="shared" si="30"/>
        <v xml:space="preserve"> </v>
      </c>
      <c r="K109" s="639" t="str">
        <f t="shared" si="30"/>
        <v xml:space="preserve"> </v>
      </c>
      <c r="L109" s="639" t="str">
        <f t="shared" si="30"/>
        <v xml:space="preserve"> </v>
      </c>
      <c r="M109" s="639" t="str">
        <f t="shared" si="30"/>
        <v xml:space="preserve"> </v>
      </c>
      <c r="N109" s="639" t="str">
        <f t="shared" si="30"/>
        <v xml:space="preserve"> </v>
      </c>
      <c r="O109" s="639" t="str">
        <f t="shared" si="30"/>
        <v xml:space="preserve"> </v>
      </c>
      <c r="P109" s="639" t="str">
        <f t="shared" si="30"/>
        <v xml:space="preserve"> </v>
      </c>
      <c r="Q109" s="639" t="str">
        <f t="shared" si="30"/>
        <v xml:space="preserve"> </v>
      </c>
      <c r="R109" s="639" t="str">
        <f t="shared" si="30"/>
        <v xml:space="preserve"> </v>
      </c>
      <c r="S109" s="639" t="str">
        <f t="shared" si="30"/>
        <v xml:space="preserve"> </v>
      </c>
      <c r="T109" s="639" t="str">
        <f t="shared" si="30"/>
        <v xml:space="preserve"> </v>
      </c>
      <c r="U109" s="639" t="str">
        <f t="shared" si="30"/>
        <v xml:space="preserve"> </v>
      </c>
      <c r="V109" s="639" t="str">
        <f t="shared" si="30"/>
        <v xml:space="preserve"> </v>
      </c>
      <c r="W109" s="639" t="str">
        <f t="shared" si="30"/>
        <v xml:space="preserve"> </v>
      </c>
      <c r="X109" s="639" t="str">
        <f t="shared" si="30"/>
        <v xml:space="preserve"> </v>
      </c>
      <c r="Y109" s="639" t="str">
        <f t="shared" si="30"/>
        <v xml:space="preserve"> </v>
      </c>
      <c r="Z109" s="639" t="str">
        <f t="shared" si="30"/>
        <v xml:space="preserve"> </v>
      </c>
      <c r="AA109" s="639" t="str">
        <f t="shared" si="30"/>
        <v xml:space="preserve"> </v>
      </c>
      <c r="AB109" s="639" t="str">
        <f t="shared" si="30"/>
        <v xml:space="preserve"> </v>
      </c>
      <c r="AC109" s="639" t="str">
        <f t="shared" si="30"/>
        <v xml:space="preserve"> </v>
      </c>
      <c r="AD109" s="639" t="str">
        <f t="shared" ref="AD109:AH109" si="31">IF($D108="Savings Phase-Down",AD19," ")</f>
        <v xml:space="preserve"> </v>
      </c>
      <c r="AE109" s="639" t="str">
        <f t="shared" si="31"/>
        <v xml:space="preserve"> </v>
      </c>
      <c r="AF109" s="639" t="str">
        <f t="shared" si="31"/>
        <v xml:space="preserve"> </v>
      </c>
      <c r="AG109" s="639" t="str">
        <f t="shared" si="31"/>
        <v xml:space="preserve"> </v>
      </c>
      <c r="AH109" s="639" t="str">
        <f t="shared" si="31"/>
        <v xml:space="preserve"> </v>
      </c>
      <c r="AI109" s="694"/>
    </row>
    <row r="110" spans="2:35" ht="13" hidden="1" x14ac:dyDescent="0.3">
      <c r="B110" s="589"/>
      <c r="C110" s="688"/>
      <c r="D110" s="597" t="s">
        <v>57</v>
      </c>
      <c r="E110" s="639" t="str">
        <f>IF($D108="Savings Phase-Down",E78," ")</f>
        <v xml:space="preserve"> </v>
      </c>
      <c r="F110" s="639" t="str">
        <f t="shared" ref="F110:AC110" si="32">IF($D108="Savings Phase-Down",F78," ")</f>
        <v xml:space="preserve"> </v>
      </c>
      <c r="G110" s="639" t="str">
        <f t="shared" si="32"/>
        <v xml:space="preserve"> </v>
      </c>
      <c r="H110" s="639" t="str">
        <f t="shared" si="32"/>
        <v xml:space="preserve"> </v>
      </c>
      <c r="I110" s="639" t="str">
        <f t="shared" si="32"/>
        <v xml:space="preserve"> </v>
      </c>
      <c r="J110" s="639" t="str">
        <f t="shared" si="32"/>
        <v xml:space="preserve"> </v>
      </c>
      <c r="K110" s="639" t="str">
        <f t="shared" si="32"/>
        <v xml:space="preserve"> </v>
      </c>
      <c r="L110" s="639" t="str">
        <f t="shared" si="32"/>
        <v xml:space="preserve"> </v>
      </c>
      <c r="M110" s="639" t="str">
        <f t="shared" si="32"/>
        <v xml:space="preserve"> </v>
      </c>
      <c r="N110" s="639" t="str">
        <f t="shared" si="32"/>
        <v xml:space="preserve"> </v>
      </c>
      <c r="O110" s="639" t="str">
        <f t="shared" si="32"/>
        <v xml:space="preserve"> </v>
      </c>
      <c r="P110" s="639" t="str">
        <f t="shared" si="32"/>
        <v xml:space="preserve"> </v>
      </c>
      <c r="Q110" s="639" t="str">
        <f t="shared" si="32"/>
        <v xml:space="preserve"> </v>
      </c>
      <c r="R110" s="639" t="str">
        <f t="shared" si="32"/>
        <v xml:space="preserve"> </v>
      </c>
      <c r="S110" s="639" t="str">
        <f t="shared" si="32"/>
        <v xml:space="preserve"> </v>
      </c>
      <c r="T110" s="639" t="str">
        <f t="shared" si="32"/>
        <v xml:space="preserve"> </v>
      </c>
      <c r="U110" s="639" t="str">
        <f t="shared" si="32"/>
        <v xml:space="preserve"> </v>
      </c>
      <c r="V110" s="639" t="str">
        <f t="shared" si="32"/>
        <v xml:space="preserve"> </v>
      </c>
      <c r="W110" s="639" t="str">
        <f t="shared" si="32"/>
        <v xml:space="preserve"> </v>
      </c>
      <c r="X110" s="639" t="str">
        <f t="shared" si="32"/>
        <v xml:space="preserve"> </v>
      </c>
      <c r="Y110" s="639" t="str">
        <f t="shared" si="32"/>
        <v xml:space="preserve"> </v>
      </c>
      <c r="Z110" s="639" t="str">
        <f t="shared" si="32"/>
        <v xml:space="preserve"> </v>
      </c>
      <c r="AA110" s="639" t="str">
        <f t="shared" si="32"/>
        <v xml:space="preserve"> </v>
      </c>
      <c r="AB110" s="639" t="str">
        <f t="shared" si="32"/>
        <v xml:space="preserve"> </v>
      </c>
      <c r="AC110" s="639" t="str">
        <f t="shared" si="32"/>
        <v xml:space="preserve"> </v>
      </c>
      <c r="AD110" s="639" t="str">
        <f t="shared" ref="AD110:AH110" si="33">IF($D108="Savings Phase-Down",AD78," ")</f>
        <v xml:space="preserve"> </v>
      </c>
      <c r="AE110" s="639" t="str">
        <f t="shared" si="33"/>
        <v xml:space="preserve"> </v>
      </c>
      <c r="AF110" s="639" t="str">
        <f t="shared" si="33"/>
        <v xml:space="preserve"> </v>
      </c>
      <c r="AG110" s="639" t="str">
        <f t="shared" si="33"/>
        <v xml:space="preserve"> </v>
      </c>
      <c r="AH110" s="639" t="str">
        <f t="shared" si="33"/>
        <v xml:space="preserve"> </v>
      </c>
      <c r="AI110" s="694"/>
    </row>
    <row r="111" spans="2:35" ht="13" hidden="1" x14ac:dyDescent="0.3">
      <c r="B111" s="689" t="s">
        <v>138</v>
      </c>
      <c r="C111" s="688"/>
      <c r="D111" s="530"/>
      <c r="E111" s="639">
        <f>IFERROR(E109-E110,0)</f>
        <v>0</v>
      </c>
      <c r="F111" s="639">
        <f t="shared" ref="F111:AC111" si="34">IFERROR(F109-F110,0)</f>
        <v>0</v>
      </c>
      <c r="G111" s="639">
        <f t="shared" si="34"/>
        <v>0</v>
      </c>
      <c r="H111" s="639">
        <f t="shared" si="34"/>
        <v>0</v>
      </c>
      <c r="I111" s="639">
        <f t="shared" si="34"/>
        <v>0</v>
      </c>
      <c r="J111" s="639">
        <f t="shared" si="34"/>
        <v>0</v>
      </c>
      <c r="K111" s="639">
        <f t="shared" si="34"/>
        <v>0</v>
      </c>
      <c r="L111" s="639">
        <f t="shared" si="34"/>
        <v>0</v>
      </c>
      <c r="M111" s="639">
        <f t="shared" si="34"/>
        <v>0</v>
      </c>
      <c r="N111" s="639">
        <f t="shared" si="34"/>
        <v>0</v>
      </c>
      <c r="O111" s="639">
        <f t="shared" si="34"/>
        <v>0</v>
      </c>
      <c r="P111" s="639">
        <f t="shared" si="34"/>
        <v>0</v>
      </c>
      <c r="Q111" s="639">
        <f t="shared" si="34"/>
        <v>0</v>
      </c>
      <c r="R111" s="639">
        <f t="shared" si="34"/>
        <v>0</v>
      </c>
      <c r="S111" s="639">
        <f t="shared" si="34"/>
        <v>0</v>
      </c>
      <c r="T111" s="639">
        <f t="shared" si="34"/>
        <v>0</v>
      </c>
      <c r="U111" s="639">
        <f t="shared" si="34"/>
        <v>0</v>
      </c>
      <c r="V111" s="639">
        <f t="shared" si="34"/>
        <v>0</v>
      </c>
      <c r="W111" s="639">
        <f t="shared" si="34"/>
        <v>0</v>
      </c>
      <c r="X111" s="639">
        <f t="shared" si="34"/>
        <v>0</v>
      </c>
      <c r="Y111" s="639">
        <f t="shared" si="34"/>
        <v>0</v>
      </c>
      <c r="Z111" s="639">
        <f t="shared" si="34"/>
        <v>0</v>
      </c>
      <c r="AA111" s="639">
        <f t="shared" si="34"/>
        <v>0</v>
      </c>
      <c r="AB111" s="639">
        <f t="shared" si="34"/>
        <v>0</v>
      </c>
      <c r="AC111" s="639">
        <f t="shared" si="34"/>
        <v>0</v>
      </c>
      <c r="AD111" s="639">
        <f t="shared" ref="AD111:AH111" si="35">IFERROR(AD109-AD110,0)</f>
        <v>0</v>
      </c>
      <c r="AE111" s="639">
        <f t="shared" si="35"/>
        <v>0</v>
      </c>
      <c r="AF111" s="639">
        <f t="shared" si="35"/>
        <v>0</v>
      </c>
      <c r="AG111" s="639">
        <f t="shared" si="35"/>
        <v>0</v>
      </c>
      <c r="AH111" s="639">
        <f t="shared" si="35"/>
        <v>0</v>
      </c>
      <c r="AI111" s="694"/>
    </row>
    <row r="112" spans="2:35" ht="13" hidden="1" x14ac:dyDescent="0.3">
      <c r="B112" s="609" t="s">
        <v>139</v>
      </c>
      <c r="C112" s="688"/>
      <c r="D112" s="530"/>
      <c r="E112" s="690"/>
      <c r="F112" s="690"/>
      <c r="G112" s="690"/>
      <c r="H112" s="690"/>
      <c r="I112" s="690"/>
      <c r="J112" s="690"/>
      <c r="K112" s="690"/>
      <c r="L112" s="690"/>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4"/>
    </row>
    <row r="113" spans="2:35" s="655" customFormat="1" ht="13" hidden="1" x14ac:dyDescent="0.3">
      <c r="B113" s="692" t="s">
        <v>10</v>
      </c>
      <c r="C113" s="684"/>
      <c r="D113" s="692"/>
      <c r="E113" s="639">
        <f t="shared" ref="E113:AC113" si="36">IF((E111&gt;0),(1-E112)*E111,0)</f>
        <v>0</v>
      </c>
      <c r="F113" s="639">
        <f t="shared" si="36"/>
        <v>0</v>
      </c>
      <c r="G113" s="639">
        <f t="shared" si="36"/>
        <v>0</v>
      </c>
      <c r="H113" s="639">
        <f t="shared" si="36"/>
        <v>0</v>
      </c>
      <c r="I113" s="639">
        <f t="shared" si="36"/>
        <v>0</v>
      </c>
      <c r="J113" s="639">
        <f t="shared" si="36"/>
        <v>0</v>
      </c>
      <c r="K113" s="639">
        <f t="shared" si="36"/>
        <v>0</v>
      </c>
      <c r="L113" s="639">
        <f t="shared" si="36"/>
        <v>0</v>
      </c>
      <c r="M113" s="639">
        <f t="shared" si="36"/>
        <v>0</v>
      </c>
      <c r="N113" s="639">
        <f t="shared" si="36"/>
        <v>0</v>
      </c>
      <c r="O113" s="639">
        <f t="shared" si="36"/>
        <v>0</v>
      </c>
      <c r="P113" s="639">
        <f t="shared" si="36"/>
        <v>0</v>
      </c>
      <c r="Q113" s="639">
        <f t="shared" si="36"/>
        <v>0</v>
      </c>
      <c r="R113" s="639">
        <f t="shared" si="36"/>
        <v>0</v>
      </c>
      <c r="S113" s="639">
        <f t="shared" si="36"/>
        <v>0</v>
      </c>
      <c r="T113" s="639">
        <f t="shared" si="36"/>
        <v>0</v>
      </c>
      <c r="U113" s="639">
        <f t="shared" si="36"/>
        <v>0</v>
      </c>
      <c r="V113" s="639">
        <f t="shared" si="36"/>
        <v>0</v>
      </c>
      <c r="W113" s="639">
        <f t="shared" si="36"/>
        <v>0</v>
      </c>
      <c r="X113" s="639">
        <f t="shared" si="36"/>
        <v>0</v>
      </c>
      <c r="Y113" s="639">
        <f t="shared" si="36"/>
        <v>0</v>
      </c>
      <c r="Z113" s="639">
        <f t="shared" si="36"/>
        <v>0</v>
      </c>
      <c r="AA113" s="639">
        <f t="shared" si="36"/>
        <v>0</v>
      </c>
      <c r="AB113" s="639">
        <f t="shared" si="36"/>
        <v>0</v>
      </c>
      <c r="AC113" s="639">
        <f t="shared" si="36"/>
        <v>0</v>
      </c>
      <c r="AD113" s="639">
        <f t="shared" ref="AD113:AH113" si="37">IF((AD111&gt;0),(1-AD112)*AD111,0)</f>
        <v>0</v>
      </c>
      <c r="AE113" s="639">
        <f t="shared" si="37"/>
        <v>0</v>
      </c>
      <c r="AF113" s="639">
        <f t="shared" si="37"/>
        <v>0</v>
      </c>
      <c r="AG113" s="639">
        <f t="shared" si="37"/>
        <v>0</v>
      </c>
      <c r="AH113" s="639">
        <f t="shared" si="37"/>
        <v>0</v>
      </c>
      <c r="AI113" s="693"/>
    </row>
    <row r="114" spans="2:35" ht="13" hidden="1" x14ac:dyDescent="0.3">
      <c r="B114" s="589"/>
      <c r="C114" s="688"/>
      <c r="D114" s="676">
        <f>'MEG Def'!$H9</f>
        <v>0</v>
      </c>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94"/>
    </row>
    <row r="115" spans="2:35" ht="13" hidden="1" x14ac:dyDescent="0.3">
      <c r="B115" s="589" t="str">
        <f>IFERROR(VLOOKUP(C115,'MEG Def'!$A$7:$B$12,2),"")</f>
        <v/>
      </c>
      <c r="C115" s="636"/>
      <c r="D115" s="597" t="s">
        <v>56</v>
      </c>
      <c r="E115" s="639" t="str">
        <f>IF($D114="Savings Phase-Down",E23," ")</f>
        <v xml:space="preserve"> </v>
      </c>
      <c r="F115" s="639" t="str">
        <f t="shared" ref="F115:AC115" si="38">IF($D114="Savings Phase-Down",F23," ")</f>
        <v xml:space="preserve"> </v>
      </c>
      <c r="G115" s="639" t="str">
        <f t="shared" si="38"/>
        <v xml:space="preserve"> </v>
      </c>
      <c r="H115" s="639" t="str">
        <f t="shared" si="38"/>
        <v xml:space="preserve"> </v>
      </c>
      <c r="I115" s="639" t="str">
        <f t="shared" si="38"/>
        <v xml:space="preserve"> </v>
      </c>
      <c r="J115" s="639" t="str">
        <f t="shared" si="38"/>
        <v xml:space="preserve"> </v>
      </c>
      <c r="K115" s="639" t="str">
        <f t="shared" si="38"/>
        <v xml:space="preserve"> </v>
      </c>
      <c r="L115" s="639" t="str">
        <f t="shared" si="38"/>
        <v xml:space="preserve"> </v>
      </c>
      <c r="M115" s="639" t="str">
        <f t="shared" si="38"/>
        <v xml:space="preserve"> </v>
      </c>
      <c r="N115" s="639" t="str">
        <f t="shared" si="38"/>
        <v xml:space="preserve"> </v>
      </c>
      <c r="O115" s="639" t="str">
        <f t="shared" si="38"/>
        <v xml:space="preserve"> </v>
      </c>
      <c r="P115" s="639" t="str">
        <f t="shared" si="38"/>
        <v xml:space="preserve"> </v>
      </c>
      <c r="Q115" s="639" t="str">
        <f t="shared" si="38"/>
        <v xml:space="preserve"> </v>
      </c>
      <c r="R115" s="639" t="str">
        <f t="shared" si="38"/>
        <v xml:space="preserve"> </v>
      </c>
      <c r="S115" s="639" t="str">
        <f t="shared" si="38"/>
        <v xml:space="preserve"> </v>
      </c>
      <c r="T115" s="639" t="str">
        <f t="shared" si="38"/>
        <v xml:space="preserve"> </v>
      </c>
      <c r="U115" s="639" t="str">
        <f t="shared" si="38"/>
        <v xml:space="preserve"> </v>
      </c>
      <c r="V115" s="639" t="str">
        <f t="shared" si="38"/>
        <v xml:space="preserve"> </v>
      </c>
      <c r="W115" s="639" t="str">
        <f t="shared" si="38"/>
        <v xml:space="preserve"> </v>
      </c>
      <c r="X115" s="639" t="str">
        <f t="shared" si="38"/>
        <v xml:space="preserve"> </v>
      </c>
      <c r="Y115" s="639" t="str">
        <f t="shared" si="38"/>
        <v xml:space="preserve"> </v>
      </c>
      <c r="Z115" s="639" t="str">
        <f t="shared" si="38"/>
        <v xml:space="preserve"> </v>
      </c>
      <c r="AA115" s="639" t="str">
        <f t="shared" si="38"/>
        <v xml:space="preserve"> </v>
      </c>
      <c r="AB115" s="639" t="str">
        <f t="shared" si="38"/>
        <v xml:space="preserve"> </v>
      </c>
      <c r="AC115" s="639" t="str">
        <f t="shared" si="38"/>
        <v xml:space="preserve"> </v>
      </c>
      <c r="AD115" s="639" t="str">
        <f t="shared" ref="AD115:AH115" si="39">IF($D114="Savings Phase-Down",AD23," ")</f>
        <v xml:space="preserve"> </v>
      </c>
      <c r="AE115" s="639" t="str">
        <f t="shared" si="39"/>
        <v xml:space="preserve"> </v>
      </c>
      <c r="AF115" s="639" t="str">
        <f t="shared" si="39"/>
        <v xml:space="preserve"> </v>
      </c>
      <c r="AG115" s="639" t="str">
        <f t="shared" si="39"/>
        <v xml:space="preserve"> </v>
      </c>
      <c r="AH115" s="639" t="str">
        <f t="shared" si="39"/>
        <v xml:space="preserve"> </v>
      </c>
      <c r="AI115" s="694"/>
    </row>
    <row r="116" spans="2:35" ht="13" hidden="1" x14ac:dyDescent="0.3">
      <c r="B116" s="589"/>
      <c r="C116" s="688"/>
      <c r="D116" s="597" t="s">
        <v>57</v>
      </c>
      <c r="E116" s="639" t="str">
        <f>IF($D114="Savings Phase-Down",E79," ")</f>
        <v xml:space="preserve"> </v>
      </c>
      <c r="F116" s="639" t="str">
        <f t="shared" ref="F116:AC116" si="40">IF($D114="Savings Phase-Down",F79," ")</f>
        <v xml:space="preserve"> </v>
      </c>
      <c r="G116" s="639" t="str">
        <f t="shared" si="40"/>
        <v xml:space="preserve"> </v>
      </c>
      <c r="H116" s="639" t="str">
        <f t="shared" si="40"/>
        <v xml:space="preserve"> </v>
      </c>
      <c r="I116" s="639" t="str">
        <f t="shared" si="40"/>
        <v xml:space="preserve"> </v>
      </c>
      <c r="J116" s="639" t="str">
        <f t="shared" si="40"/>
        <v xml:space="preserve"> </v>
      </c>
      <c r="K116" s="639" t="str">
        <f t="shared" si="40"/>
        <v xml:space="preserve"> </v>
      </c>
      <c r="L116" s="639" t="str">
        <f t="shared" si="40"/>
        <v xml:space="preserve"> </v>
      </c>
      <c r="M116" s="639" t="str">
        <f t="shared" si="40"/>
        <v xml:space="preserve"> </v>
      </c>
      <c r="N116" s="639" t="str">
        <f t="shared" si="40"/>
        <v xml:space="preserve"> </v>
      </c>
      <c r="O116" s="639" t="str">
        <f t="shared" si="40"/>
        <v xml:space="preserve"> </v>
      </c>
      <c r="P116" s="639" t="str">
        <f t="shared" si="40"/>
        <v xml:space="preserve"> </v>
      </c>
      <c r="Q116" s="639" t="str">
        <f t="shared" si="40"/>
        <v xml:space="preserve"> </v>
      </c>
      <c r="R116" s="639" t="str">
        <f t="shared" si="40"/>
        <v xml:space="preserve"> </v>
      </c>
      <c r="S116" s="639" t="str">
        <f t="shared" si="40"/>
        <v xml:space="preserve"> </v>
      </c>
      <c r="T116" s="639" t="str">
        <f t="shared" si="40"/>
        <v xml:space="preserve"> </v>
      </c>
      <c r="U116" s="639" t="str">
        <f t="shared" si="40"/>
        <v xml:space="preserve"> </v>
      </c>
      <c r="V116" s="639" t="str">
        <f t="shared" si="40"/>
        <v xml:space="preserve"> </v>
      </c>
      <c r="W116" s="639" t="str">
        <f t="shared" si="40"/>
        <v xml:space="preserve"> </v>
      </c>
      <c r="X116" s="639" t="str">
        <f t="shared" si="40"/>
        <v xml:space="preserve"> </v>
      </c>
      <c r="Y116" s="639" t="str">
        <f t="shared" si="40"/>
        <v xml:space="preserve"> </v>
      </c>
      <c r="Z116" s="639" t="str">
        <f t="shared" si="40"/>
        <v xml:space="preserve"> </v>
      </c>
      <c r="AA116" s="639" t="str">
        <f t="shared" si="40"/>
        <v xml:space="preserve"> </v>
      </c>
      <c r="AB116" s="639" t="str">
        <f t="shared" si="40"/>
        <v xml:space="preserve"> </v>
      </c>
      <c r="AC116" s="639" t="str">
        <f t="shared" si="40"/>
        <v xml:space="preserve"> </v>
      </c>
      <c r="AD116" s="639" t="str">
        <f t="shared" ref="AD116:AH116" si="41">IF($D114="Savings Phase-Down",AD79," ")</f>
        <v xml:space="preserve"> </v>
      </c>
      <c r="AE116" s="639" t="str">
        <f t="shared" si="41"/>
        <v xml:space="preserve"> </v>
      </c>
      <c r="AF116" s="639" t="str">
        <f t="shared" si="41"/>
        <v xml:space="preserve"> </v>
      </c>
      <c r="AG116" s="639" t="str">
        <f t="shared" si="41"/>
        <v xml:space="preserve"> </v>
      </c>
      <c r="AH116" s="639" t="str">
        <f t="shared" si="41"/>
        <v xml:space="preserve"> </v>
      </c>
      <c r="AI116" s="694"/>
    </row>
    <row r="117" spans="2:35" ht="13" hidden="1" x14ac:dyDescent="0.3">
      <c r="B117" s="689" t="s">
        <v>138</v>
      </c>
      <c r="C117" s="688"/>
      <c r="D117" s="530"/>
      <c r="E117" s="639">
        <f t="shared" ref="E117:AC117" si="42">IFERROR(E115-E116,0)</f>
        <v>0</v>
      </c>
      <c r="F117" s="639">
        <f t="shared" si="42"/>
        <v>0</v>
      </c>
      <c r="G117" s="639">
        <f t="shared" si="42"/>
        <v>0</v>
      </c>
      <c r="H117" s="639">
        <f t="shared" si="42"/>
        <v>0</v>
      </c>
      <c r="I117" s="639">
        <f t="shared" si="42"/>
        <v>0</v>
      </c>
      <c r="J117" s="639">
        <f t="shared" si="42"/>
        <v>0</v>
      </c>
      <c r="K117" s="639">
        <f t="shared" si="42"/>
        <v>0</v>
      </c>
      <c r="L117" s="639">
        <f t="shared" si="42"/>
        <v>0</v>
      </c>
      <c r="M117" s="639">
        <f t="shared" si="42"/>
        <v>0</v>
      </c>
      <c r="N117" s="639">
        <f t="shared" si="42"/>
        <v>0</v>
      </c>
      <c r="O117" s="639">
        <f t="shared" si="42"/>
        <v>0</v>
      </c>
      <c r="P117" s="639">
        <f t="shared" si="42"/>
        <v>0</v>
      </c>
      <c r="Q117" s="639">
        <f t="shared" si="42"/>
        <v>0</v>
      </c>
      <c r="R117" s="639">
        <f t="shared" si="42"/>
        <v>0</v>
      </c>
      <c r="S117" s="639">
        <f t="shared" si="42"/>
        <v>0</v>
      </c>
      <c r="T117" s="639">
        <f t="shared" si="42"/>
        <v>0</v>
      </c>
      <c r="U117" s="639">
        <f t="shared" si="42"/>
        <v>0</v>
      </c>
      <c r="V117" s="639">
        <f t="shared" si="42"/>
        <v>0</v>
      </c>
      <c r="W117" s="639">
        <f t="shared" si="42"/>
        <v>0</v>
      </c>
      <c r="X117" s="639">
        <f t="shared" si="42"/>
        <v>0</v>
      </c>
      <c r="Y117" s="639">
        <f t="shared" si="42"/>
        <v>0</v>
      </c>
      <c r="Z117" s="639">
        <f t="shared" si="42"/>
        <v>0</v>
      </c>
      <c r="AA117" s="639">
        <f t="shared" si="42"/>
        <v>0</v>
      </c>
      <c r="AB117" s="639">
        <f t="shared" si="42"/>
        <v>0</v>
      </c>
      <c r="AC117" s="639">
        <f t="shared" si="42"/>
        <v>0</v>
      </c>
      <c r="AD117" s="639">
        <f t="shared" ref="AD117:AH117" si="43">IFERROR(AD115-AD116,0)</f>
        <v>0</v>
      </c>
      <c r="AE117" s="639">
        <f t="shared" si="43"/>
        <v>0</v>
      </c>
      <c r="AF117" s="639">
        <f t="shared" si="43"/>
        <v>0</v>
      </c>
      <c r="AG117" s="639">
        <f t="shared" si="43"/>
        <v>0</v>
      </c>
      <c r="AH117" s="639">
        <f t="shared" si="43"/>
        <v>0</v>
      </c>
      <c r="AI117" s="694"/>
    </row>
    <row r="118" spans="2:35" ht="13" hidden="1" x14ac:dyDescent="0.3">
      <c r="B118" s="609" t="s">
        <v>139</v>
      </c>
      <c r="C118" s="688"/>
      <c r="D118" s="530"/>
      <c r="E118" s="690"/>
      <c r="F118" s="690"/>
      <c r="G118" s="690"/>
      <c r="H118" s="690"/>
      <c r="I118" s="690"/>
      <c r="J118" s="690"/>
      <c r="K118" s="690"/>
      <c r="L118" s="690"/>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4"/>
    </row>
    <row r="119" spans="2:35" ht="13" hidden="1" x14ac:dyDescent="0.3">
      <c r="B119" s="692" t="s">
        <v>10</v>
      </c>
      <c r="C119" s="684"/>
      <c r="D119" s="692"/>
      <c r="E119" s="639">
        <f t="shared" ref="E119:AC119" si="44">IF((E117&gt;0),(1-E118)*E117,0)</f>
        <v>0</v>
      </c>
      <c r="F119" s="639">
        <f t="shared" si="44"/>
        <v>0</v>
      </c>
      <c r="G119" s="639">
        <f t="shared" si="44"/>
        <v>0</v>
      </c>
      <c r="H119" s="639">
        <f t="shared" si="44"/>
        <v>0</v>
      </c>
      <c r="I119" s="639">
        <f t="shared" si="44"/>
        <v>0</v>
      </c>
      <c r="J119" s="639">
        <f t="shared" si="44"/>
        <v>0</v>
      </c>
      <c r="K119" s="639">
        <f t="shared" si="44"/>
        <v>0</v>
      </c>
      <c r="L119" s="639">
        <f t="shared" si="44"/>
        <v>0</v>
      </c>
      <c r="M119" s="639">
        <f t="shared" si="44"/>
        <v>0</v>
      </c>
      <c r="N119" s="639">
        <f t="shared" si="44"/>
        <v>0</v>
      </c>
      <c r="O119" s="639">
        <f t="shared" si="44"/>
        <v>0</v>
      </c>
      <c r="P119" s="639">
        <f t="shared" si="44"/>
        <v>0</v>
      </c>
      <c r="Q119" s="639">
        <f t="shared" si="44"/>
        <v>0</v>
      </c>
      <c r="R119" s="639">
        <f t="shared" si="44"/>
        <v>0</v>
      </c>
      <c r="S119" s="639">
        <f t="shared" si="44"/>
        <v>0</v>
      </c>
      <c r="T119" s="639">
        <f t="shared" si="44"/>
        <v>0</v>
      </c>
      <c r="U119" s="639">
        <f t="shared" si="44"/>
        <v>0</v>
      </c>
      <c r="V119" s="639">
        <f t="shared" si="44"/>
        <v>0</v>
      </c>
      <c r="W119" s="639">
        <f t="shared" si="44"/>
        <v>0</v>
      </c>
      <c r="X119" s="639">
        <f t="shared" si="44"/>
        <v>0</v>
      </c>
      <c r="Y119" s="639">
        <f t="shared" si="44"/>
        <v>0</v>
      </c>
      <c r="Z119" s="639">
        <f t="shared" si="44"/>
        <v>0</v>
      </c>
      <c r="AA119" s="639">
        <f t="shared" si="44"/>
        <v>0</v>
      </c>
      <c r="AB119" s="639">
        <f t="shared" si="44"/>
        <v>0</v>
      </c>
      <c r="AC119" s="639">
        <f t="shared" si="44"/>
        <v>0</v>
      </c>
      <c r="AD119" s="639">
        <f t="shared" ref="AD119:AH119" si="45">IF((AD117&gt;0),(1-AD118)*AD117,0)</f>
        <v>0</v>
      </c>
      <c r="AE119" s="639">
        <f t="shared" si="45"/>
        <v>0</v>
      </c>
      <c r="AF119" s="639">
        <f t="shared" si="45"/>
        <v>0</v>
      </c>
      <c r="AG119" s="639">
        <f t="shared" si="45"/>
        <v>0</v>
      </c>
      <c r="AH119" s="639">
        <f t="shared" si="45"/>
        <v>0</v>
      </c>
      <c r="AI119" s="694"/>
    </row>
    <row r="120" spans="2:35" ht="13" hidden="1" x14ac:dyDescent="0.3">
      <c r="B120" s="589"/>
      <c r="C120" s="688"/>
      <c r="D120" s="676">
        <f>'MEG Def'!$H10</f>
        <v>0</v>
      </c>
      <c r="E120" s="685"/>
      <c r="F120" s="685"/>
      <c r="G120" s="685"/>
      <c r="H120" s="685"/>
      <c r="I120" s="685"/>
      <c r="J120" s="685"/>
      <c r="K120" s="685"/>
      <c r="L120" s="685"/>
      <c r="M120" s="685"/>
      <c r="N120" s="685"/>
      <c r="O120" s="685"/>
      <c r="P120" s="685"/>
      <c r="Q120" s="685"/>
      <c r="R120" s="685"/>
      <c r="S120" s="685"/>
      <c r="T120" s="685"/>
      <c r="U120" s="685"/>
      <c r="V120" s="685"/>
      <c r="W120" s="685"/>
      <c r="X120" s="685"/>
      <c r="Y120" s="685"/>
      <c r="Z120" s="685"/>
      <c r="AA120" s="685"/>
      <c r="AB120" s="685"/>
      <c r="AC120" s="685"/>
      <c r="AD120" s="685"/>
      <c r="AE120" s="685"/>
      <c r="AF120" s="685"/>
      <c r="AG120" s="685"/>
      <c r="AH120" s="685"/>
      <c r="AI120" s="694"/>
    </row>
    <row r="121" spans="2:35" ht="13" hidden="1" x14ac:dyDescent="0.3">
      <c r="B121" s="589" t="str">
        <f>IFERROR(VLOOKUP(C121,'MEG Def'!$A$7:$B$12,2),"")</f>
        <v/>
      </c>
      <c r="C121" s="636"/>
      <c r="D121" s="597" t="s">
        <v>56</v>
      </c>
      <c r="E121" s="639" t="str">
        <f>IF($D120="Savings Phase-Down",E27," ")</f>
        <v xml:space="preserve"> </v>
      </c>
      <c r="F121" s="639" t="str">
        <f t="shared" ref="F121:AC121" si="46">IF($D120="Savings Phase-Down",F27," ")</f>
        <v xml:space="preserve"> </v>
      </c>
      <c r="G121" s="639" t="str">
        <f t="shared" si="46"/>
        <v xml:space="preserve"> </v>
      </c>
      <c r="H121" s="639" t="str">
        <f t="shared" si="46"/>
        <v xml:space="preserve"> </v>
      </c>
      <c r="I121" s="639" t="str">
        <f t="shared" si="46"/>
        <v xml:space="preserve"> </v>
      </c>
      <c r="J121" s="639" t="str">
        <f t="shared" si="46"/>
        <v xml:space="preserve"> </v>
      </c>
      <c r="K121" s="639" t="str">
        <f t="shared" si="46"/>
        <v xml:space="preserve"> </v>
      </c>
      <c r="L121" s="639" t="str">
        <f t="shared" si="46"/>
        <v xml:space="preserve"> </v>
      </c>
      <c r="M121" s="639" t="str">
        <f t="shared" si="46"/>
        <v xml:space="preserve"> </v>
      </c>
      <c r="N121" s="639" t="str">
        <f t="shared" si="46"/>
        <v xml:space="preserve"> </v>
      </c>
      <c r="O121" s="639" t="str">
        <f t="shared" si="46"/>
        <v xml:space="preserve"> </v>
      </c>
      <c r="P121" s="639" t="str">
        <f t="shared" si="46"/>
        <v xml:space="preserve"> </v>
      </c>
      <c r="Q121" s="639" t="str">
        <f t="shared" si="46"/>
        <v xml:space="preserve"> </v>
      </c>
      <c r="R121" s="639" t="str">
        <f t="shared" si="46"/>
        <v xml:space="preserve"> </v>
      </c>
      <c r="S121" s="639" t="str">
        <f t="shared" si="46"/>
        <v xml:space="preserve"> </v>
      </c>
      <c r="T121" s="639" t="str">
        <f t="shared" si="46"/>
        <v xml:space="preserve"> </v>
      </c>
      <c r="U121" s="639" t="str">
        <f t="shared" si="46"/>
        <v xml:space="preserve"> </v>
      </c>
      <c r="V121" s="639" t="str">
        <f t="shared" si="46"/>
        <v xml:space="preserve"> </v>
      </c>
      <c r="W121" s="639" t="str">
        <f t="shared" si="46"/>
        <v xml:space="preserve"> </v>
      </c>
      <c r="X121" s="639" t="str">
        <f t="shared" si="46"/>
        <v xml:space="preserve"> </v>
      </c>
      <c r="Y121" s="639" t="str">
        <f t="shared" si="46"/>
        <v xml:space="preserve"> </v>
      </c>
      <c r="Z121" s="639" t="str">
        <f t="shared" si="46"/>
        <v xml:space="preserve"> </v>
      </c>
      <c r="AA121" s="639" t="str">
        <f t="shared" si="46"/>
        <v xml:space="preserve"> </v>
      </c>
      <c r="AB121" s="639" t="str">
        <f t="shared" si="46"/>
        <v xml:space="preserve"> </v>
      </c>
      <c r="AC121" s="639" t="str">
        <f t="shared" si="46"/>
        <v xml:space="preserve"> </v>
      </c>
      <c r="AD121" s="639" t="str">
        <f t="shared" ref="AD121:AH121" si="47">IF($D120="Savings Phase-Down",AD27," ")</f>
        <v xml:space="preserve"> </v>
      </c>
      <c r="AE121" s="639" t="str">
        <f t="shared" si="47"/>
        <v xml:space="preserve"> </v>
      </c>
      <c r="AF121" s="639" t="str">
        <f t="shared" si="47"/>
        <v xml:space="preserve"> </v>
      </c>
      <c r="AG121" s="639" t="str">
        <f t="shared" si="47"/>
        <v xml:space="preserve"> </v>
      </c>
      <c r="AH121" s="639" t="str">
        <f t="shared" si="47"/>
        <v xml:space="preserve"> </v>
      </c>
      <c r="AI121" s="694"/>
    </row>
    <row r="122" spans="2:35" ht="13" hidden="1" x14ac:dyDescent="0.3">
      <c r="B122" s="589"/>
      <c r="C122" s="688"/>
      <c r="D122" s="597" t="s">
        <v>57</v>
      </c>
      <c r="E122" s="639" t="str">
        <f>IF($D120="Savings Phase-Down",E80," ")</f>
        <v xml:space="preserve"> </v>
      </c>
      <c r="F122" s="639" t="str">
        <f t="shared" ref="F122:AC122" si="48">IF($D120="Savings Phase-Down",F80," ")</f>
        <v xml:space="preserve"> </v>
      </c>
      <c r="G122" s="639" t="str">
        <f t="shared" si="48"/>
        <v xml:space="preserve"> </v>
      </c>
      <c r="H122" s="639" t="str">
        <f t="shared" si="48"/>
        <v xml:space="preserve"> </v>
      </c>
      <c r="I122" s="639" t="str">
        <f t="shared" si="48"/>
        <v xml:space="preserve"> </v>
      </c>
      <c r="J122" s="639" t="str">
        <f t="shared" si="48"/>
        <v xml:space="preserve"> </v>
      </c>
      <c r="K122" s="639" t="str">
        <f t="shared" si="48"/>
        <v xml:space="preserve"> </v>
      </c>
      <c r="L122" s="639" t="str">
        <f t="shared" si="48"/>
        <v xml:space="preserve"> </v>
      </c>
      <c r="M122" s="639" t="str">
        <f t="shared" si="48"/>
        <v xml:space="preserve"> </v>
      </c>
      <c r="N122" s="639" t="str">
        <f t="shared" si="48"/>
        <v xml:space="preserve"> </v>
      </c>
      <c r="O122" s="639" t="str">
        <f t="shared" si="48"/>
        <v xml:space="preserve"> </v>
      </c>
      <c r="P122" s="639" t="str">
        <f t="shared" si="48"/>
        <v xml:space="preserve"> </v>
      </c>
      <c r="Q122" s="639" t="str">
        <f t="shared" si="48"/>
        <v xml:space="preserve"> </v>
      </c>
      <c r="R122" s="639" t="str">
        <f t="shared" si="48"/>
        <v xml:space="preserve"> </v>
      </c>
      <c r="S122" s="639" t="str">
        <f t="shared" si="48"/>
        <v xml:space="preserve"> </v>
      </c>
      <c r="T122" s="639" t="str">
        <f t="shared" si="48"/>
        <v xml:space="preserve"> </v>
      </c>
      <c r="U122" s="639" t="str">
        <f t="shared" si="48"/>
        <v xml:space="preserve"> </v>
      </c>
      <c r="V122" s="639" t="str">
        <f t="shared" si="48"/>
        <v xml:space="preserve"> </v>
      </c>
      <c r="W122" s="639" t="str">
        <f t="shared" si="48"/>
        <v xml:space="preserve"> </v>
      </c>
      <c r="X122" s="639" t="str">
        <f t="shared" si="48"/>
        <v xml:space="preserve"> </v>
      </c>
      <c r="Y122" s="639" t="str">
        <f t="shared" si="48"/>
        <v xml:space="preserve"> </v>
      </c>
      <c r="Z122" s="639" t="str">
        <f t="shared" si="48"/>
        <v xml:space="preserve"> </v>
      </c>
      <c r="AA122" s="639" t="str">
        <f t="shared" si="48"/>
        <v xml:space="preserve"> </v>
      </c>
      <c r="AB122" s="639" t="str">
        <f t="shared" si="48"/>
        <v xml:space="preserve"> </v>
      </c>
      <c r="AC122" s="639" t="str">
        <f t="shared" si="48"/>
        <v xml:space="preserve"> </v>
      </c>
      <c r="AD122" s="639" t="str">
        <f t="shared" ref="AD122:AH122" si="49">IF($D120="Savings Phase-Down",AD80," ")</f>
        <v xml:space="preserve"> </v>
      </c>
      <c r="AE122" s="639" t="str">
        <f t="shared" si="49"/>
        <v xml:space="preserve"> </v>
      </c>
      <c r="AF122" s="639" t="str">
        <f t="shared" si="49"/>
        <v xml:space="preserve"> </v>
      </c>
      <c r="AG122" s="639" t="str">
        <f t="shared" si="49"/>
        <v xml:space="preserve"> </v>
      </c>
      <c r="AH122" s="639" t="str">
        <f t="shared" si="49"/>
        <v xml:space="preserve"> </v>
      </c>
      <c r="AI122" s="694"/>
    </row>
    <row r="123" spans="2:35" ht="13" hidden="1" x14ac:dyDescent="0.3">
      <c r="B123" s="689" t="s">
        <v>138</v>
      </c>
      <c r="C123" s="688"/>
      <c r="D123" s="530"/>
      <c r="E123" s="639">
        <f t="shared" ref="E123:AC123" si="50">IFERROR(E121-E122,0)</f>
        <v>0</v>
      </c>
      <c r="F123" s="639">
        <f t="shared" si="50"/>
        <v>0</v>
      </c>
      <c r="G123" s="639">
        <f t="shared" si="50"/>
        <v>0</v>
      </c>
      <c r="H123" s="639">
        <f t="shared" si="50"/>
        <v>0</v>
      </c>
      <c r="I123" s="639">
        <f t="shared" si="50"/>
        <v>0</v>
      </c>
      <c r="J123" s="639">
        <f t="shared" si="50"/>
        <v>0</v>
      </c>
      <c r="K123" s="639">
        <f t="shared" si="50"/>
        <v>0</v>
      </c>
      <c r="L123" s="639">
        <f t="shared" si="50"/>
        <v>0</v>
      </c>
      <c r="M123" s="639">
        <f t="shared" si="50"/>
        <v>0</v>
      </c>
      <c r="N123" s="639">
        <f t="shared" si="50"/>
        <v>0</v>
      </c>
      <c r="O123" s="639">
        <f t="shared" si="50"/>
        <v>0</v>
      </c>
      <c r="P123" s="639">
        <f t="shared" si="50"/>
        <v>0</v>
      </c>
      <c r="Q123" s="639">
        <f t="shared" si="50"/>
        <v>0</v>
      </c>
      <c r="R123" s="639">
        <f t="shared" si="50"/>
        <v>0</v>
      </c>
      <c r="S123" s="639">
        <f t="shared" si="50"/>
        <v>0</v>
      </c>
      <c r="T123" s="639">
        <f t="shared" si="50"/>
        <v>0</v>
      </c>
      <c r="U123" s="639">
        <f t="shared" si="50"/>
        <v>0</v>
      </c>
      <c r="V123" s="639">
        <f t="shared" si="50"/>
        <v>0</v>
      </c>
      <c r="W123" s="639">
        <f t="shared" si="50"/>
        <v>0</v>
      </c>
      <c r="X123" s="639">
        <f t="shared" si="50"/>
        <v>0</v>
      </c>
      <c r="Y123" s="639">
        <f t="shared" si="50"/>
        <v>0</v>
      </c>
      <c r="Z123" s="639">
        <f t="shared" si="50"/>
        <v>0</v>
      </c>
      <c r="AA123" s="639">
        <f t="shared" si="50"/>
        <v>0</v>
      </c>
      <c r="AB123" s="639">
        <f t="shared" si="50"/>
        <v>0</v>
      </c>
      <c r="AC123" s="639">
        <f t="shared" si="50"/>
        <v>0</v>
      </c>
      <c r="AD123" s="639">
        <f t="shared" ref="AD123:AH123" si="51">IFERROR(AD121-AD122,0)</f>
        <v>0</v>
      </c>
      <c r="AE123" s="639">
        <f t="shared" si="51"/>
        <v>0</v>
      </c>
      <c r="AF123" s="639">
        <f t="shared" si="51"/>
        <v>0</v>
      </c>
      <c r="AG123" s="639">
        <f t="shared" si="51"/>
        <v>0</v>
      </c>
      <c r="AH123" s="639">
        <f t="shared" si="51"/>
        <v>0</v>
      </c>
      <c r="AI123" s="694"/>
    </row>
    <row r="124" spans="2:35" ht="13" hidden="1" x14ac:dyDescent="0.3">
      <c r="B124" s="609" t="s">
        <v>139</v>
      </c>
      <c r="C124" s="688"/>
      <c r="D124" s="53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0"/>
      <c r="AC124" s="690"/>
      <c r="AD124" s="690"/>
      <c r="AE124" s="690"/>
      <c r="AF124" s="690"/>
      <c r="AG124" s="690"/>
      <c r="AH124" s="690"/>
      <c r="AI124" s="694"/>
    </row>
    <row r="125" spans="2:35" ht="13" hidden="1" x14ac:dyDescent="0.3">
      <c r="B125" s="692" t="s">
        <v>10</v>
      </c>
      <c r="C125" s="684"/>
      <c r="D125" s="692"/>
      <c r="E125" s="639">
        <f t="shared" ref="E125:AC125" si="52">IF((E123&gt;0),(1-E124)*E123,0)</f>
        <v>0</v>
      </c>
      <c r="F125" s="639">
        <f t="shared" si="52"/>
        <v>0</v>
      </c>
      <c r="G125" s="639">
        <f t="shared" si="52"/>
        <v>0</v>
      </c>
      <c r="H125" s="639">
        <f t="shared" si="52"/>
        <v>0</v>
      </c>
      <c r="I125" s="639">
        <f t="shared" si="52"/>
        <v>0</v>
      </c>
      <c r="J125" s="639">
        <f t="shared" si="52"/>
        <v>0</v>
      </c>
      <c r="K125" s="639">
        <f t="shared" si="52"/>
        <v>0</v>
      </c>
      <c r="L125" s="639">
        <f t="shared" si="52"/>
        <v>0</v>
      </c>
      <c r="M125" s="639">
        <f t="shared" si="52"/>
        <v>0</v>
      </c>
      <c r="N125" s="639">
        <f t="shared" si="52"/>
        <v>0</v>
      </c>
      <c r="O125" s="639">
        <f t="shared" si="52"/>
        <v>0</v>
      </c>
      <c r="P125" s="639">
        <f t="shared" si="52"/>
        <v>0</v>
      </c>
      <c r="Q125" s="639">
        <f t="shared" si="52"/>
        <v>0</v>
      </c>
      <c r="R125" s="639">
        <f t="shared" si="52"/>
        <v>0</v>
      </c>
      <c r="S125" s="639">
        <f t="shared" si="52"/>
        <v>0</v>
      </c>
      <c r="T125" s="639">
        <f t="shared" si="52"/>
        <v>0</v>
      </c>
      <c r="U125" s="639">
        <f t="shared" si="52"/>
        <v>0</v>
      </c>
      <c r="V125" s="639">
        <f t="shared" si="52"/>
        <v>0</v>
      </c>
      <c r="W125" s="639">
        <f t="shared" si="52"/>
        <v>0</v>
      </c>
      <c r="X125" s="639">
        <f t="shared" si="52"/>
        <v>0</v>
      </c>
      <c r="Y125" s="639">
        <f t="shared" si="52"/>
        <v>0</v>
      </c>
      <c r="Z125" s="639">
        <f t="shared" si="52"/>
        <v>0</v>
      </c>
      <c r="AA125" s="639">
        <f t="shared" si="52"/>
        <v>0</v>
      </c>
      <c r="AB125" s="639">
        <f t="shared" si="52"/>
        <v>0</v>
      </c>
      <c r="AC125" s="639">
        <f t="shared" si="52"/>
        <v>0</v>
      </c>
      <c r="AD125" s="639">
        <f t="shared" ref="AD125:AH125" si="53">IF((AD123&gt;0),(1-AD124)*AD123,0)</f>
        <v>0</v>
      </c>
      <c r="AE125" s="639">
        <f t="shared" si="53"/>
        <v>0</v>
      </c>
      <c r="AF125" s="639">
        <f t="shared" si="53"/>
        <v>0</v>
      </c>
      <c r="AG125" s="639">
        <f t="shared" si="53"/>
        <v>0</v>
      </c>
      <c r="AH125" s="639">
        <f t="shared" si="53"/>
        <v>0</v>
      </c>
      <c r="AI125" s="694"/>
    </row>
    <row r="126" spans="2:35" ht="13" hidden="1" x14ac:dyDescent="0.3">
      <c r="B126" s="589"/>
      <c r="C126" s="688"/>
      <c r="D126" s="676">
        <f>'MEG Def'!$H11</f>
        <v>0</v>
      </c>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5"/>
      <c r="AB126" s="685"/>
      <c r="AC126" s="685"/>
      <c r="AD126" s="685"/>
      <c r="AE126" s="685"/>
      <c r="AF126" s="685"/>
      <c r="AG126" s="685"/>
      <c r="AH126" s="685"/>
      <c r="AI126" s="694"/>
    </row>
    <row r="127" spans="2:35" ht="13" hidden="1" x14ac:dyDescent="0.3">
      <c r="B127" s="589" t="str">
        <f>IFERROR(VLOOKUP(C127,'MEG Def'!$A$7:$B$12,2),"")</f>
        <v/>
      </c>
      <c r="C127" s="636"/>
      <c r="D127" s="597" t="s">
        <v>56</v>
      </c>
      <c r="E127" s="639" t="str">
        <f>IF($D126="Savings Phase-Down",E31," ")</f>
        <v xml:space="preserve"> </v>
      </c>
      <c r="F127" s="639" t="str">
        <f t="shared" ref="F127:AC127" si="54">IF($D126="Savings Phase-Down",F31," ")</f>
        <v xml:space="preserve"> </v>
      </c>
      <c r="G127" s="639" t="str">
        <f t="shared" si="54"/>
        <v xml:space="preserve"> </v>
      </c>
      <c r="H127" s="639" t="str">
        <f t="shared" si="54"/>
        <v xml:space="preserve"> </v>
      </c>
      <c r="I127" s="639" t="str">
        <f t="shared" si="54"/>
        <v xml:space="preserve"> </v>
      </c>
      <c r="J127" s="639" t="str">
        <f t="shared" si="54"/>
        <v xml:space="preserve"> </v>
      </c>
      <c r="K127" s="639" t="str">
        <f t="shared" si="54"/>
        <v xml:space="preserve"> </v>
      </c>
      <c r="L127" s="639" t="str">
        <f t="shared" si="54"/>
        <v xml:space="preserve"> </v>
      </c>
      <c r="M127" s="639" t="str">
        <f t="shared" si="54"/>
        <v xml:space="preserve"> </v>
      </c>
      <c r="N127" s="639" t="str">
        <f t="shared" si="54"/>
        <v xml:space="preserve"> </v>
      </c>
      <c r="O127" s="639" t="str">
        <f t="shared" si="54"/>
        <v xml:space="preserve"> </v>
      </c>
      <c r="P127" s="639" t="str">
        <f t="shared" si="54"/>
        <v xml:space="preserve"> </v>
      </c>
      <c r="Q127" s="639" t="str">
        <f t="shared" si="54"/>
        <v xml:space="preserve"> </v>
      </c>
      <c r="R127" s="639" t="str">
        <f t="shared" si="54"/>
        <v xml:space="preserve"> </v>
      </c>
      <c r="S127" s="639" t="str">
        <f t="shared" si="54"/>
        <v xml:space="preserve"> </v>
      </c>
      <c r="T127" s="639" t="str">
        <f t="shared" si="54"/>
        <v xml:space="preserve"> </v>
      </c>
      <c r="U127" s="639" t="str">
        <f t="shared" si="54"/>
        <v xml:space="preserve"> </v>
      </c>
      <c r="V127" s="639" t="str">
        <f t="shared" si="54"/>
        <v xml:space="preserve"> </v>
      </c>
      <c r="W127" s="639" t="str">
        <f t="shared" si="54"/>
        <v xml:space="preserve"> </v>
      </c>
      <c r="X127" s="639" t="str">
        <f t="shared" si="54"/>
        <v xml:space="preserve"> </v>
      </c>
      <c r="Y127" s="639" t="str">
        <f t="shared" si="54"/>
        <v xml:space="preserve"> </v>
      </c>
      <c r="Z127" s="639" t="str">
        <f t="shared" si="54"/>
        <v xml:space="preserve"> </v>
      </c>
      <c r="AA127" s="639" t="str">
        <f t="shared" si="54"/>
        <v xml:space="preserve"> </v>
      </c>
      <c r="AB127" s="639" t="str">
        <f t="shared" si="54"/>
        <v xml:space="preserve"> </v>
      </c>
      <c r="AC127" s="639" t="str">
        <f t="shared" si="54"/>
        <v xml:space="preserve"> </v>
      </c>
      <c r="AD127" s="639" t="str">
        <f t="shared" ref="AD127:AH127" si="55">IF($D126="Savings Phase-Down",AD31," ")</f>
        <v xml:space="preserve"> </v>
      </c>
      <c r="AE127" s="639" t="str">
        <f t="shared" si="55"/>
        <v xml:space="preserve"> </v>
      </c>
      <c r="AF127" s="639" t="str">
        <f t="shared" si="55"/>
        <v xml:space="preserve"> </v>
      </c>
      <c r="AG127" s="639" t="str">
        <f t="shared" si="55"/>
        <v xml:space="preserve"> </v>
      </c>
      <c r="AH127" s="639" t="str">
        <f t="shared" si="55"/>
        <v xml:space="preserve"> </v>
      </c>
      <c r="AI127" s="694"/>
    </row>
    <row r="128" spans="2:35" ht="13" hidden="1" x14ac:dyDescent="0.3">
      <c r="B128" s="589"/>
      <c r="C128" s="688"/>
      <c r="D128" s="597" t="s">
        <v>57</v>
      </c>
      <c r="E128" s="639" t="str">
        <f>IF($D126="Savings Phase-Down",E81," ")</f>
        <v xml:space="preserve"> </v>
      </c>
      <c r="F128" s="639" t="str">
        <f t="shared" ref="F128:AC128" si="56">IF($D126="Savings Phase-Down",F81," ")</f>
        <v xml:space="preserve"> </v>
      </c>
      <c r="G128" s="639" t="str">
        <f t="shared" si="56"/>
        <v xml:space="preserve"> </v>
      </c>
      <c r="H128" s="639" t="str">
        <f t="shared" si="56"/>
        <v xml:space="preserve"> </v>
      </c>
      <c r="I128" s="639" t="str">
        <f t="shared" si="56"/>
        <v xml:space="preserve"> </v>
      </c>
      <c r="J128" s="639" t="str">
        <f t="shared" si="56"/>
        <v xml:space="preserve"> </v>
      </c>
      <c r="K128" s="639" t="str">
        <f t="shared" si="56"/>
        <v xml:space="preserve"> </v>
      </c>
      <c r="L128" s="639" t="str">
        <f t="shared" si="56"/>
        <v xml:space="preserve"> </v>
      </c>
      <c r="M128" s="639" t="str">
        <f t="shared" si="56"/>
        <v xml:space="preserve"> </v>
      </c>
      <c r="N128" s="639" t="str">
        <f t="shared" si="56"/>
        <v xml:space="preserve"> </v>
      </c>
      <c r="O128" s="639" t="str">
        <f t="shared" si="56"/>
        <v xml:space="preserve"> </v>
      </c>
      <c r="P128" s="639" t="str">
        <f t="shared" si="56"/>
        <v xml:space="preserve"> </v>
      </c>
      <c r="Q128" s="639" t="str">
        <f t="shared" si="56"/>
        <v xml:space="preserve"> </v>
      </c>
      <c r="R128" s="639" t="str">
        <f t="shared" si="56"/>
        <v xml:space="preserve"> </v>
      </c>
      <c r="S128" s="639" t="str">
        <f t="shared" si="56"/>
        <v xml:space="preserve"> </v>
      </c>
      <c r="T128" s="639" t="str">
        <f t="shared" si="56"/>
        <v xml:space="preserve"> </v>
      </c>
      <c r="U128" s="639" t="str">
        <f t="shared" si="56"/>
        <v xml:space="preserve"> </v>
      </c>
      <c r="V128" s="639" t="str">
        <f t="shared" si="56"/>
        <v xml:space="preserve"> </v>
      </c>
      <c r="W128" s="639" t="str">
        <f t="shared" si="56"/>
        <v xml:space="preserve"> </v>
      </c>
      <c r="X128" s="639" t="str">
        <f t="shared" si="56"/>
        <v xml:space="preserve"> </v>
      </c>
      <c r="Y128" s="639" t="str">
        <f t="shared" si="56"/>
        <v xml:space="preserve"> </v>
      </c>
      <c r="Z128" s="639" t="str">
        <f t="shared" si="56"/>
        <v xml:space="preserve"> </v>
      </c>
      <c r="AA128" s="639" t="str">
        <f t="shared" si="56"/>
        <v xml:space="preserve"> </v>
      </c>
      <c r="AB128" s="639" t="str">
        <f t="shared" si="56"/>
        <v xml:space="preserve"> </v>
      </c>
      <c r="AC128" s="639" t="str">
        <f t="shared" si="56"/>
        <v xml:space="preserve"> </v>
      </c>
      <c r="AD128" s="639" t="str">
        <f t="shared" ref="AD128:AH128" si="57">IF($D126="Savings Phase-Down",AD81," ")</f>
        <v xml:space="preserve"> </v>
      </c>
      <c r="AE128" s="639" t="str">
        <f t="shared" si="57"/>
        <v xml:space="preserve"> </v>
      </c>
      <c r="AF128" s="639" t="str">
        <f t="shared" si="57"/>
        <v xml:space="preserve"> </v>
      </c>
      <c r="AG128" s="639" t="str">
        <f t="shared" si="57"/>
        <v xml:space="preserve"> </v>
      </c>
      <c r="AH128" s="639" t="str">
        <f t="shared" si="57"/>
        <v xml:space="preserve"> </v>
      </c>
      <c r="AI128" s="694"/>
    </row>
    <row r="129" spans="2:35" ht="13" hidden="1" x14ac:dyDescent="0.3">
      <c r="B129" s="689" t="s">
        <v>138</v>
      </c>
      <c r="C129" s="688"/>
      <c r="D129" s="530"/>
      <c r="E129" s="639">
        <f t="shared" ref="E129:AC129" si="58">IFERROR(E127-E128,0)</f>
        <v>0</v>
      </c>
      <c r="F129" s="639">
        <f t="shared" si="58"/>
        <v>0</v>
      </c>
      <c r="G129" s="639">
        <f t="shared" si="58"/>
        <v>0</v>
      </c>
      <c r="H129" s="639">
        <f t="shared" si="58"/>
        <v>0</v>
      </c>
      <c r="I129" s="639">
        <f t="shared" si="58"/>
        <v>0</v>
      </c>
      <c r="J129" s="639">
        <f t="shared" si="58"/>
        <v>0</v>
      </c>
      <c r="K129" s="639">
        <f t="shared" si="58"/>
        <v>0</v>
      </c>
      <c r="L129" s="639">
        <f t="shared" si="58"/>
        <v>0</v>
      </c>
      <c r="M129" s="639">
        <f t="shared" si="58"/>
        <v>0</v>
      </c>
      <c r="N129" s="639">
        <f t="shared" si="58"/>
        <v>0</v>
      </c>
      <c r="O129" s="639">
        <f t="shared" si="58"/>
        <v>0</v>
      </c>
      <c r="P129" s="639">
        <f t="shared" si="58"/>
        <v>0</v>
      </c>
      <c r="Q129" s="639">
        <f t="shared" si="58"/>
        <v>0</v>
      </c>
      <c r="R129" s="639">
        <f t="shared" si="58"/>
        <v>0</v>
      </c>
      <c r="S129" s="639">
        <f t="shared" si="58"/>
        <v>0</v>
      </c>
      <c r="T129" s="639">
        <f t="shared" si="58"/>
        <v>0</v>
      </c>
      <c r="U129" s="639">
        <f t="shared" si="58"/>
        <v>0</v>
      </c>
      <c r="V129" s="639">
        <f t="shared" si="58"/>
        <v>0</v>
      </c>
      <c r="W129" s="639">
        <f t="shared" si="58"/>
        <v>0</v>
      </c>
      <c r="X129" s="639">
        <f t="shared" si="58"/>
        <v>0</v>
      </c>
      <c r="Y129" s="639">
        <f t="shared" si="58"/>
        <v>0</v>
      </c>
      <c r="Z129" s="639">
        <f t="shared" si="58"/>
        <v>0</v>
      </c>
      <c r="AA129" s="639">
        <f t="shared" si="58"/>
        <v>0</v>
      </c>
      <c r="AB129" s="639">
        <f t="shared" si="58"/>
        <v>0</v>
      </c>
      <c r="AC129" s="639">
        <f t="shared" si="58"/>
        <v>0</v>
      </c>
      <c r="AD129" s="639">
        <f t="shared" ref="AD129:AH129" si="59">IFERROR(AD127-AD128,0)</f>
        <v>0</v>
      </c>
      <c r="AE129" s="639">
        <f t="shared" si="59"/>
        <v>0</v>
      </c>
      <c r="AF129" s="639">
        <f t="shared" si="59"/>
        <v>0</v>
      </c>
      <c r="AG129" s="639">
        <f t="shared" si="59"/>
        <v>0</v>
      </c>
      <c r="AH129" s="639">
        <f t="shared" si="59"/>
        <v>0</v>
      </c>
      <c r="AI129" s="694"/>
    </row>
    <row r="130" spans="2:35" ht="13" hidden="1" x14ac:dyDescent="0.3">
      <c r="B130" s="609" t="s">
        <v>139</v>
      </c>
      <c r="C130" s="688"/>
      <c r="D130" s="530"/>
      <c r="E130" s="690"/>
      <c r="F130" s="690"/>
      <c r="G130" s="690"/>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4"/>
    </row>
    <row r="131" spans="2:35" ht="13" hidden="1" x14ac:dyDescent="0.3">
      <c r="B131" s="692" t="s">
        <v>10</v>
      </c>
      <c r="C131" s="684"/>
      <c r="D131" s="692"/>
      <c r="E131" s="639">
        <f t="shared" ref="E131:AC131" si="60">IF((E129&gt;0),(1-E130)*E129,0)</f>
        <v>0</v>
      </c>
      <c r="F131" s="639">
        <f t="shared" si="60"/>
        <v>0</v>
      </c>
      <c r="G131" s="639">
        <f t="shared" si="60"/>
        <v>0</v>
      </c>
      <c r="H131" s="639">
        <f t="shared" si="60"/>
        <v>0</v>
      </c>
      <c r="I131" s="639">
        <f t="shared" si="60"/>
        <v>0</v>
      </c>
      <c r="J131" s="639">
        <f t="shared" si="60"/>
        <v>0</v>
      </c>
      <c r="K131" s="639">
        <f t="shared" si="60"/>
        <v>0</v>
      </c>
      <c r="L131" s="639">
        <f t="shared" si="60"/>
        <v>0</v>
      </c>
      <c r="M131" s="639">
        <f t="shared" si="60"/>
        <v>0</v>
      </c>
      <c r="N131" s="639">
        <f t="shared" si="60"/>
        <v>0</v>
      </c>
      <c r="O131" s="639">
        <f t="shared" si="60"/>
        <v>0</v>
      </c>
      <c r="P131" s="639">
        <f t="shared" si="60"/>
        <v>0</v>
      </c>
      <c r="Q131" s="639">
        <f t="shared" si="60"/>
        <v>0</v>
      </c>
      <c r="R131" s="639">
        <f t="shared" si="60"/>
        <v>0</v>
      </c>
      <c r="S131" s="639">
        <f t="shared" si="60"/>
        <v>0</v>
      </c>
      <c r="T131" s="639">
        <f t="shared" si="60"/>
        <v>0</v>
      </c>
      <c r="U131" s="639">
        <f t="shared" si="60"/>
        <v>0</v>
      </c>
      <c r="V131" s="639">
        <f t="shared" si="60"/>
        <v>0</v>
      </c>
      <c r="W131" s="639">
        <f t="shared" si="60"/>
        <v>0</v>
      </c>
      <c r="X131" s="639">
        <f t="shared" si="60"/>
        <v>0</v>
      </c>
      <c r="Y131" s="639">
        <f t="shared" si="60"/>
        <v>0</v>
      </c>
      <c r="Z131" s="639">
        <f t="shared" si="60"/>
        <v>0</v>
      </c>
      <c r="AA131" s="639">
        <f t="shared" si="60"/>
        <v>0</v>
      </c>
      <c r="AB131" s="639">
        <f t="shared" si="60"/>
        <v>0</v>
      </c>
      <c r="AC131" s="639">
        <f t="shared" si="60"/>
        <v>0</v>
      </c>
      <c r="AD131" s="639">
        <f t="shared" ref="AD131:AH131" si="61">IF((AD129&gt;0),(1-AD130)*AD129,0)</f>
        <v>0</v>
      </c>
      <c r="AE131" s="639">
        <f t="shared" si="61"/>
        <v>0</v>
      </c>
      <c r="AF131" s="639">
        <f t="shared" si="61"/>
        <v>0</v>
      </c>
      <c r="AG131" s="639">
        <f t="shared" si="61"/>
        <v>0</v>
      </c>
      <c r="AH131" s="639">
        <f t="shared" si="61"/>
        <v>0</v>
      </c>
      <c r="AI131" s="694"/>
    </row>
    <row r="132" spans="2:35" ht="13.5" hidden="1" thickBot="1" x14ac:dyDescent="0.35">
      <c r="B132" s="622"/>
      <c r="C132" s="688"/>
      <c r="D132" s="530"/>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94"/>
    </row>
    <row r="133" spans="2:35" s="540" customFormat="1" ht="13.5" hidden="1" thickBot="1" x14ac:dyDescent="0.35">
      <c r="B133" s="695" t="s">
        <v>78</v>
      </c>
      <c r="C133" s="696"/>
      <c r="D133" s="695"/>
      <c r="E133" s="678">
        <f>IF(AND(E$12&gt;='Summary TC'!$C4,E$12&lt;='Summary TC'!$C5),SUMIF($B100:$B132,"Savings Reduction",E100:E132),0)</f>
        <v>0</v>
      </c>
      <c r="F133" s="678">
        <f>IF(AND(F$12&gt;='Summary TC'!$C4,F$12&lt;='Summary TC'!$C5),SUMIF($B100:$B132,"Savings Reduction",F100:F132),0)</f>
        <v>0</v>
      </c>
      <c r="G133" s="678">
        <f>IF(AND(G$12&gt;='Summary TC'!$C4,G$12&lt;='Summary TC'!$C5),SUMIF($B100:$B132,"Savings Reduction",G100:G132),0)</f>
        <v>0</v>
      </c>
      <c r="H133" s="678">
        <f>IF(AND(H$12&gt;='Summary TC'!$C4,H$12&lt;='Summary TC'!$C5),SUMIF($B100:$B132,"Savings Reduction",H100:H132),0)</f>
        <v>0</v>
      </c>
      <c r="I133" s="678">
        <f>IF(AND(I$12&gt;='Summary TC'!$C4,I$12&lt;='Summary TC'!$C5),SUMIF($B100:$B132,"Savings Reduction",I100:I132),0)</f>
        <v>0</v>
      </c>
      <c r="J133" s="678">
        <f>IF(AND(J$12&gt;='Summary TC'!$C4,J$12&lt;='Summary TC'!$C5),SUMIF($B100:$B132,"Savings Reduction",J100:J132),0)</f>
        <v>0</v>
      </c>
      <c r="K133" s="678">
        <f>IF(AND(K$12&gt;='Summary TC'!$C4,K$12&lt;='Summary TC'!$C5),SUMIF($B100:$B132,"Savings Reduction",K100:K132),0)</f>
        <v>0</v>
      </c>
      <c r="L133" s="678">
        <f>IF(AND(L$12&gt;='Summary TC'!$C4,L$12&lt;='Summary TC'!$C5),SUMIF($B100:$B132,"Savings Reduction",L100:L132),0)</f>
        <v>0</v>
      </c>
      <c r="M133" s="678">
        <f>IF(AND(M$12&gt;='Summary TC'!$C4,M$12&lt;='Summary TC'!$C5),SUMIF($B100:$B132,"Savings Reduction",M100:M132),0)</f>
        <v>0</v>
      </c>
      <c r="N133" s="678">
        <f>IF(AND(N$12&gt;='Summary TC'!$C4,N$12&lt;='Summary TC'!$C5),SUMIF($B100:$B132,"Savings Reduction",N100:N132),0)</f>
        <v>0</v>
      </c>
      <c r="O133" s="678">
        <f>IF(AND(O$12&gt;='Summary TC'!$C4,O$12&lt;='Summary TC'!$C5),SUMIF($B100:$B132,"Savings Reduction",O100:O132),0)</f>
        <v>0</v>
      </c>
      <c r="P133" s="678">
        <f>IF(AND(P$12&gt;='Summary TC'!$C4,P$12&lt;='Summary TC'!$C5),SUMIF($B100:$B132,"Savings Reduction",P100:P132),0)</f>
        <v>0</v>
      </c>
      <c r="Q133" s="678">
        <f>IF(AND(Q$12&gt;='Summary TC'!$C4,Q$12&lt;='Summary TC'!$C5),SUMIF($B100:$B132,"Savings Reduction",Q100:Q132),0)</f>
        <v>0</v>
      </c>
      <c r="R133" s="678">
        <f>IF(AND(R$12&gt;='Summary TC'!$C4,R$12&lt;='Summary TC'!$C5),SUMIF($B100:$B132,"Savings Reduction",R100:R132),0)</f>
        <v>0</v>
      </c>
      <c r="S133" s="678">
        <f>IF(AND(S$12&gt;='Summary TC'!$C4,S$12&lt;='Summary TC'!$C5),SUMIF($B100:$B132,"Savings Reduction",S100:S132),0)</f>
        <v>0</v>
      </c>
      <c r="T133" s="678">
        <f>IF(AND(T$12&gt;='Summary TC'!$C4,T$12&lt;='Summary TC'!$C5),SUMIF($B100:$B132,"Savings Reduction",T100:T132),0)</f>
        <v>0</v>
      </c>
      <c r="U133" s="678">
        <f>IF(AND(U$12&gt;='Summary TC'!$C4,U$12&lt;='Summary TC'!$C5),SUMIF($B100:$B132,"Savings Reduction",U100:U132),0)</f>
        <v>0</v>
      </c>
      <c r="V133" s="678">
        <f>IF(AND(V$12&gt;='Summary TC'!$C4,V$12&lt;='Summary TC'!$C5),SUMIF($B100:$B132,"Savings Reduction",V100:V132),0)</f>
        <v>0</v>
      </c>
      <c r="W133" s="678">
        <f>IF(AND(W$12&gt;='Summary TC'!$C4,W$12&lt;='Summary TC'!$C5),SUMIF($B100:$B132,"Savings Reduction",W100:W132),0)</f>
        <v>0</v>
      </c>
      <c r="X133" s="678">
        <f>IF(AND(X$12&gt;='Summary TC'!$C4,X$12&lt;='Summary TC'!$C5),SUMIF($B100:$B132,"Savings Reduction",X100:X132),0)</f>
        <v>0</v>
      </c>
      <c r="Y133" s="678">
        <f>IF(AND(Y$12&gt;='Summary TC'!$C4,Y$12&lt;='Summary TC'!$C5),SUMIF($B100:$B132,"Savings Reduction",Y100:Y132),0)</f>
        <v>0</v>
      </c>
      <c r="Z133" s="678">
        <f>IF(AND(Z$12&gt;='Summary TC'!$C4,Z$12&lt;='Summary TC'!$C5),SUMIF($B100:$B132,"Savings Reduction",Z100:Z132),0)</f>
        <v>0</v>
      </c>
      <c r="AA133" s="678">
        <f>IF(AND(AA$12&gt;='Summary TC'!$C4,AA$12&lt;='Summary TC'!$C5),SUMIF($B100:$B132,"Savings Reduction",AA100:AA132),0)</f>
        <v>0</v>
      </c>
      <c r="AB133" s="678">
        <f>IF(AND(AB$12&gt;='Summary TC'!$C4,AB$12&lt;='Summary TC'!$C5),SUMIF($B100:$B132,"Savings Reduction",AB100:AB132),0)</f>
        <v>0</v>
      </c>
      <c r="AC133" s="678">
        <f>IF(AND(AC$12&gt;='Summary TC'!$C4,AC$12&lt;='Summary TC'!$C5),SUMIF($B100:$B132,"Savings Reduction",AC100:AC132),0)</f>
        <v>0</v>
      </c>
      <c r="AD133" s="678">
        <f>IF(AND(AD$12&gt;='Summary TC'!$C4,AD$12&lt;='Summary TC'!$C5),SUMIF($B100:$B132,"Savings Reduction",AD100:AD132),0)</f>
        <v>0</v>
      </c>
      <c r="AE133" s="678">
        <f>IF(AND(AE$12&gt;='Summary TC'!$C4,AE$12&lt;='Summary TC'!$C5),SUMIF($B100:$B132,"Savings Reduction",AE100:AE132),0)</f>
        <v>0</v>
      </c>
      <c r="AF133" s="678">
        <f>IF(AND(AF$12&gt;='Summary TC'!$C4,AF$12&lt;='Summary TC'!$C5),SUMIF($B100:$B132,"Savings Reduction",AF100:AF132),0)</f>
        <v>0</v>
      </c>
      <c r="AG133" s="678">
        <f>IF(AND(AG$12&gt;='Summary TC'!$C4,AG$12&lt;='Summary TC'!$C5),SUMIF($B100:$B132,"Savings Reduction",AG100:AG132),0)</f>
        <v>0</v>
      </c>
      <c r="AH133" s="678">
        <f>IF(AND(AH$12&gt;='Summary TC'!$C4,AH$12&lt;='Summary TC'!$C5),SUMIF($B100:$B132,"Savings Reduction",AH100:AH132),0)</f>
        <v>0</v>
      </c>
      <c r="AI133" s="670">
        <f>SUM(E133:AH133)</f>
        <v>0</v>
      </c>
    </row>
    <row r="134" spans="2:35" ht="13" hidden="1" x14ac:dyDescent="0.3">
      <c r="B134" s="697"/>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row>
    <row r="135" spans="2:35" ht="13" thickBot="1" x14ac:dyDescent="0.3">
      <c r="B135" s="416"/>
    </row>
    <row r="136" spans="2:35" ht="13" x14ac:dyDescent="0.3">
      <c r="B136" s="699" t="s">
        <v>23</v>
      </c>
      <c r="C136" s="563"/>
      <c r="D136" s="700"/>
      <c r="E136" s="701">
        <f>E71-E97-E133</f>
        <v>0</v>
      </c>
      <c r="F136" s="702">
        <f t="shared" ref="F136:AC136" si="62">F71-F97-F133</f>
        <v>0</v>
      </c>
      <c r="G136" s="702">
        <f t="shared" si="62"/>
        <v>0</v>
      </c>
      <c r="H136" s="702">
        <f t="shared" si="62"/>
        <v>0</v>
      </c>
      <c r="I136" s="702">
        <f t="shared" si="62"/>
        <v>0</v>
      </c>
      <c r="J136" s="702">
        <f t="shared" si="62"/>
        <v>0</v>
      </c>
      <c r="K136" s="702">
        <f t="shared" si="62"/>
        <v>0</v>
      </c>
      <c r="L136" s="702">
        <f t="shared" si="62"/>
        <v>0</v>
      </c>
      <c r="M136" s="702">
        <f t="shared" si="62"/>
        <v>0</v>
      </c>
      <c r="N136" s="702">
        <f t="shared" si="62"/>
        <v>0</v>
      </c>
      <c r="O136" s="702">
        <f t="shared" si="62"/>
        <v>0</v>
      </c>
      <c r="P136" s="702">
        <f t="shared" si="62"/>
        <v>0</v>
      </c>
      <c r="Q136" s="702">
        <f t="shared" si="62"/>
        <v>0</v>
      </c>
      <c r="R136" s="702">
        <f t="shared" si="62"/>
        <v>0</v>
      </c>
      <c r="S136" s="702">
        <f t="shared" si="62"/>
        <v>0</v>
      </c>
      <c r="T136" s="702">
        <f t="shared" si="62"/>
        <v>0</v>
      </c>
      <c r="U136" s="702">
        <f t="shared" si="62"/>
        <v>0</v>
      </c>
      <c r="V136" s="702">
        <f t="shared" si="62"/>
        <v>0</v>
      </c>
      <c r="W136" s="702">
        <f t="shared" si="62"/>
        <v>0</v>
      </c>
      <c r="X136" s="702">
        <f t="shared" si="62"/>
        <v>0</v>
      </c>
      <c r="Y136" s="702">
        <f t="shared" si="62"/>
        <v>0</v>
      </c>
      <c r="Z136" s="702">
        <f t="shared" si="62"/>
        <v>0</v>
      </c>
      <c r="AA136" s="702">
        <f t="shared" si="62"/>
        <v>0</v>
      </c>
      <c r="AB136" s="702">
        <f t="shared" si="62"/>
        <v>0</v>
      </c>
      <c r="AC136" s="702">
        <f t="shared" si="62"/>
        <v>0</v>
      </c>
      <c r="AD136" s="702">
        <f t="shared" ref="AD136:AH136" si="63">AD71-AD97-AD133</f>
        <v>0</v>
      </c>
      <c r="AE136" s="702">
        <f t="shared" si="63"/>
        <v>0</v>
      </c>
      <c r="AF136" s="702">
        <f t="shared" si="63"/>
        <v>0</v>
      </c>
      <c r="AG136" s="702">
        <f t="shared" si="63"/>
        <v>0</v>
      </c>
      <c r="AH136" s="703">
        <f t="shared" si="63"/>
        <v>0</v>
      </c>
      <c r="AI136" s="704">
        <f>AI71-AI97-AI133</f>
        <v>0</v>
      </c>
    </row>
    <row r="137" spans="2:35" ht="13" x14ac:dyDescent="0.3">
      <c r="B137" s="597" t="s">
        <v>143</v>
      </c>
      <c r="C137" s="636"/>
      <c r="D137" s="687"/>
      <c r="E137" s="705"/>
      <c r="F137" s="706"/>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6"/>
      <c r="AE137" s="706"/>
      <c r="AF137" s="706"/>
      <c r="AG137" s="706"/>
      <c r="AH137" s="707"/>
      <c r="AI137" s="708">
        <f>MIN(AI199,0)+MIN(AI255,0)</f>
        <v>0</v>
      </c>
    </row>
    <row r="138" spans="2:35" ht="13" x14ac:dyDescent="0.3">
      <c r="B138" s="589" t="s">
        <v>142</v>
      </c>
      <c r="C138" s="636"/>
      <c r="D138" s="687"/>
      <c r="E138" s="709"/>
      <c r="F138" s="710"/>
      <c r="G138" s="710"/>
      <c r="H138" s="710"/>
      <c r="I138" s="710"/>
      <c r="J138" s="710"/>
      <c r="K138" s="710"/>
      <c r="L138" s="710"/>
      <c r="M138" s="710"/>
      <c r="N138" s="710"/>
      <c r="O138" s="710"/>
      <c r="P138" s="710"/>
      <c r="Q138" s="710"/>
      <c r="R138" s="710"/>
      <c r="S138" s="710"/>
      <c r="T138" s="710"/>
      <c r="U138" s="710"/>
      <c r="V138" s="358"/>
      <c r="W138" s="358"/>
      <c r="X138" s="358"/>
      <c r="Y138" s="358"/>
      <c r="Z138" s="358"/>
      <c r="AA138" s="358"/>
      <c r="AB138" s="710"/>
      <c r="AC138" s="710"/>
      <c r="AD138" s="710"/>
      <c r="AE138" s="710"/>
      <c r="AF138" s="710"/>
      <c r="AG138" s="710"/>
      <c r="AH138" s="711"/>
      <c r="AI138" s="708">
        <f>SUM(E138:AH138)</f>
        <v>0</v>
      </c>
    </row>
    <row r="139" spans="2:35" ht="13" x14ac:dyDescent="0.3">
      <c r="B139" s="589" t="s">
        <v>144</v>
      </c>
      <c r="C139" s="636"/>
      <c r="D139" s="687"/>
      <c r="E139" s="709"/>
      <c r="F139" s="710"/>
      <c r="G139" s="710"/>
      <c r="H139" s="710"/>
      <c r="I139" s="710"/>
      <c r="J139" s="710"/>
      <c r="K139" s="710"/>
      <c r="L139" s="710"/>
      <c r="M139" s="710"/>
      <c r="N139" s="710"/>
      <c r="O139" s="710"/>
      <c r="P139" s="710"/>
      <c r="Q139" s="710"/>
      <c r="R139" s="710"/>
      <c r="S139" s="710"/>
      <c r="T139" s="710"/>
      <c r="U139" s="710"/>
      <c r="V139" s="358"/>
      <c r="W139" s="358"/>
      <c r="X139" s="358"/>
      <c r="Y139" s="358"/>
      <c r="Z139" s="358"/>
      <c r="AA139" s="358"/>
      <c r="AB139" s="710"/>
      <c r="AC139" s="710"/>
      <c r="AD139" s="710"/>
      <c r="AE139" s="710"/>
      <c r="AF139" s="710"/>
      <c r="AG139" s="710"/>
      <c r="AH139" s="711"/>
      <c r="AI139" s="708">
        <f>SUM(E139:AH139)</f>
        <v>0</v>
      </c>
    </row>
    <row r="140" spans="2:35" ht="13" x14ac:dyDescent="0.3">
      <c r="B140" s="597" t="s">
        <v>145</v>
      </c>
      <c r="C140" s="636"/>
      <c r="D140" s="687"/>
      <c r="E140" s="705"/>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7"/>
      <c r="AI140" s="712"/>
    </row>
    <row r="141" spans="2:35" ht="13.5" thickBot="1" x14ac:dyDescent="0.35">
      <c r="B141" s="713" t="s">
        <v>24</v>
      </c>
      <c r="C141" s="714"/>
      <c r="D141" s="715"/>
      <c r="E141" s="716"/>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8"/>
      <c r="AI141" s="719">
        <f>SUM(AI136:AI140)</f>
        <v>0</v>
      </c>
    </row>
    <row r="142" spans="2:35" x14ac:dyDescent="0.25">
      <c r="B142" s="416"/>
    </row>
    <row r="143" spans="2:35" ht="13.5" hidden="1" thickBot="1" x14ac:dyDescent="0.35">
      <c r="B143" s="440" t="s">
        <v>32</v>
      </c>
      <c r="C143" s="620"/>
    </row>
    <row r="144" spans="2:35" ht="13" hidden="1" x14ac:dyDescent="0.3">
      <c r="B144" s="720"/>
      <c r="C144" s="721"/>
      <c r="D144" s="576"/>
      <c r="E144" s="529" t="s">
        <v>0</v>
      </c>
      <c r="F144" s="428"/>
      <c r="G144" s="503"/>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D144" s="428"/>
      <c r="AE144" s="428"/>
      <c r="AF144" s="428"/>
      <c r="AG144" s="428"/>
      <c r="AH144" s="428"/>
      <c r="AI144" s="576"/>
    </row>
    <row r="145" spans="2:35" ht="13.5" hidden="1" thickBot="1" x14ac:dyDescent="0.35">
      <c r="B145" s="722"/>
      <c r="C145" s="723"/>
      <c r="D145" s="724"/>
      <c r="E145" s="532">
        <f>'DY Def'!B$5</f>
        <v>1</v>
      </c>
      <c r="F145" s="506">
        <f>'DY Def'!C$5</f>
        <v>2</v>
      </c>
      <c r="G145" s="506">
        <f>'DY Def'!D$5</f>
        <v>3</v>
      </c>
      <c r="H145" s="506">
        <f>'DY Def'!E$5</f>
        <v>4</v>
      </c>
      <c r="I145" s="506">
        <f>'DY Def'!F$5</f>
        <v>5</v>
      </c>
      <c r="J145" s="506">
        <f>'DY Def'!G$5</f>
        <v>6</v>
      </c>
      <c r="K145" s="506">
        <f>'DY Def'!H$5</f>
        <v>7</v>
      </c>
      <c r="L145" s="506">
        <f>'DY Def'!I$5</f>
        <v>8</v>
      </c>
      <c r="M145" s="506">
        <f>'DY Def'!J$5</f>
        <v>9</v>
      </c>
      <c r="N145" s="506">
        <f>'DY Def'!K$5</f>
        <v>10</v>
      </c>
      <c r="O145" s="506">
        <f>'DY Def'!L$5</f>
        <v>11</v>
      </c>
      <c r="P145" s="506">
        <f>'DY Def'!M$5</f>
        <v>12</v>
      </c>
      <c r="Q145" s="506">
        <f>'DY Def'!N$5</f>
        <v>13</v>
      </c>
      <c r="R145" s="506">
        <f>'DY Def'!O$5</f>
        <v>14</v>
      </c>
      <c r="S145" s="506">
        <f>'DY Def'!P$5</f>
        <v>15</v>
      </c>
      <c r="T145" s="506">
        <f>'DY Def'!Q$5</f>
        <v>16</v>
      </c>
      <c r="U145" s="506">
        <f>'DY Def'!R$5</f>
        <v>17</v>
      </c>
      <c r="V145" s="506">
        <f>'DY Def'!S$5</f>
        <v>18</v>
      </c>
      <c r="W145" s="506">
        <f>'DY Def'!T$5</f>
        <v>19</v>
      </c>
      <c r="X145" s="506">
        <f>'DY Def'!U$5</f>
        <v>20</v>
      </c>
      <c r="Y145" s="506">
        <f>'DY Def'!V$5</f>
        <v>21</v>
      </c>
      <c r="Z145" s="506">
        <f>'DY Def'!W$5</f>
        <v>22</v>
      </c>
      <c r="AA145" s="506">
        <f>'DY Def'!X$5</f>
        <v>23</v>
      </c>
      <c r="AB145" s="506">
        <f>'DY Def'!Y$5</f>
        <v>24</v>
      </c>
      <c r="AC145" s="506">
        <f>'DY Def'!Z$5</f>
        <v>25</v>
      </c>
      <c r="AD145" s="506">
        <f>'DY Def'!AA$5</f>
        <v>26</v>
      </c>
      <c r="AE145" s="506">
        <f>'DY Def'!AB$5</f>
        <v>27</v>
      </c>
      <c r="AF145" s="506">
        <f>'DY Def'!AC$5</f>
        <v>28</v>
      </c>
      <c r="AG145" s="506">
        <f>'DY Def'!AD$5</f>
        <v>29</v>
      </c>
      <c r="AH145" s="506">
        <f>'DY Def'!AE$5</f>
        <v>30</v>
      </c>
      <c r="AI145" s="683"/>
    </row>
    <row r="146" spans="2:35" ht="13" hidden="1" x14ac:dyDescent="0.3">
      <c r="B146" s="517"/>
      <c r="C146" s="725"/>
      <c r="D146" s="683"/>
      <c r="AI146" s="683"/>
    </row>
    <row r="147" spans="2:35" hidden="1" x14ac:dyDescent="0.25">
      <c r="B147" s="726" t="s">
        <v>33</v>
      </c>
      <c r="C147" s="688"/>
      <c r="D147" s="683"/>
      <c r="E147" s="727"/>
      <c r="F147" s="727"/>
      <c r="G147" s="727"/>
      <c r="H147" s="727"/>
      <c r="I147" s="727"/>
      <c r="J147" s="727"/>
      <c r="K147" s="727"/>
      <c r="L147" s="727"/>
      <c r="M147" s="727"/>
      <c r="N147" s="727"/>
      <c r="O147" s="727"/>
      <c r="P147" s="727"/>
      <c r="Q147" s="727"/>
      <c r="R147" s="727"/>
      <c r="S147" s="727"/>
      <c r="T147" s="727"/>
      <c r="U147" s="727"/>
      <c r="V147" s="727"/>
      <c r="W147" s="727"/>
      <c r="X147" s="727"/>
      <c r="Y147" s="727"/>
      <c r="Z147" s="727"/>
      <c r="AA147" s="727"/>
      <c r="AB147" s="727"/>
      <c r="AC147" s="727"/>
      <c r="AD147" s="727"/>
      <c r="AE147" s="727"/>
      <c r="AF147" s="727"/>
      <c r="AG147" s="727"/>
      <c r="AH147" s="727"/>
      <c r="AI147" s="728"/>
    </row>
    <row r="148" spans="2:35" hidden="1" x14ac:dyDescent="0.25">
      <c r="B148" s="726" t="s">
        <v>34</v>
      </c>
      <c r="C148" s="688"/>
      <c r="D148" s="683"/>
      <c r="E148" s="639">
        <f>IF(AND(E$12&gt;='Summary TC'!$C$4, E$12&lt;='Summary TC'!$C$5),D148+E71-E133,0)</f>
        <v>0</v>
      </c>
      <c r="F148" s="639">
        <f>IF(AND(F$12&gt;='Summary TC'!$C$4, F$12&lt;='Summary TC'!$C$5),E148+F71-F133,0)</f>
        <v>0</v>
      </c>
      <c r="G148" s="639">
        <f>IF(AND(G$12&gt;='Summary TC'!$C$4, G$12&lt;='Summary TC'!$C$5),F148+G71-G133,0)</f>
        <v>0</v>
      </c>
      <c r="H148" s="639">
        <f>IF(AND(H$12&gt;='Summary TC'!$C$4, H$12&lt;='Summary TC'!$C$5),G148+H71-H133,0)</f>
        <v>0</v>
      </c>
      <c r="I148" s="639">
        <f>IF(AND(I$12&gt;='Summary TC'!$C$4, I$12&lt;='Summary TC'!$C$5),H148+I71-I133,0)</f>
        <v>0</v>
      </c>
      <c r="J148" s="639">
        <f>IF(AND(J$12&gt;='Summary TC'!$C$4, J$12&lt;='Summary TC'!$C$5),I148+J71-J133,0)</f>
        <v>0</v>
      </c>
      <c r="K148" s="639">
        <f>IF(AND(K$12&gt;='Summary TC'!$C$4, K$12&lt;='Summary TC'!$C$5),J148+K71-K133,0)</f>
        <v>0</v>
      </c>
      <c r="L148" s="639">
        <f>IF(AND(L$12&gt;='Summary TC'!$C$4, L$12&lt;='Summary TC'!$C$5),K148+L71-L133,0)</f>
        <v>0</v>
      </c>
      <c r="M148" s="639">
        <f>IF(AND(M$12&gt;='Summary TC'!$C$4, M$12&lt;='Summary TC'!$C$5),L148+M71-M133,0)</f>
        <v>0</v>
      </c>
      <c r="N148" s="639">
        <f>IF(AND(N$12&gt;='Summary TC'!$C$4, N$12&lt;='Summary TC'!$C$5),M148+N71-N133,0)</f>
        <v>0</v>
      </c>
      <c r="O148" s="639">
        <f>IF(AND(O$12&gt;='Summary TC'!$C$4, O$12&lt;='Summary TC'!$C$5),N148+O71-O133,0)</f>
        <v>0</v>
      </c>
      <c r="P148" s="639">
        <f>IF(AND(P$12&gt;='Summary TC'!$C$4, P$12&lt;='Summary TC'!$C$5),O148+P71-P133,0)</f>
        <v>0</v>
      </c>
      <c r="Q148" s="639">
        <f>IF(AND(Q$12&gt;='Summary TC'!$C$4, Q$12&lt;='Summary TC'!$C$5),P148+Q71-Q133,0)</f>
        <v>0</v>
      </c>
      <c r="R148" s="639">
        <f>IF(AND(R$12&gt;='Summary TC'!$C$4, R$12&lt;='Summary TC'!$C$5),Q148+R71-R133,0)</f>
        <v>0</v>
      </c>
      <c r="S148" s="639">
        <f>IF(AND(S$12&gt;='Summary TC'!$C$4, S$12&lt;='Summary TC'!$C$5),R148+S71-S133,0)</f>
        <v>0</v>
      </c>
      <c r="T148" s="639">
        <f>IF(AND(T$12&gt;='Summary TC'!$C$4, T$12&lt;='Summary TC'!$C$5),S148+T71-T133,0)</f>
        <v>0</v>
      </c>
      <c r="U148" s="639">
        <f>IF(AND(U$12&gt;='Summary TC'!$C$4, U$12&lt;='Summary TC'!$C$5),T148+U71-U133,0)</f>
        <v>0</v>
      </c>
      <c r="V148" s="639">
        <f>IF(AND(V$12&gt;='Summary TC'!$C$4, V$12&lt;='Summary TC'!$C$5),U148+V71-V133,0)</f>
        <v>0</v>
      </c>
      <c r="W148" s="639">
        <f>IF(AND(W$12&gt;='Summary TC'!$C$4, W$12&lt;='Summary TC'!$C$5),V148+W71-W133,0)</f>
        <v>0</v>
      </c>
      <c r="X148" s="639">
        <f>IF(AND(X$12&gt;='Summary TC'!$C$4, X$12&lt;='Summary TC'!$C$5),W148+X71-X133,0)</f>
        <v>0</v>
      </c>
      <c r="Y148" s="639">
        <f>IF(AND(Y$12&gt;='Summary TC'!$C$4, Y$12&lt;='Summary TC'!$C$5),X148+Y71-Y133,0)</f>
        <v>0</v>
      </c>
      <c r="Z148" s="639">
        <f>IF(AND(Z$12&gt;='Summary TC'!$C$4, Z$12&lt;='Summary TC'!$C$5),Y148+Z71-Z133,0)</f>
        <v>0</v>
      </c>
      <c r="AA148" s="639">
        <f>IF(AND(AA$12&gt;='Summary TC'!$C$4, AA$12&lt;='Summary TC'!$C$5),Z148+AA71-AA133,0)</f>
        <v>0</v>
      </c>
      <c r="AB148" s="639">
        <f>IF(AND(AB$12&gt;='Summary TC'!$C$4, AB$12&lt;='Summary TC'!$C$5),AA148+AB71-AB133,0)</f>
        <v>0</v>
      </c>
      <c r="AC148" s="639">
        <f>IF(AND(AC$12&gt;='Summary TC'!$C$4, AC$12&lt;='Summary TC'!$C$5),AB148+AC71-AC133,0)</f>
        <v>0</v>
      </c>
      <c r="AD148" s="639">
        <f>IF(AND(AD$12&gt;='Summary TC'!$C$4, AD$12&lt;='Summary TC'!$C$5),AC148+AD71-AD133,0)</f>
        <v>0</v>
      </c>
      <c r="AE148" s="639">
        <f>IF(AND(AE$12&gt;='Summary TC'!$C$4, AE$12&lt;='Summary TC'!$C$5),AD148+AE71-AE133,0)</f>
        <v>0</v>
      </c>
      <c r="AF148" s="639">
        <f>IF(AND(AF$12&gt;='Summary TC'!$C$4, AF$12&lt;='Summary TC'!$C$5),AE148+AF71-AF133,0)</f>
        <v>0</v>
      </c>
      <c r="AG148" s="639">
        <f>IF(AND(AG$12&gt;='Summary TC'!$C$4, AG$12&lt;='Summary TC'!$C$5),AF148+AG71-AG133,0)</f>
        <v>0</v>
      </c>
      <c r="AH148" s="639">
        <f>IF(AND(AH$12&gt;='Summary TC'!$C$4, AH$12&lt;='Summary TC'!$C$5),AG148+AH71-AH133,0)</f>
        <v>0</v>
      </c>
      <c r="AI148" s="728"/>
    </row>
    <row r="149" spans="2:35" hidden="1" x14ac:dyDescent="0.25">
      <c r="B149" s="726" t="s">
        <v>35</v>
      </c>
      <c r="C149" s="688"/>
      <c r="D149" s="683"/>
      <c r="E149" s="639">
        <f>E148*E147</f>
        <v>0</v>
      </c>
      <c r="F149" s="639">
        <f>F148*F147</f>
        <v>0</v>
      </c>
      <c r="G149" s="639">
        <f>G148*G147</f>
        <v>0</v>
      </c>
      <c r="H149" s="639">
        <f>H148*H147</f>
        <v>0</v>
      </c>
      <c r="I149" s="639">
        <f>I148*I147</f>
        <v>0</v>
      </c>
      <c r="J149" s="639">
        <f t="shared" ref="J149:AC149" si="64">J148*J147</f>
        <v>0</v>
      </c>
      <c r="K149" s="639">
        <f t="shared" si="64"/>
        <v>0</v>
      </c>
      <c r="L149" s="639">
        <f t="shared" si="64"/>
        <v>0</v>
      </c>
      <c r="M149" s="639">
        <f t="shared" si="64"/>
        <v>0</v>
      </c>
      <c r="N149" s="639">
        <f t="shared" si="64"/>
        <v>0</v>
      </c>
      <c r="O149" s="639">
        <f t="shared" si="64"/>
        <v>0</v>
      </c>
      <c r="P149" s="639">
        <f t="shared" si="64"/>
        <v>0</v>
      </c>
      <c r="Q149" s="639">
        <f t="shared" si="64"/>
        <v>0</v>
      </c>
      <c r="R149" s="639">
        <f t="shared" si="64"/>
        <v>0</v>
      </c>
      <c r="S149" s="639">
        <f t="shared" si="64"/>
        <v>0</v>
      </c>
      <c r="T149" s="639">
        <f t="shared" si="64"/>
        <v>0</v>
      </c>
      <c r="U149" s="639">
        <f t="shared" si="64"/>
        <v>0</v>
      </c>
      <c r="V149" s="639">
        <f t="shared" si="64"/>
        <v>0</v>
      </c>
      <c r="W149" s="639">
        <f t="shared" si="64"/>
        <v>0</v>
      </c>
      <c r="X149" s="639">
        <f t="shared" si="64"/>
        <v>0</v>
      </c>
      <c r="Y149" s="639">
        <f t="shared" si="64"/>
        <v>0</v>
      </c>
      <c r="Z149" s="639">
        <f t="shared" si="64"/>
        <v>0</v>
      </c>
      <c r="AA149" s="639">
        <f t="shared" si="64"/>
        <v>0</v>
      </c>
      <c r="AB149" s="639">
        <f t="shared" si="64"/>
        <v>0</v>
      </c>
      <c r="AC149" s="639">
        <f t="shared" si="64"/>
        <v>0</v>
      </c>
      <c r="AD149" s="639">
        <f t="shared" ref="AD149:AH149" si="65">AD148*AD147</f>
        <v>0</v>
      </c>
      <c r="AE149" s="639">
        <f t="shared" si="65"/>
        <v>0</v>
      </c>
      <c r="AF149" s="639">
        <f t="shared" si="65"/>
        <v>0</v>
      </c>
      <c r="AG149" s="639">
        <f t="shared" si="65"/>
        <v>0</v>
      </c>
      <c r="AH149" s="639">
        <f t="shared" si="65"/>
        <v>0</v>
      </c>
      <c r="AI149" s="728"/>
    </row>
    <row r="150" spans="2:35" hidden="1" x14ac:dyDescent="0.25">
      <c r="B150" s="726"/>
      <c r="C150" s="688"/>
      <c r="D150" s="683"/>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8"/>
    </row>
    <row r="151" spans="2:35" hidden="1" x14ac:dyDescent="0.25">
      <c r="B151" s="726" t="s">
        <v>36</v>
      </c>
      <c r="C151" s="688"/>
      <c r="D151" s="683"/>
      <c r="E151" s="639">
        <f>IF(AND(E$12&gt;='Summary TC'!$C$4, E$12&lt;='Summary TC'!$C$5), D151-E136,0)</f>
        <v>0</v>
      </c>
      <c r="F151" s="639">
        <f>IF(AND(F$12&gt;='Summary TC'!$C$4, F$12&lt;='Summary TC'!$C$5), E151-F136,0)</f>
        <v>0</v>
      </c>
      <c r="G151" s="639">
        <f>IF(AND(G$12&gt;='Summary TC'!$C$4, G$12&lt;='Summary TC'!$C$5), F151-G136,0)</f>
        <v>0</v>
      </c>
      <c r="H151" s="639">
        <f>IF(AND(H$12&gt;='Summary TC'!$C$4, H$12&lt;='Summary TC'!$C$5), G151-H136,0)</f>
        <v>0</v>
      </c>
      <c r="I151" s="639">
        <f>IF(AND(I$12&gt;='Summary TC'!$C$4, I$12&lt;='Summary TC'!$C$5), H151-I136,0)</f>
        <v>0</v>
      </c>
      <c r="J151" s="639">
        <f>IF(AND(J$12&gt;='Summary TC'!$C$4, J$12&lt;='Summary TC'!$C$5), I151-J136,0)</f>
        <v>0</v>
      </c>
      <c r="K151" s="639">
        <f>IF(AND(K$12&gt;='Summary TC'!$C$4, K$12&lt;='Summary TC'!$C$5), J151-K136,0)</f>
        <v>0</v>
      </c>
      <c r="L151" s="639">
        <f>IF(AND(L$12&gt;='Summary TC'!$C$4, L$12&lt;='Summary TC'!$C$5), K151-L136,0)</f>
        <v>0</v>
      </c>
      <c r="M151" s="639">
        <f>IF(AND(M$12&gt;='Summary TC'!$C$4, M$12&lt;='Summary TC'!$C$5), L151-M136,0)</f>
        <v>0</v>
      </c>
      <c r="N151" s="639">
        <f>IF(AND(N$12&gt;='Summary TC'!$C$4, N$12&lt;='Summary TC'!$C$5), M151-N136,0)</f>
        <v>0</v>
      </c>
      <c r="O151" s="639">
        <f>IF(AND(O$12&gt;='Summary TC'!$C$4, O$12&lt;='Summary TC'!$C$5), N151-O136,0)</f>
        <v>0</v>
      </c>
      <c r="P151" s="639">
        <f>IF(AND(P$12&gt;='Summary TC'!$C$4, P$12&lt;='Summary TC'!$C$5), O151-P136,0)</f>
        <v>0</v>
      </c>
      <c r="Q151" s="639">
        <f>IF(AND(Q$12&gt;='Summary TC'!$C$4, Q$12&lt;='Summary TC'!$C$5), P151-Q136,0)</f>
        <v>0</v>
      </c>
      <c r="R151" s="639">
        <f>IF(AND(R$12&gt;='Summary TC'!$C$4, R$12&lt;='Summary TC'!$C$5), Q151-R136,0)</f>
        <v>0</v>
      </c>
      <c r="S151" s="639">
        <f>IF(AND(S$12&gt;='Summary TC'!$C$4, S$12&lt;='Summary TC'!$C$5), R151-S136,0)</f>
        <v>0</v>
      </c>
      <c r="T151" s="639">
        <f>IF(AND(T$12&gt;='Summary TC'!$C$4, T$12&lt;='Summary TC'!$C$5), S151-T136,0)</f>
        <v>0</v>
      </c>
      <c r="U151" s="639">
        <f>IF(AND(U$12&gt;='Summary TC'!$C$4, U$12&lt;='Summary TC'!$C$5), T151-U136,0)</f>
        <v>0</v>
      </c>
      <c r="V151" s="639">
        <f>IF(AND(V$12&gt;='Summary TC'!$C$4, V$12&lt;='Summary TC'!$C$5), U151-V136,0)</f>
        <v>0</v>
      </c>
      <c r="W151" s="639">
        <f>IF(AND(W$12&gt;='Summary TC'!$C$4, W$12&lt;='Summary TC'!$C$5), V151-W136,0)</f>
        <v>0</v>
      </c>
      <c r="X151" s="639">
        <f>IF(AND(X$12&gt;='Summary TC'!$C$4, X$12&lt;='Summary TC'!$C$5), W151-X136,0)</f>
        <v>0</v>
      </c>
      <c r="Y151" s="639">
        <f>IF(AND(Y$12&gt;='Summary TC'!$C$4, Y$12&lt;='Summary TC'!$C$5), X151-Y136,0)</f>
        <v>0</v>
      </c>
      <c r="Z151" s="639">
        <f>IF(AND(Z$12&gt;='Summary TC'!$C$4, Z$12&lt;='Summary TC'!$C$5), Y151-Z136,0)</f>
        <v>0</v>
      </c>
      <c r="AA151" s="639">
        <f>IF(AND(AA$12&gt;='Summary TC'!$C$4, AA$12&lt;='Summary TC'!$C$5), Z151-AA136,0)</f>
        <v>0</v>
      </c>
      <c r="AB151" s="639">
        <f>IF(AND(AB$12&gt;='Summary TC'!$C$4, AB$12&lt;='Summary TC'!$C$5), AA151-AB136,0)</f>
        <v>0</v>
      </c>
      <c r="AC151" s="639">
        <f>IF(AND(AC$12&gt;='Summary TC'!$C$4, AC$12&lt;='Summary TC'!$C$5), AB151-AC136,0)</f>
        <v>0</v>
      </c>
      <c r="AD151" s="639">
        <f>IF(AND(AD$12&gt;='Summary TC'!$C$4, AD$12&lt;='Summary TC'!$C$5), AC151-AD136,0)</f>
        <v>0</v>
      </c>
      <c r="AE151" s="639">
        <f>IF(AND(AE$12&gt;='Summary TC'!$C$4, AE$12&lt;='Summary TC'!$C$5), AD151-AE136,0)</f>
        <v>0</v>
      </c>
      <c r="AF151" s="639">
        <f>IF(AND(AF$12&gt;='Summary TC'!$C$4, AF$12&lt;='Summary TC'!$C$5), AE151-AF136,0)</f>
        <v>0</v>
      </c>
      <c r="AG151" s="639">
        <f>IF(AND(AG$12&gt;='Summary TC'!$C$4, AG$12&lt;='Summary TC'!$C$5), AF151-AG136,0)</f>
        <v>0</v>
      </c>
      <c r="AH151" s="639">
        <f>IF(AND(AH$12&gt;='Summary TC'!$C$4, AH$12&lt;='Summary TC'!$C$5), AG151-AH136,0)</f>
        <v>0</v>
      </c>
      <c r="AI151" s="728"/>
    </row>
    <row r="152" spans="2:35" ht="13" hidden="1" thickBot="1" x14ac:dyDescent="0.3">
      <c r="B152" s="730" t="s">
        <v>37</v>
      </c>
      <c r="C152" s="731"/>
      <c r="D152" s="724"/>
      <c r="E152" s="732" t="str">
        <f>IF(E151&gt;E149,"CAP Needed"," ")</f>
        <v xml:space="preserve"> </v>
      </c>
      <c r="F152" s="732" t="str">
        <f>IF(F151&gt;F149,"CAP Needed"," ")</f>
        <v xml:space="preserve"> </v>
      </c>
      <c r="G152" s="732" t="str">
        <f>IF(G151&gt;G149,"CAP Needed"," ")</f>
        <v xml:space="preserve"> </v>
      </c>
      <c r="H152" s="732" t="str">
        <f>IF(H151&gt;H149,"CAP Needed"," ")</f>
        <v xml:space="preserve"> </v>
      </c>
      <c r="I152" s="732" t="str">
        <f>IF(I151&gt;I149,"CAP Needed"," ")</f>
        <v xml:space="preserve"> </v>
      </c>
      <c r="J152" s="732" t="str">
        <f t="shared" ref="J152:AC152" si="66">IF(J151&gt;J149,"CAP Needed"," ")</f>
        <v xml:space="preserve"> </v>
      </c>
      <c r="K152" s="732" t="str">
        <f t="shared" si="66"/>
        <v xml:space="preserve"> </v>
      </c>
      <c r="L152" s="732" t="str">
        <f t="shared" si="66"/>
        <v xml:space="preserve"> </v>
      </c>
      <c r="M152" s="732" t="str">
        <f t="shared" si="66"/>
        <v xml:space="preserve"> </v>
      </c>
      <c r="N152" s="732" t="str">
        <f t="shared" si="66"/>
        <v xml:space="preserve"> </v>
      </c>
      <c r="O152" s="732" t="str">
        <f t="shared" si="66"/>
        <v xml:space="preserve"> </v>
      </c>
      <c r="P152" s="732" t="str">
        <f t="shared" si="66"/>
        <v xml:space="preserve"> </v>
      </c>
      <c r="Q152" s="732" t="str">
        <f t="shared" si="66"/>
        <v xml:space="preserve"> </v>
      </c>
      <c r="R152" s="732" t="str">
        <f t="shared" si="66"/>
        <v xml:space="preserve"> </v>
      </c>
      <c r="S152" s="732" t="str">
        <f t="shared" si="66"/>
        <v xml:space="preserve"> </v>
      </c>
      <c r="T152" s="732" t="str">
        <f t="shared" si="66"/>
        <v xml:space="preserve"> </v>
      </c>
      <c r="U152" s="732" t="str">
        <f t="shared" si="66"/>
        <v xml:space="preserve"> </v>
      </c>
      <c r="V152" s="732" t="str">
        <f t="shared" si="66"/>
        <v xml:space="preserve"> </v>
      </c>
      <c r="W152" s="732" t="str">
        <f t="shared" si="66"/>
        <v xml:space="preserve"> </v>
      </c>
      <c r="X152" s="732" t="str">
        <f t="shared" si="66"/>
        <v xml:space="preserve"> </v>
      </c>
      <c r="Y152" s="732" t="str">
        <f t="shared" si="66"/>
        <v xml:space="preserve"> </v>
      </c>
      <c r="Z152" s="732" t="str">
        <f t="shared" si="66"/>
        <v xml:space="preserve"> </v>
      </c>
      <c r="AA152" s="732" t="str">
        <f t="shared" si="66"/>
        <v xml:space="preserve"> </v>
      </c>
      <c r="AB152" s="732" t="str">
        <f t="shared" si="66"/>
        <v xml:space="preserve"> </v>
      </c>
      <c r="AC152" s="732" t="str">
        <f t="shared" si="66"/>
        <v xml:space="preserve"> </v>
      </c>
      <c r="AD152" s="732" t="str">
        <f t="shared" ref="AD152:AH152" si="67">IF(AD151&gt;AD149,"CAP Needed"," ")</f>
        <v xml:space="preserve"> </v>
      </c>
      <c r="AE152" s="732" t="str">
        <f t="shared" si="67"/>
        <v xml:space="preserve"> </v>
      </c>
      <c r="AF152" s="732" t="str">
        <f t="shared" si="67"/>
        <v xml:space="preserve"> </v>
      </c>
      <c r="AG152" s="732" t="str">
        <f t="shared" si="67"/>
        <v xml:space="preserve"> </v>
      </c>
      <c r="AH152" s="732" t="str">
        <f t="shared" si="67"/>
        <v xml:space="preserve"> </v>
      </c>
      <c r="AI152" s="724"/>
    </row>
    <row r="153" spans="2:35" hidden="1" x14ac:dyDescent="0.25">
      <c r="B153" s="416"/>
    </row>
    <row r="154" spans="2:35" hidden="1" x14ac:dyDescent="0.25">
      <c r="B154" s="416"/>
    </row>
    <row r="155" spans="2:35" x14ac:dyDescent="0.25">
      <c r="B155" s="416"/>
    </row>
    <row r="156" spans="2:35" ht="13" x14ac:dyDescent="0.3">
      <c r="B156" s="488" t="s">
        <v>11</v>
      </c>
      <c r="D156" s="733"/>
    </row>
    <row r="157" spans="2:35" ht="13" x14ac:dyDescent="0.3">
      <c r="B157" s="488"/>
      <c r="D157" s="488"/>
    </row>
    <row r="158" spans="2:35" ht="13.5" thickBot="1" x14ac:dyDescent="0.35">
      <c r="B158" s="440" t="s">
        <v>3</v>
      </c>
      <c r="C158" s="620"/>
      <c r="D158" s="440"/>
    </row>
    <row r="159" spans="2:35" ht="13" x14ac:dyDescent="0.3">
      <c r="B159" s="527"/>
      <c r="C159" s="679"/>
      <c r="D159" s="576"/>
      <c r="E159" s="529" t="s">
        <v>0</v>
      </c>
      <c r="F159" s="428"/>
      <c r="G159" s="503"/>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621"/>
    </row>
    <row r="160" spans="2:35" ht="13.5" thickBot="1" x14ac:dyDescent="0.35">
      <c r="B160" s="622"/>
      <c r="C160" s="681"/>
      <c r="D160" s="622"/>
      <c r="E160" s="577">
        <f>'DY Def'!B$5</f>
        <v>1</v>
      </c>
      <c r="F160" s="561">
        <f>'DY Def'!C$5</f>
        <v>2</v>
      </c>
      <c r="G160" s="561">
        <f>'DY Def'!D$5</f>
        <v>3</v>
      </c>
      <c r="H160" s="561">
        <f>'DY Def'!E$5</f>
        <v>4</v>
      </c>
      <c r="I160" s="561">
        <f>'DY Def'!F$5</f>
        <v>5</v>
      </c>
      <c r="J160" s="561">
        <f>'DY Def'!G$5</f>
        <v>6</v>
      </c>
      <c r="K160" s="561">
        <f>'DY Def'!H$5</f>
        <v>7</v>
      </c>
      <c r="L160" s="561">
        <f>'DY Def'!I$5</f>
        <v>8</v>
      </c>
      <c r="M160" s="561">
        <f>'DY Def'!J$5</f>
        <v>9</v>
      </c>
      <c r="N160" s="561">
        <f>'DY Def'!K$5</f>
        <v>10</v>
      </c>
      <c r="O160" s="561">
        <f>'DY Def'!L$5</f>
        <v>11</v>
      </c>
      <c r="P160" s="561">
        <f>'DY Def'!M$5</f>
        <v>12</v>
      </c>
      <c r="Q160" s="561">
        <f>'DY Def'!N$5</f>
        <v>13</v>
      </c>
      <c r="R160" s="561">
        <f>'DY Def'!O$5</f>
        <v>14</v>
      </c>
      <c r="S160" s="561">
        <f>'DY Def'!P$5</f>
        <v>15</v>
      </c>
      <c r="T160" s="561">
        <f>'DY Def'!Q$5</f>
        <v>16</v>
      </c>
      <c r="U160" s="561">
        <f>'DY Def'!R$5</f>
        <v>17</v>
      </c>
      <c r="V160" s="561">
        <f>'DY Def'!S$5</f>
        <v>18</v>
      </c>
      <c r="W160" s="561">
        <f>'DY Def'!T$5</f>
        <v>19</v>
      </c>
      <c r="X160" s="561">
        <f>'DY Def'!U$5</f>
        <v>20</v>
      </c>
      <c r="Y160" s="561">
        <f>'DY Def'!V$5</f>
        <v>21</v>
      </c>
      <c r="Z160" s="561">
        <f>'DY Def'!W$5</f>
        <v>22</v>
      </c>
      <c r="AA160" s="561">
        <f>'DY Def'!X$5</f>
        <v>23</v>
      </c>
      <c r="AB160" s="561">
        <f>'DY Def'!Y$5</f>
        <v>24</v>
      </c>
      <c r="AC160" s="561">
        <f>'DY Def'!Z$5</f>
        <v>25</v>
      </c>
      <c r="AD160" s="561">
        <f>'DY Def'!AA$5</f>
        <v>26</v>
      </c>
      <c r="AE160" s="561">
        <f>'DY Def'!AB$5</f>
        <v>27</v>
      </c>
      <c r="AF160" s="561">
        <f>'DY Def'!AC$5</f>
        <v>28</v>
      </c>
      <c r="AG160" s="561">
        <f>'DY Def'!AD$5</f>
        <v>29</v>
      </c>
      <c r="AH160" s="561">
        <f>'DY Def'!AE$5</f>
        <v>30</v>
      </c>
      <c r="AI160" s="734" t="s">
        <v>1</v>
      </c>
    </row>
    <row r="161" spans="2:35" ht="13" x14ac:dyDescent="0.3">
      <c r="B161" s="548" t="s">
        <v>43</v>
      </c>
      <c r="C161" s="735"/>
      <c r="D161" s="736"/>
      <c r="E161" s="737"/>
      <c r="F161" s="73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9"/>
      <c r="AI161" s="740"/>
    </row>
    <row r="162" spans="2:35" ht="13" x14ac:dyDescent="0.3">
      <c r="B162" s="589" t="str">
        <f>IFERROR(VLOOKUP(C162,'MEG Def'!$A$42:$B$45,2),"")</f>
        <v>Family Planning</v>
      </c>
      <c r="C162" s="688">
        <v>1</v>
      </c>
      <c r="D162" s="674" t="s">
        <v>20</v>
      </c>
      <c r="E162" s="638">
        <f>E163*E164</f>
        <v>0</v>
      </c>
      <c r="F162" s="639">
        <f t="shared" ref="F162:AC162" si="68">F163*F164</f>
        <v>0</v>
      </c>
      <c r="G162" s="639">
        <f t="shared" si="68"/>
        <v>0</v>
      </c>
      <c r="H162" s="639">
        <f t="shared" si="68"/>
        <v>0</v>
      </c>
      <c r="I162" s="639">
        <f t="shared" si="68"/>
        <v>0</v>
      </c>
      <c r="J162" s="639">
        <f t="shared" si="68"/>
        <v>0</v>
      </c>
      <c r="K162" s="639">
        <f t="shared" si="68"/>
        <v>0</v>
      </c>
      <c r="L162" s="639">
        <f t="shared" si="68"/>
        <v>0</v>
      </c>
      <c r="M162" s="639">
        <f t="shared" si="68"/>
        <v>0</v>
      </c>
      <c r="N162" s="639">
        <f t="shared" si="68"/>
        <v>0</v>
      </c>
      <c r="O162" s="639">
        <f t="shared" si="68"/>
        <v>0</v>
      </c>
      <c r="P162" s="639">
        <f t="shared" si="68"/>
        <v>0</v>
      </c>
      <c r="Q162" s="639">
        <f t="shared" si="68"/>
        <v>0</v>
      </c>
      <c r="R162" s="639">
        <f t="shared" si="68"/>
        <v>0</v>
      </c>
      <c r="S162" s="639">
        <f t="shared" si="68"/>
        <v>0</v>
      </c>
      <c r="T162" s="639">
        <f t="shared" si="68"/>
        <v>0</v>
      </c>
      <c r="U162" s="639">
        <f t="shared" si="68"/>
        <v>0</v>
      </c>
      <c r="V162" s="639">
        <f t="shared" si="68"/>
        <v>10323387.720000001</v>
      </c>
      <c r="W162" s="639">
        <f t="shared" si="68"/>
        <v>9838760.2799999993</v>
      </c>
      <c r="X162" s="639">
        <f t="shared" si="68"/>
        <v>7696924.8399999999</v>
      </c>
      <c r="Y162" s="639">
        <f t="shared" si="68"/>
        <v>11760285.280000001</v>
      </c>
      <c r="Z162" s="639">
        <f t="shared" si="68"/>
        <v>11070931.869999999</v>
      </c>
      <c r="AA162" s="639">
        <f t="shared" si="68"/>
        <v>14265593.34</v>
      </c>
      <c r="AB162" s="639">
        <f t="shared" si="68"/>
        <v>0</v>
      </c>
      <c r="AC162" s="639">
        <f t="shared" si="68"/>
        <v>0</v>
      </c>
      <c r="AD162" s="639">
        <f t="shared" ref="AD162:AH162" si="69">AD163*AD164</f>
        <v>0</v>
      </c>
      <c r="AE162" s="639">
        <f t="shared" si="69"/>
        <v>0</v>
      </c>
      <c r="AF162" s="639">
        <f t="shared" si="69"/>
        <v>0</v>
      </c>
      <c r="AG162" s="639">
        <f t="shared" si="69"/>
        <v>0</v>
      </c>
      <c r="AH162" s="640">
        <f t="shared" si="69"/>
        <v>0</v>
      </c>
      <c r="AI162" s="741"/>
    </row>
    <row r="163" spans="2:35" s="642" customFormat="1" ht="13" x14ac:dyDescent="0.3">
      <c r="B163" s="643" t="str">
        <f>IFERROR(VLOOKUP(C163,'MEG Def'!$A$42:$B$44,2),"")</f>
        <v/>
      </c>
      <c r="C163" s="742"/>
      <c r="D163" s="743" t="s">
        <v>21</v>
      </c>
      <c r="E163" s="646">
        <f>SUMIF('WOW PMPM &amp; Agg'!$B$42:$B$50,'Summary TC'!$B162,'WOW PMPM &amp; Agg'!D$42:D$50)</f>
        <v>0</v>
      </c>
      <c r="F163" s="647">
        <f>SUMIF('WOW PMPM &amp; Agg'!$B$42:$B$50,'Summary TC'!$B162,'WOW PMPM &amp; Agg'!E$42:E$50)</f>
        <v>0</v>
      </c>
      <c r="G163" s="647">
        <f>SUMIF('WOW PMPM &amp; Agg'!$B$42:$B$50,'Summary TC'!$B162,'WOW PMPM &amp; Agg'!F$42:F$50)</f>
        <v>0</v>
      </c>
      <c r="H163" s="647">
        <f>SUMIF('WOW PMPM &amp; Agg'!$B$42:$B$50,'Summary TC'!$B162,'WOW PMPM &amp; Agg'!G$42:G$50)</f>
        <v>0</v>
      </c>
      <c r="I163" s="647">
        <f>SUMIF('WOW PMPM &amp; Agg'!$B$42:$B$50,'Summary TC'!$B162,'WOW PMPM &amp; Agg'!H$42:H$50)</f>
        <v>0</v>
      </c>
      <c r="J163" s="647">
        <f>SUMIF('WOW PMPM &amp; Agg'!$B$42:$B$50,'Summary TC'!$B162,'WOW PMPM &amp; Agg'!I$42:I$50)</f>
        <v>0</v>
      </c>
      <c r="K163" s="647">
        <f>SUMIF('WOW PMPM &amp; Agg'!$B$42:$B$50,'Summary TC'!$B162,'WOW PMPM &amp; Agg'!J$42:J$50)</f>
        <v>0</v>
      </c>
      <c r="L163" s="647">
        <f>SUMIF('WOW PMPM &amp; Agg'!$B$42:$B$50,'Summary TC'!$B162,'WOW PMPM &amp; Agg'!K$42:K$50)</f>
        <v>0</v>
      </c>
      <c r="M163" s="647">
        <f>SUMIF('WOW PMPM &amp; Agg'!$B$42:$B$50,'Summary TC'!$B162,'WOW PMPM &amp; Agg'!L$42:L$50)</f>
        <v>0</v>
      </c>
      <c r="N163" s="647">
        <f>SUMIF('WOW PMPM &amp; Agg'!$B$42:$B$50,'Summary TC'!$B162,'WOW PMPM &amp; Agg'!M$42:M$50)</f>
        <v>0</v>
      </c>
      <c r="O163" s="647">
        <f>SUMIF('WOW PMPM &amp; Agg'!$B$42:$B$50,'Summary TC'!$B162,'WOW PMPM &amp; Agg'!N$42:N$50)</f>
        <v>0</v>
      </c>
      <c r="P163" s="647">
        <f>SUMIF('WOW PMPM &amp; Agg'!$B$42:$B$50,'Summary TC'!$B162,'WOW PMPM &amp; Agg'!O$42:O$50)</f>
        <v>0</v>
      </c>
      <c r="Q163" s="647">
        <f>SUMIF('WOW PMPM &amp; Agg'!$B$42:$B$50,'Summary TC'!$B162,'WOW PMPM &amp; Agg'!P$42:P$50)</f>
        <v>0</v>
      </c>
      <c r="R163" s="647">
        <f>SUMIF('WOW PMPM &amp; Agg'!$B$42:$B$50,'Summary TC'!$B162,'WOW PMPM &amp; Agg'!Q$42:Q$50)</f>
        <v>0</v>
      </c>
      <c r="S163" s="647">
        <f>SUMIF('WOW PMPM &amp; Agg'!$B$42:$B$50,'Summary TC'!$B162,'WOW PMPM &amp; Agg'!R$42:R$50)</f>
        <v>0</v>
      </c>
      <c r="T163" s="647">
        <f>SUMIF('WOW PMPM &amp; Agg'!$B$42:$B$50,'Summary TC'!$B162,'WOW PMPM &amp; Agg'!S$42:S$50)</f>
        <v>0</v>
      </c>
      <c r="U163" s="647">
        <f>SUMIF('WOW PMPM &amp; Agg'!$B$42:$B$50,'Summary TC'!$B162,'WOW PMPM &amp; Agg'!T$42:T$50)</f>
        <v>0</v>
      </c>
      <c r="V163" s="647">
        <f>SUMIF('WOW PMPM &amp; Agg'!$B$42:$B$50,'Summary TC'!$B162,'WOW PMPM &amp; Agg'!U$42:U$50)</f>
        <v>34.28</v>
      </c>
      <c r="W163" s="647">
        <f>SUMIF('WOW PMPM &amp; Agg'!$B$42:$B$50,'Summary TC'!$B162,'WOW PMPM &amp; Agg'!V$42:V$50)</f>
        <v>34.57</v>
      </c>
      <c r="X163" s="647">
        <f>SUMIF('WOW PMPM &amp; Agg'!$B$42:$B$50,'Summary TC'!$B162,'WOW PMPM &amp; Agg'!W$42:W$50)</f>
        <v>34.869999999999997</v>
      </c>
      <c r="Y163" s="647">
        <f>SUMIF('WOW PMPM &amp; Agg'!$B$42:$B$50,'Summary TC'!$B162,'WOW PMPM &amp; Agg'!X$42:X$50)</f>
        <v>35.17</v>
      </c>
      <c r="Z163" s="647">
        <f>SUMIF('WOW PMPM &amp; Agg'!$B$42:$B$50,'Summary TC'!$B162,'WOW PMPM &amp; Agg'!Y$42:Y$50)</f>
        <v>35.47</v>
      </c>
      <c r="AA163" s="647">
        <f>SUMIF('WOW PMPM &amp; Agg'!$B$42:$B$50,'Summary TC'!$B162,'WOW PMPM &amp; Agg'!Z$42:Z$50)</f>
        <v>35.78</v>
      </c>
      <c r="AB163" s="647">
        <f>SUMIF('WOW PMPM &amp; Agg'!$B$42:$B$50,'Summary TC'!$B162,'WOW PMPM &amp; Agg'!AA$42:AA$50)</f>
        <v>0</v>
      </c>
      <c r="AC163" s="647">
        <f>SUMIF('WOW PMPM &amp; Agg'!$B$42:$B$50,'Summary TC'!$B162,'WOW PMPM &amp; Agg'!AB$42:AB$50)</f>
        <v>0</v>
      </c>
      <c r="AD163" s="647">
        <f>SUMIF('WOW PMPM &amp; Agg'!$B$42:$B$50,'Summary TC'!$B162,'WOW PMPM &amp; Agg'!AC$42:AC$50)</f>
        <v>0</v>
      </c>
      <c r="AE163" s="647">
        <f>SUMIF('WOW PMPM &amp; Agg'!$B$42:$B$50,'Summary TC'!$B162,'WOW PMPM &amp; Agg'!AD$42:AD$50)</f>
        <v>0</v>
      </c>
      <c r="AF163" s="647">
        <f>SUMIF('WOW PMPM &amp; Agg'!$B$42:$B$50,'Summary TC'!$B162,'WOW PMPM &amp; Agg'!AE$42:AE$50)</f>
        <v>0</v>
      </c>
      <c r="AG163" s="647">
        <f>SUMIF('WOW PMPM &amp; Agg'!$B$42:$B$50,'Summary TC'!$B162,'WOW PMPM &amp; Agg'!AF$42:AF$50)</f>
        <v>0</v>
      </c>
      <c r="AH163" s="648">
        <f>SUMIF('WOW PMPM &amp; Agg'!$B$42:$B$50,'Summary TC'!$B162,'WOW PMPM &amp; Agg'!AG$42:AG$50)</f>
        <v>0</v>
      </c>
      <c r="AI163" s="744"/>
    </row>
    <row r="164" spans="2:35" ht="13" x14ac:dyDescent="0.3">
      <c r="B164" s="589" t="str">
        <f>IFERROR(VLOOKUP(C164,'MEG Def'!$A$42:$B$44,2),"")</f>
        <v/>
      </c>
      <c r="C164" s="688"/>
      <c r="D164" s="674" t="s">
        <v>22</v>
      </c>
      <c r="E164" s="745">
        <f>IF($B$8="Actuals only",SUMIF('MemMon Actual'!$B$10:$B$36,'Summary TC'!$B162,'MemMon Actual'!D$10:D$36),0)+IF($B$8="Actuals + Projected",SUMIF('MemMon Total'!$B$10:$B$32,'Summary TC'!$B162,'MemMon Total'!D$10:D$32),0)</f>
        <v>0</v>
      </c>
      <c r="F164" s="746">
        <f>IF($B$8="Actuals only",SUMIF('MemMon Actual'!$B$10:$B$36,'Summary TC'!$B162,'MemMon Actual'!E$10:E$36),0)+IF($B$8="Actuals + Projected",SUMIF('MemMon Total'!$B$10:$B$32,'Summary TC'!$B162,'MemMon Total'!E$10:E$32),0)</f>
        <v>0</v>
      </c>
      <c r="G164" s="746">
        <f>IF($B$8="Actuals only",SUMIF('MemMon Actual'!$B$10:$B$36,'Summary TC'!$B162,'MemMon Actual'!F$10:F$36),0)+IF($B$8="Actuals + Projected",SUMIF('MemMon Total'!$B$10:$B$32,'Summary TC'!$B162,'MemMon Total'!F$10:F$32),0)</f>
        <v>0</v>
      </c>
      <c r="H164" s="746">
        <f>IF($B$8="Actuals only",SUMIF('MemMon Actual'!$B$10:$B$36,'Summary TC'!$B162,'MemMon Actual'!G$10:G$36),0)+IF($B$8="Actuals + Projected",SUMIF('MemMon Total'!$B$10:$B$32,'Summary TC'!$B162,'MemMon Total'!G$10:G$32),0)</f>
        <v>0</v>
      </c>
      <c r="I164" s="746">
        <f>IF($B$8="Actuals only",SUMIF('MemMon Actual'!$B$10:$B$36,'Summary TC'!$B162,'MemMon Actual'!H$10:H$36),0)+IF($B$8="Actuals + Projected",SUMIF('MemMon Total'!$B$10:$B$32,'Summary TC'!$B162,'MemMon Total'!H$10:H$32),0)</f>
        <v>0</v>
      </c>
      <c r="J164" s="746">
        <f>IF($B$8="Actuals only",SUMIF('MemMon Actual'!$B$10:$B$36,'Summary TC'!$B162,'MemMon Actual'!I$10:I$36),0)+IF($B$8="Actuals + Projected",SUMIF('MemMon Total'!$B$10:$B$32,'Summary TC'!$B162,'MemMon Total'!I$10:I$32),0)</f>
        <v>0</v>
      </c>
      <c r="K164" s="746">
        <f>IF($B$8="Actuals only",SUMIF('MemMon Actual'!$B$10:$B$36,'Summary TC'!$B162,'MemMon Actual'!J$10:J$36),0)+IF($B$8="Actuals + Projected",SUMIF('MemMon Total'!$B$10:$B$32,'Summary TC'!$B162,'MemMon Total'!J$10:J$32),0)</f>
        <v>0</v>
      </c>
      <c r="L164" s="746">
        <f>IF($B$8="Actuals only",SUMIF('MemMon Actual'!$B$10:$B$36,'Summary TC'!$B162,'MemMon Actual'!K$10:K$36),0)+IF($B$8="Actuals + Projected",SUMIF('MemMon Total'!$B$10:$B$32,'Summary TC'!$B162,'MemMon Total'!K$10:K$32),0)</f>
        <v>0</v>
      </c>
      <c r="M164" s="746">
        <f>IF($B$8="Actuals only",SUMIF('MemMon Actual'!$B$10:$B$36,'Summary TC'!$B162,'MemMon Actual'!L$10:L$36),0)+IF($B$8="Actuals + Projected",SUMIF('MemMon Total'!$B$10:$B$32,'Summary TC'!$B162,'MemMon Total'!L$10:L$32),0)</f>
        <v>0</v>
      </c>
      <c r="N164" s="746">
        <f>IF($B$8="Actuals only",SUMIF('MemMon Actual'!$B$10:$B$36,'Summary TC'!$B162,'MemMon Actual'!M$10:M$36),0)+IF($B$8="Actuals + Projected",SUMIF('MemMon Total'!$B$10:$B$32,'Summary TC'!$B162,'MemMon Total'!M$10:M$32),0)</f>
        <v>0</v>
      </c>
      <c r="O164" s="746">
        <f>IF($B$8="Actuals only",SUMIF('MemMon Actual'!$B$10:$B$36,'Summary TC'!$B162,'MemMon Actual'!N$10:N$36),0)+IF($B$8="Actuals + Projected",SUMIF('MemMon Total'!$B$10:$B$32,'Summary TC'!$B162,'MemMon Total'!N$10:N$32),0)</f>
        <v>0</v>
      </c>
      <c r="P164" s="746">
        <f>IF($B$8="Actuals only",SUMIF('MemMon Actual'!$B$10:$B$36,'Summary TC'!$B162,'MemMon Actual'!O$10:O$36),0)+IF($B$8="Actuals + Projected",SUMIF('MemMon Total'!$B$10:$B$32,'Summary TC'!$B162,'MemMon Total'!O$10:O$32),0)</f>
        <v>0</v>
      </c>
      <c r="Q164" s="746">
        <f>IF($B$8="Actuals only",SUMIF('MemMon Actual'!$B$10:$B$36,'Summary TC'!$B162,'MemMon Actual'!P$10:P$36),0)+IF($B$8="Actuals + Projected",SUMIF('MemMon Total'!$B$10:$B$32,'Summary TC'!$B162,'MemMon Total'!P$10:P$32),0)</f>
        <v>0</v>
      </c>
      <c r="R164" s="746">
        <f>IF($B$8="Actuals only",SUMIF('MemMon Actual'!$B$10:$B$36,'Summary TC'!$B162,'MemMon Actual'!Q$10:Q$36),0)+IF($B$8="Actuals + Projected",SUMIF('MemMon Total'!$B$10:$B$32,'Summary TC'!$B162,'MemMon Total'!Q$10:Q$32),0)</f>
        <v>0</v>
      </c>
      <c r="S164" s="746">
        <f>IF($B$8="Actuals only",SUMIF('MemMon Actual'!$B$10:$B$36,'Summary TC'!$B162,'MemMon Actual'!R$10:R$36),0)+IF($B$8="Actuals + Projected",SUMIF('MemMon Total'!$B$10:$B$32,'Summary TC'!$B162,'MemMon Total'!R$10:R$32),0)</f>
        <v>0</v>
      </c>
      <c r="T164" s="746">
        <f>IF($B$8="Actuals only",SUMIF('MemMon Actual'!$B$10:$B$36,'Summary TC'!$B162,'MemMon Actual'!S$10:S$36),0)+IF($B$8="Actuals + Projected",SUMIF('MemMon Total'!$B$10:$B$32,'Summary TC'!$B162,'MemMon Total'!S$10:S$32),0)</f>
        <v>0</v>
      </c>
      <c r="U164" s="746">
        <f>IF($B$8="Actuals only",SUMIF('MemMon Actual'!$B$10:$B$36,'Summary TC'!$B162,'MemMon Actual'!T$10:T$36),0)+IF($B$8="Actuals + Projected",SUMIF('MemMon Total'!$B$10:$B$32,'Summary TC'!$B162,'MemMon Total'!T$10:T$32),0)</f>
        <v>0</v>
      </c>
      <c r="V164" s="746">
        <f>IF($B$8="Actuals only",SUMIF('MemMon Actual'!$B$10:$B$36,'Summary TC'!$B162,'MemMon Actual'!U$10:U$36),0)+IF($B$8="Actuals + Projected",SUMIF('MemMon Total'!$B$10:$B$32,'Summary TC'!$B162,'MemMon Total'!U$10:U$32),0)</f>
        <v>301149</v>
      </c>
      <c r="W164" s="746">
        <f>IF($B$8="Actuals only",SUMIF('MemMon Actual'!$B$10:$B$36,'Summary TC'!$B162,'MemMon Actual'!V$10:V$36),0)+IF($B$8="Actuals + Projected",SUMIF('MemMon Total'!$B$10:$B$32,'Summary TC'!$B162,'MemMon Total'!V$10:V$32),0)</f>
        <v>284604</v>
      </c>
      <c r="X164" s="746">
        <f>IF($B$8="Actuals only",SUMIF('MemMon Actual'!$B$10:$B$36,'Summary TC'!$B162,'MemMon Actual'!W$10:W$36),0)+IF($B$8="Actuals + Projected",SUMIF('MemMon Total'!$B$10:$B$32,'Summary TC'!$B162,'MemMon Total'!W$10:W$32),0)</f>
        <v>220732</v>
      </c>
      <c r="Y164" s="746">
        <f>IF($B$8="Actuals only",SUMIF('MemMon Actual'!$B$10:$B$36,'Summary TC'!$B162,'MemMon Actual'!X$10:X$36),0)+IF($B$8="Actuals + Projected",SUMIF('MemMon Total'!$B$10:$B$32,'Summary TC'!$B162,'MemMon Total'!X$10:X$32),0)</f>
        <v>334384</v>
      </c>
      <c r="Z164" s="746">
        <f>IF($B$8="Actuals only",SUMIF('MemMon Actual'!$B$10:$B$36,'Summary TC'!$B162,'MemMon Actual'!Y$10:Y$36),0)+IF($B$8="Actuals + Projected",SUMIF('MemMon Total'!$B$10:$B$32,'Summary TC'!$B162,'MemMon Total'!Y$10:Y$32),0)</f>
        <v>312121</v>
      </c>
      <c r="AA164" s="746">
        <f>IF($B$8="Actuals only",SUMIF('MemMon Actual'!$B$10:$B$36,'Summary TC'!$B162,'MemMon Actual'!Z$10:Z$36),0)+IF($B$8="Actuals + Projected",SUMIF('MemMon Total'!$B$10:$B$32,'Summary TC'!$B162,'MemMon Total'!Z$10:Z$32),0)</f>
        <v>398703</v>
      </c>
      <c r="AB164" s="746">
        <f>IF($B$8="Actuals only",SUMIF('MemMon Actual'!$B$10:$B$36,'Summary TC'!$B162,'MemMon Actual'!AA$10:AA$36),0)+IF($B$8="Actuals + Projected",SUMIF('MemMon Total'!$B$10:$B$32,'Summary TC'!$B162,'MemMon Total'!AA$10:AA$32),0)</f>
        <v>0</v>
      </c>
      <c r="AC164" s="746">
        <f>IF($B$8="Actuals only",SUMIF('MemMon Actual'!$B$10:$B$36,'Summary TC'!$B162,'MemMon Actual'!AB$10:AB$36),0)+IF($B$8="Actuals + Projected",SUMIF('MemMon Total'!$B$10:$B$32,'Summary TC'!$B162,'MemMon Total'!AB$10:AB$32),0)</f>
        <v>0</v>
      </c>
      <c r="AD164" s="746">
        <f>IF($B$8="Actuals only",SUMIF('MemMon Actual'!$B$10:$B$36,'Summary TC'!$B162,'MemMon Actual'!AC$10:AC$36),0)+IF($B$8="Actuals + Projected",SUMIF('MemMon Total'!$B$10:$B$32,'Summary TC'!$B162,'MemMon Total'!AC$10:AC$32),0)</f>
        <v>0</v>
      </c>
      <c r="AE164" s="746">
        <f>IF($B$8="Actuals only",SUMIF('MemMon Actual'!$B$10:$B$36,'Summary TC'!$B162,'MemMon Actual'!AD$10:AD$36),0)+IF($B$8="Actuals + Projected",SUMIF('MemMon Total'!$B$10:$B$32,'Summary TC'!$B162,'MemMon Total'!AD$10:AD$32),0)</f>
        <v>0</v>
      </c>
      <c r="AF164" s="746">
        <f>IF($B$8="Actuals only",SUMIF('MemMon Actual'!$B$10:$B$36,'Summary TC'!$B162,'MemMon Actual'!AE$10:AE$36),0)+IF($B$8="Actuals + Projected",SUMIF('MemMon Total'!$B$10:$B$32,'Summary TC'!$B162,'MemMon Total'!AE$10:AE$32),0)</f>
        <v>0</v>
      </c>
      <c r="AG164" s="746">
        <f>IF($B$8="Actuals only",SUMIF('MemMon Actual'!$B$10:$B$36,'Summary TC'!$B162,'MemMon Actual'!AF$10:AF$36),0)+IF($B$8="Actuals + Projected",SUMIF('MemMon Total'!$B$10:$B$32,'Summary TC'!$B162,'MemMon Total'!AF$10:AF$32),0)</f>
        <v>0</v>
      </c>
      <c r="AH164" s="747">
        <f>IF($B$8="Actuals only",SUMIF('MemMon Actual'!$B$10:$B$36,'Summary TC'!$B162,'MemMon Actual'!AG$10:AG$36),0)+IF($B$8="Actuals + Projected",SUMIF('MemMon Total'!$B$10:$B$32,'Summary TC'!$B162,'MemMon Total'!AG$10:AG$32),0)</f>
        <v>0</v>
      </c>
      <c r="AI164" s="741"/>
    </row>
    <row r="165" spans="2:35" ht="13" hidden="1" x14ac:dyDescent="0.3">
      <c r="B165" s="589"/>
      <c r="C165" s="688"/>
      <c r="D165" s="674"/>
      <c r="E165" s="748"/>
      <c r="F165" s="749"/>
      <c r="G165" s="749"/>
      <c r="H165" s="749"/>
      <c r="I165" s="749"/>
      <c r="J165" s="749"/>
      <c r="K165" s="749"/>
      <c r="L165" s="749"/>
      <c r="M165" s="749"/>
      <c r="N165" s="749"/>
      <c r="O165" s="749"/>
      <c r="P165" s="749"/>
      <c r="Q165" s="749"/>
      <c r="R165" s="749"/>
      <c r="S165" s="749"/>
      <c r="T165" s="749"/>
      <c r="U165" s="749"/>
      <c r="V165" s="749"/>
      <c r="W165" s="749"/>
      <c r="X165" s="749"/>
      <c r="Y165" s="749"/>
      <c r="Z165" s="749"/>
      <c r="AA165" s="749"/>
      <c r="AB165" s="749"/>
      <c r="AC165" s="749"/>
      <c r="AD165" s="749"/>
      <c r="AE165" s="749"/>
      <c r="AF165" s="749"/>
      <c r="AG165" s="749"/>
      <c r="AH165" s="750"/>
      <c r="AI165" s="741"/>
    </row>
    <row r="166" spans="2:35" ht="13" hidden="1" x14ac:dyDescent="0.3">
      <c r="B166" s="589" t="str">
        <f>IFERROR(VLOOKUP(C166,'MEG Def'!$A$42:$B$44,2),"")</f>
        <v/>
      </c>
      <c r="C166" s="688"/>
      <c r="D166" s="674" t="s">
        <v>20</v>
      </c>
      <c r="E166" s="638">
        <f>E167*E168</f>
        <v>0</v>
      </c>
      <c r="F166" s="639">
        <f t="shared" ref="F166:AC166" si="70">F167*F168</f>
        <v>0</v>
      </c>
      <c r="G166" s="639">
        <f t="shared" si="70"/>
        <v>0</v>
      </c>
      <c r="H166" s="639">
        <f t="shared" si="70"/>
        <v>0</v>
      </c>
      <c r="I166" s="639">
        <f t="shared" si="70"/>
        <v>0</v>
      </c>
      <c r="J166" s="639">
        <f t="shared" si="70"/>
        <v>0</v>
      </c>
      <c r="K166" s="639">
        <f t="shared" si="70"/>
        <v>0</v>
      </c>
      <c r="L166" s="639">
        <f t="shared" si="70"/>
        <v>0</v>
      </c>
      <c r="M166" s="639">
        <f t="shared" si="70"/>
        <v>0</v>
      </c>
      <c r="N166" s="639">
        <f t="shared" si="70"/>
        <v>0</v>
      </c>
      <c r="O166" s="639">
        <f t="shared" si="70"/>
        <v>0</v>
      </c>
      <c r="P166" s="639">
        <f t="shared" si="70"/>
        <v>0</v>
      </c>
      <c r="Q166" s="639">
        <f t="shared" si="70"/>
        <v>0</v>
      </c>
      <c r="R166" s="639">
        <f t="shared" si="70"/>
        <v>0</v>
      </c>
      <c r="S166" s="639">
        <f t="shared" si="70"/>
        <v>0</v>
      </c>
      <c r="T166" s="639">
        <f t="shared" si="70"/>
        <v>0</v>
      </c>
      <c r="U166" s="639">
        <f t="shared" si="70"/>
        <v>0</v>
      </c>
      <c r="V166" s="639">
        <f t="shared" si="70"/>
        <v>0</v>
      </c>
      <c r="W166" s="639">
        <f t="shared" si="70"/>
        <v>0</v>
      </c>
      <c r="X166" s="639">
        <f t="shared" si="70"/>
        <v>0</v>
      </c>
      <c r="Y166" s="639">
        <f t="shared" si="70"/>
        <v>0</v>
      </c>
      <c r="Z166" s="639">
        <f t="shared" si="70"/>
        <v>0</v>
      </c>
      <c r="AA166" s="639">
        <f t="shared" si="70"/>
        <v>0</v>
      </c>
      <c r="AB166" s="639">
        <f t="shared" si="70"/>
        <v>0</v>
      </c>
      <c r="AC166" s="639">
        <f t="shared" si="70"/>
        <v>0</v>
      </c>
      <c r="AD166" s="639">
        <f t="shared" ref="AD166:AH166" si="71">AD167*AD168</f>
        <v>0</v>
      </c>
      <c r="AE166" s="639">
        <f t="shared" si="71"/>
        <v>0</v>
      </c>
      <c r="AF166" s="639">
        <f t="shared" si="71"/>
        <v>0</v>
      </c>
      <c r="AG166" s="639">
        <f t="shared" si="71"/>
        <v>0</v>
      </c>
      <c r="AH166" s="640">
        <f t="shared" si="71"/>
        <v>0</v>
      </c>
      <c r="AI166" s="741"/>
    </row>
    <row r="167" spans="2:35" s="642" customFormat="1" ht="13" hidden="1" x14ac:dyDescent="0.3">
      <c r="B167" s="643"/>
      <c r="C167" s="742"/>
      <c r="D167" s="743" t="s">
        <v>21</v>
      </c>
      <c r="E167" s="646">
        <f>SUMIF('WOW PMPM &amp; Agg'!$B$42:$B$50,'Summary TC'!$B166,'WOW PMPM &amp; Agg'!D$42:D$50)</f>
        <v>0</v>
      </c>
      <c r="F167" s="647">
        <f>SUMIF('WOW PMPM &amp; Agg'!$B$42:$B$50,'Summary TC'!$B166,'WOW PMPM &amp; Agg'!E$42:E$50)</f>
        <v>0</v>
      </c>
      <c r="G167" s="647">
        <f>SUMIF('WOW PMPM &amp; Agg'!$B$42:$B$50,'Summary TC'!$B166,'WOW PMPM &amp; Agg'!F$42:F$50)</f>
        <v>0</v>
      </c>
      <c r="H167" s="647">
        <f>SUMIF('WOW PMPM &amp; Agg'!$B$42:$B$50,'Summary TC'!$B166,'WOW PMPM &amp; Agg'!G$42:G$50)</f>
        <v>0</v>
      </c>
      <c r="I167" s="647">
        <f>SUMIF('WOW PMPM &amp; Agg'!$B$42:$B$50,'Summary TC'!$B166,'WOW PMPM &amp; Agg'!H$42:H$50)</f>
        <v>0</v>
      </c>
      <c r="J167" s="647">
        <f>SUMIF('WOW PMPM &amp; Agg'!$B$42:$B$50,'Summary TC'!$B166,'WOW PMPM &amp; Agg'!I$42:I$50)</f>
        <v>0</v>
      </c>
      <c r="K167" s="647">
        <f>SUMIF('WOW PMPM &amp; Agg'!$B$42:$B$50,'Summary TC'!$B166,'WOW PMPM &amp; Agg'!J$42:J$50)</f>
        <v>0</v>
      </c>
      <c r="L167" s="647">
        <f>SUMIF('WOW PMPM &amp; Agg'!$B$42:$B$50,'Summary TC'!$B166,'WOW PMPM &amp; Agg'!K$42:K$50)</f>
        <v>0</v>
      </c>
      <c r="M167" s="647">
        <f>SUMIF('WOW PMPM &amp; Agg'!$B$42:$B$50,'Summary TC'!$B166,'WOW PMPM &amp; Agg'!L$42:L$50)</f>
        <v>0</v>
      </c>
      <c r="N167" s="647">
        <f>SUMIF('WOW PMPM &amp; Agg'!$B$42:$B$50,'Summary TC'!$B166,'WOW PMPM &amp; Agg'!M$42:M$50)</f>
        <v>0</v>
      </c>
      <c r="O167" s="647">
        <f>SUMIF('WOW PMPM &amp; Agg'!$B$42:$B$50,'Summary TC'!$B166,'WOW PMPM &amp; Agg'!N$42:N$50)</f>
        <v>0</v>
      </c>
      <c r="P167" s="647">
        <f>SUMIF('WOW PMPM &amp; Agg'!$B$42:$B$50,'Summary TC'!$B166,'WOW PMPM &amp; Agg'!O$42:O$50)</f>
        <v>0</v>
      </c>
      <c r="Q167" s="647">
        <f>SUMIF('WOW PMPM &amp; Agg'!$B$42:$B$50,'Summary TC'!$B166,'WOW PMPM &amp; Agg'!P$42:P$50)</f>
        <v>0</v>
      </c>
      <c r="R167" s="647">
        <f>SUMIF('WOW PMPM &amp; Agg'!$B$42:$B$50,'Summary TC'!$B166,'WOW PMPM &amp; Agg'!Q$42:Q$50)</f>
        <v>0</v>
      </c>
      <c r="S167" s="647">
        <f>SUMIF('WOW PMPM &amp; Agg'!$B$42:$B$50,'Summary TC'!$B166,'WOW PMPM &amp; Agg'!R$42:R$50)</f>
        <v>0</v>
      </c>
      <c r="T167" s="647">
        <f>SUMIF('WOW PMPM &amp; Agg'!$B$42:$B$50,'Summary TC'!$B166,'WOW PMPM &amp; Agg'!S$42:S$50)</f>
        <v>0</v>
      </c>
      <c r="U167" s="647">
        <f>SUMIF('WOW PMPM &amp; Agg'!$B$42:$B$50,'Summary TC'!$B166,'WOW PMPM &amp; Agg'!T$42:T$50)</f>
        <v>0</v>
      </c>
      <c r="V167" s="647">
        <f>SUMIF('WOW PMPM &amp; Agg'!$B$42:$B$50,'Summary TC'!$B166,'WOW PMPM &amp; Agg'!U$42:U$50)</f>
        <v>0</v>
      </c>
      <c r="W167" s="647">
        <f>SUMIF('WOW PMPM &amp; Agg'!$B$42:$B$50,'Summary TC'!$B166,'WOW PMPM &amp; Agg'!V$42:V$50)</f>
        <v>0</v>
      </c>
      <c r="X167" s="647">
        <f>SUMIF('WOW PMPM &amp; Agg'!$B$42:$B$50,'Summary TC'!$B166,'WOW PMPM &amp; Agg'!W$42:W$50)</f>
        <v>0</v>
      </c>
      <c r="Y167" s="647">
        <f>SUMIF('WOW PMPM &amp; Agg'!$B$42:$B$50,'Summary TC'!$B166,'WOW PMPM &amp; Agg'!X$42:X$50)</f>
        <v>0</v>
      </c>
      <c r="Z167" s="647">
        <f>SUMIF('WOW PMPM &amp; Agg'!$B$42:$B$50,'Summary TC'!$B166,'WOW PMPM &amp; Agg'!Y$42:Y$50)</f>
        <v>0</v>
      </c>
      <c r="AA167" s="647">
        <f>SUMIF('WOW PMPM &amp; Agg'!$B$42:$B$50,'Summary TC'!$B166,'WOW PMPM &amp; Agg'!Z$42:Z$50)</f>
        <v>0</v>
      </c>
      <c r="AB167" s="647">
        <f>SUMIF('WOW PMPM &amp; Agg'!$B$42:$B$50,'Summary TC'!$B166,'WOW PMPM &amp; Agg'!AA$42:AA$50)</f>
        <v>0</v>
      </c>
      <c r="AC167" s="647">
        <f>SUMIF('WOW PMPM &amp; Agg'!$B$42:$B$50,'Summary TC'!$B166,'WOW PMPM &amp; Agg'!AB$42:AB$50)</f>
        <v>0</v>
      </c>
      <c r="AD167" s="647">
        <f>SUMIF('WOW PMPM &amp; Agg'!$B$42:$B$50,'Summary TC'!$B166,'WOW PMPM &amp; Agg'!AC$42:AC$50)</f>
        <v>0</v>
      </c>
      <c r="AE167" s="647">
        <f>SUMIF('WOW PMPM &amp; Agg'!$B$42:$B$50,'Summary TC'!$B166,'WOW PMPM &amp; Agg'!AD$42:AD$50)</f>
        <v>0</v>
      </c>
      <c r="AF167" s="647">
        <f>SUMIF('WOW PMPM &amp; Agg'!$B$42:$B$50,'Summary TC'!$B166,'WOW PMPM &amp; Agg'!AE$42:AE$50)</f>
        <v>0</v>
      </c>
      <c r="AG167" s="647">
        <f>SUMIF('WOW PMPM &amp; Agg'!$B$42:$B$50,'Summary TC'!$B166,'WOW PMPM &amp; Agg'!AF$42:AF$50)</f>
        <v>0</v>
      </c>
      <c r="AH167" s="648">
        <f>SUMIF('WOW PMPM &amp; Agg'!$B$42:$B$50,'Summary TC'!$B166,'WOW PMPM &amp; Agg'!AG$42:AG$50)</f>
        <v>0</v>
      </c>
      <c r="AI167" s="744"/>
    </row>
    <row r="168" spans="2:35" ht="13" hidden="1" x14ac:dyDescent="0.3">
      <c r="B168" s="589"/>
      <c r="C168" s="688"/>
      <c r="D168" s="674" t="s">
        <v>22</v>
      </c>
      <c r="E168" s="745">
        <f>IF($B$8="Actuals only",SUMIF('MemMon Actual'!$B$10:$B$36,'Summary TC'!$B166,'MemMon Actual'!D$10:D$36),0)+IF($B$8="Actuals + Projected",SUMIF('MemMon Total'!$B$10:$B$32,'Summary TC'!$B166,'MemMon Total'!D$10:D$32),0)</f>
        <v>0</v>
      </c>
      <c r="F168" s="746">
        <f>IF($B$8="Actuals only",SUMIF('MemMon Actual'!$B$10:$B$36,'Summary TC'!$B166,'MemMon Actual'!E$10:E$36),0)+IF($B$8="Actuals + Projected",SUMIF('MemMon Total'!$B$10:$B$32,'Summary TC'!$B166,'MemMon Total'!E$10:E$32),0)</f>
        <v>0</v>
      </c>
      <c r="G168" s="746">
        <f>IF($B$8="Actuals only",SUMIF('MemMon Actual'!$B$10:$B$36,'Summary TC'!$B166,'MemMon Actual'!F$10:F$36),0)+IF($B$8="Actuals + Projected",SUMIF('MemMon Total'!$B$10:$B$32,'Summary TC'!$B166,'MemMon Total'!F$10:F$32),0)</f>
        <v>0</v>
      </c>
      <c r="H168" s="746">
        <f>IF($B$8="Actuals only",SUMIF('MemMon Actual'!$B$10:$B$36,'Summary TC'!$B166,'MemMon Actual'!G$10:G$36),0)+IF($B$8="Actuals + Projected",SUMIF('MemMon Total'!$B$10:$B$32,'Summary TC'!$B166,'MemMon Total'!G$10:G$32),0)</f>
        <v>0</v>
      </c>
      <c r="I168" s="746">
        <f>IF($B$8="Actuals only",SUMIF('MemMon Actual'!$B$10:$B$36,'Summary TC'!$B166,'MemMon Actual'!H$10:H$36),0)+IF($B$8="Actuals + Projected",SUMIF('MemMon Total'!$B$10:$B$32,'Summary TC'!$B166,'MemMon Total'!H$10:H$32),0)</f>
        <v>0</v>
      </c>
      <c r="J168" s="746">
        <f>IF($B$8="Actuals only",SUMIF('MemMon Actual'!$B$10:$B$36,'Summary TC'!$B166,'MemMon Actual'!I$10:I$36),0)+IF($B$8="Actuals + Projected",SUMIF('MemMon Total'!$B$10:$B$32,'Summary TC'!$B166,'MemMon Total'!I$10:I$32),0)</f>
        <v>0</v>
      </c>
      <c r="K168" s="746">
        <f>IF($B$8="Actuals only",SUMIF('MemMon Actual'!$B$10:$B$36,'Summary TC'!$B166,'MemMon Actual'!J$10:J$36),0)+IF($B$8="Actuals + Projected",SUMIF('MemMon Total'!$B$10:$B$32,'Summary TC'!$B166,'MemMon Total'!J$10:J$32),0)</f>
        <v>0</v>
      </c>
      <c r="L168" s="746">
        <f>IF($B$8="Actuals only",SUMIF('MemMon Actual'!$B$10:$B$36,'Summary TC'!$B166,'MemMon Actual'!K$10:K$36),0)+IF($B$8="Actuals + Projected",SUMIF('MemMon Total'!$B$10:$B$32,'Summary TC'!$B166,'MemMon Total'!K$10:K$32),0)</f>
        <v>0</v>
      </c>
      <c r="M168" s="746">
        <f>IF($B$8="Actuals only",SUMIF('MemMon Actual'!$B$10:$B$36,'Summary TC'!$B166,'MemMon Actual'!L$10:L$36),0)+IF($B$8="Actuals + Projected",SUMIF('MemMon Total'!$B$10:$B$32,'Summary TC'!$B166,'MemMon Total'!L$10:L$32),0)</f>
        <v>0</v>
      </c>
      <c r="N168" s="746">
        <f>IF($B$8="Actuals only",SUMIF('MemMon Actual'!$B$10:$B$36,'Summary TC'!$B166,'MemMon Actual'!M$10:M$36),0)+IF($B$8="Actuals + Projected",SUMIF('MemMon Total'!$B$10:$B$32,'Summary TC'!$B166,'MemMon Total'!M$10:M$32),0)</f>
        <v>0</v>
      </c>
      <c r="O168" s="746">
        <f>IF($B$8="Actuals only",SUMIF('MemMon Actual'!$B$10:$B$36,'Summary TC'!$B166,'MemMon Actual'!N$10:N$36),0)+IF($B$8="Actuals + Projected",SUMIF('MemMon Total'!$B$10:$B$32,'Summary TC'!$B166,'MemMon Total'!N$10:N$32),0)</f>
        <v>0</v>
      </c>
      <c r="P168" s="746">
        <f>IF($B$8="Actuals only",SUMIF('MemMon Actual'!$B$10:$B$36,'Summary TC'!$B166,'MemMon Actual'!O$10:O$36),0)+IF($B$8="Actuals + Projected",SUMIF('MemMon Total'!$B$10:$B$32,'Summary TC'!$B166,'MemMon Total'!O$10:O$32),0)</f>
        <v>0</v>
      </c>
      <c r="Q168" s="746">
        <f>IF($B$8="Actuals only",SUMIF('MemMon Actual'!$B$10:$B$36,'Summary TC'!$B166,'MemMon Actual'!P$10:P$36),0)+IF($B$8="Actuals + Projected",SUMIF('MemMon Total'!$B$10:$B$32,'Summary TC'!$B166,'MemMon Total'!P$10:P$32),0)</f>
        <v>0</v>
      </c>
      <c r="R168" s="746">
        <f>IF($B$8="Actuals only",SUMIF('MemMon Actual'!$B$10:$B$36,'Summary TC'!$B166,'MemMon Actual'!Q$10:Q$36),0)+IF($B$8="Actuals + Projected",SUMIF('MemMon Total'!$B$10:$B$32,'Summary TC'!$B166,'MemMon Total'!Q$10:Q$32),0)</f>
        <v>0</v>
      </c>
      <c r="S168" s="746">
        <f>IF($B$8="Actuals only",SUMIF('MemMon Actual'!$B$10:$B$36,'Summary TC'!$B166,'MemMon Actual'!R$10:R$36),0)+IF($B$8="Actuals + Projected",SUMIF('MemMon Total'!$B$10:$B$32,'Summary TC'!$B166,'MemMon Total'!R$10:R$32),0)</f>
        <v>0</v>
      </c>
      <c r="T168" s="746">
        <f>IF($B$8="Actuals only",SUMIF('MemMon Actual'!$B$10:$B$36,'Summary TC'!$B166,'MemMon Actual'!S$10:S$36),0)+IF($B$8="Actuals + Projected",SUMIF('MemMon Total'!$B$10:$B$32,'Summary TC'!$B166,'MemMon Total'!S$10:S$32),0)</f>
        <v>0</v>
      </c>
      <c r="U168" s="746">
        <f>IF($B$8="Actuals only",SUMIF('MemMon Actual'!$B$10:$B$36,'Summary TC'!$B166,'MemMon Actual'!T$10:T$36),0)+IF($B$8="Actuals + Projected",SUMIF('MemMon Total'!$B$10:$B$32,'Summary TC'!$B166,'MemMon Total'!T$10:T$32),0)</f>
        <v>0</v>
      </c>
      <c r="V168" s="746">
        <f>IF($B$8="Actuals only",SUMIF('MemMon Actual'!$B$10:$B$36,'Summary TC'!$B166,'MemMon Actual'!U$10:U$36),0)+IF($B$8="Actuals + Projected",SUMIF('MemMon Total'!$B$10:$B$32,'Summary TC'!$B166,'MemMon Total'!U$10:U$32),0)</f>
        <v>0</v>
      </c>
      <c r="W168" s="746">
        <f>IF($B$8="Actuals only",SUMIF('MemMon Actual'!$B$10:$B$36,'Summary TC'!$B166,'MemMon Actual'!V$10:V$36),0)+IF($B$8="Actuals + Projected",SUMIF('MemMon Total'!$B$10:$B$32,'Summary TC'!$B166,'MemMon Total'!V$10:V$32),0)</f>
        <v>0</v>
      </c>
      <c r="X168" s="746">
        <f>IF($B$8="Actuals only",SUMIF('MemMon Actual'!$B$10:$B$36,'Summary TC'!$B166,'MemMon Actual'!W$10:W$36),0)+IF($B$8="Actuals + Projected",SUMIF('MemMon Total'!$B$10:$B$32,'Summary TC'!$B166,'MemMon Total'!W$10:W$32),0)</f>
        <v>0</v>
      </c>
      <c r="Y168" s="746">
        <f>IF($B$8="Actuals only",SUMIF('MemMon Actual'!$B$10:$B$36,'Summary TC'!$B166,'MemMon Actual'!X$10:X$36),0)+IF($B$8="Actuals + Projected",SUMIF('MemMon Total'!$B$10:$B$32,'Summary TC'!$B166,'MemMon Total'!X$10:X$32),0)</f>
        <v>0</v>
      </c>
      <c r="Z168" s="746">
        <f>IF($B$8="Actuals only",SUMIF('MemMon Actual'!$B$10:$B$36,'Summary TC'!$B166,'MemMon Actual'!Y$10:Y$36),0)+IF($B$8="Actuals + Projected",SUMIF('MemMon Total'!$B$10:$B$32,'Summary TC'!$B166,'MemMon Total'!Y$10:Y$32),0)</f>
        <v>0</v>
      </c>
      <c r="AA168" s="746">
        <f>IF($B$8="Actuals only",SUMIF('MemMon Actual'!$B$10:$B$36,'Summary TC'!$B166,'MemMon Actual'!Z$10:Z$36),0)+IF($B$8="Actuals + Projected",SUMIF('MemMon Total'!$B$10:$B$32,'Summary TC'!$B166,'MemMon Total'!Z$10:Z$32),0)</f>
        <v>0</v>
      </c>
      <c r="AB168" s="746">
        <f>IF($B$8="Actuals only",SUMIF('MemMon Actual'!$B$10:$B$36,'Summary TC'!$B166,'MemMon Actual'!AA$10:AA$36),0)+IF($B$8="Actuals + Projected",SUMIF('MemMon Total'!$B$10:$B$32,'Summary TC'!$B166,'MemMon Total'!AA$10:AA$32),0)</f>
        <v>0</v>
      </c>
      <c r="AC168" s="746">
        <f>IF($B$8="Actuals only",SUMIF('MemMon Actual'!$B$10:$B$36,'Summary TC'!$B166,'MemMon Actual'!AB$10:AB$36),0)+IF($B$8="Actuals + Projected",SUMIF('MemMon Total'!$B$10:$B$32,'Summary TC'!$B166,'MemMon Total'!AB$10:AB$32),0)</f>
        <v>0</v>
      </c>
      <c r="AD168" s="746">
        <f>IF($B$8="Actuals only",SUMIF('MemMon Actual'!$B$10:$B$36,'Summary TC'!$B166,'MemMon Actual'!AC$10:AC$36),0)+IF($B$8="Actuals + Projected",SUMIF('MemMon Total'!$B$10:$B$32,'Summary TC'!$B166,'MemMon Total'!AC$10:AC$32),0)</f>
        <v>0</v>
      </c>
      <c r="AE168" s="746">
        <f>IF($B$8="Actuals only",SUMIF('MemMon Actual'!$B$10:$B$36,'Summary TC'!$B166,'MemMon Actual'!AD$10:AD$36),0)+IF($B$8="Actuals + Projected",SUMIF('MemMon Total'!$B$10:$B$32,'Summary TC'!$B166,'MemMon Total'!AD$10:AD$32),0)</f>
        <v>0</v>
      </c>
      <c r="AF168" s="746">
        <f>IF($B$8="Actuals only",SUMIF('MemMon Actual'!$B$10:$B$36,'Summary TC'!$B166,'MemMon Actual'!AE$10:AE$36),0)+IF($B$8="Actuals + Projected",SUMIF('MemMon Total'!$B$10:$B$32,'Summary TC'!$B166,'MemMon Total'!AE$10:AE$32),0)</f>
        <v>0</v>
      </c>
      <c r="AG168" s="746">
        <f>IF($B$8="Actuals only",SUMIF('MemMon Actual'!$B$10:$B$36,'Summary TC'!$B166,'MemMon Actual'!AF$10:AF$36),0)+IF($B$8="Actuals + Projected",SUMIF('MemMon Total'!$B$10:$B$32,'Summary TC'!$B166,'MemMon Total'!AF$10:AF$32),0)</f>
        <v>0</v>
      </c>
      <c r="AH168" s="747">
        <f>IF($B$8="Actuals only",SUMIF('MemMon Actual'!$B$10:$B$36,'Summary TC'!$B166,'MemMon Actual'!AG$10:AG$36),0)+IF($B$8="Actuals + Projected",SUMIF('MemMon Total'!$B$10:$B$32,'Summary TC'!$B166,'MemMon Total'!AG$10:AG$32),0)</f>
        <v>0</v>
      </c>
      <c r="AI168" s="741"/>
    </row>
    <row r="169" spans="2:35" ht="13" hidden="1" x14ac:dyDescent="0.3">
      <c r="B169" s="589"/>
      <c r="C169" s="688"/>
      <c r="D169" s="674"/>
      <c r="E169" s="748"/>
      <c r="F169" s="749"/>
      <c r="G169" s="749"/>
      <c r="H169" s="749"/>
      <c r="I169" s="749"/>
      <c r="J169" s="749"/>
      <c r="K169" s="749"/>
      <c r="L169" s="749"/>
      <c r="M169" s="749"/>
      <c r="N169" s="749"/>
      <c r="O169" s="749"/>
      <c r="P169" s="749"/>
      <c r="Q169" s="749"/>
      <c r="R169" s="749"/>
      <c r="S169" s="749"/>
      <c r="T169" s="749"/>
      <c r="U169" s="749"/>
      <c r="V169" s="749"/>
      <c r="W169" s="749"/>
      <c r="X169" s="749"/>
      <c r="Y169" s="749"/>
      <c r="Z169" s="749"/>
      <c r="AA169" s="749"/>
      <c r="AB169" s="749"/>
      <c r="AC169" s="749"/>
      <c r="AD169" s="749"/>
      <c r="AE169" s="749"/>
      <c r="AF169" s="749"/>
      <c r="AG169" s="749"/>
      <c r="AH169" s="750"/>
      <c r="AI169" s="741"/>
    </row>
    <row r="170" spans="2:35" ht="13" hidden="1" x14ac:dyDescent="0.3">
      <c r="B170" s="589" t="str">
        <f>IFERROR(VLOOKUP(C170,'MEG Def'!$A$42:$B$44,2),"")</f>
        <v/>
      </c>
      <c r="C170" s="688"/>
      <c r="D170" s="674" t="s">
        <v>20</v>
      </c>
      <c r="E170" s="638">
        <f>E171*E172</f>
        <v>0</v>
      </c>
      <c r="F170" s="639">
        <f t="shared" ref="F170:AC170" si="72">F171*F172</f>
        <v>0</v>
      </c>
      <c r="G170" s="639">
        <f t="shared" si="72"/>
        <v>0</v>
      </c>
      <c r="H170" s="639">
        <f t="shared" si="72"/>
        <v>0</v>
      </c>
      <c r="I170" s="639">
        <f t="shared" si="72"/>
        <v>0</v>
      </c>
      <c r="J170" s="639">
        <f t="shared" si="72"/>
        <v>0</v>
      </c>
      <c r="K170" s="639">
        <f t="shared" si="72"/>
        <v>0</v>
      </c>
      <c r="L170" s="639">
        <f t="shared" si="72"/>
        <v>0</v>
      </c>
      <c r="M170" s="639">
        <f t="shared" si="72"/>
        <v>0</v>
      </c>
      <c r="N170" s="639">
        <f t="shared" si="72"/>
        <v>0</v>
      </c>
      <c r="O170" s="639">
        <f t="shared" si="72"/>
        <v>0</v>
      </c>
      <c r="P170" s="639">
        <f t="shared" si="72"/>
        <v>0</v>
      </c>
      <c r="Q170" s="639">
        <f t="shared" si="72"/>
        <v>0</v>
      </c>
      <c r="R170" s="639">
        <f t="shared" si="72"/>
        <v>0</v>
      </c>
      <c r="S170" s="639">
        <f t="shared" si="72"/>
        <v>0</v>
      </c>
      <c r="T170" s="639">
        <f t="shared" si="72"/>
        <v>0</v>
      </c>
      <c r="U170" s="639">
        <f t="shared" si="72"/>
        <v>0</v>
      </c>
      <c r="V170" s="639">
        <f t="shared" si="72"/>
        <v>0</v>
      </c>
      <c r="W170" s="639">
        <f t="shared" si="72"/>
        <v>0</v>
      </c>
      <c r="X170" s="639">
        <f t="shared" si="72"/>
        <v>0</v>
      </c>
      <c r="Y170" s="639">
        <f t="shared" si="72"/>
        <v>0</v>
      </c>
      <c r="Z170" s="639">
        <f t="shared" si="72"/>
        <v>0</v>
      </c>
      <c r="AA170" s="639">
        <f t="shared" si="72"/>
        <v>0</v>
      </c>
      <c r="AB170" s="639">
        <f t="shared" si="72"/>
        <v>0</v>
      </c>
      <c r="AC170" s="639">
        <f t="shared" si="72"/>
        <v>0</v>
      </c>
      <c r="AD170" s="639">
        <f t="shared" ref="AD170:AH170" si="73">AD171*AD172</f>
        <v>0</v>
      </c>
      <c r="AE170" s="639">
        <f t="shared" si="73"/>
        <v>0</v>
      </c>
      <c r="AF170" s="639">
        <f t="shared" si="73"/>
        <v>0</v>
      </c>
      <c r="AG170" s="639">
        <f t="shared" si="73"/>
        <v>0</v>
      </c>
      <c r="AH170" s="640">
        <f t="shared" si="73"/>
        <v>0</v>
      </c>
      <c r="AI170" s="741"/>
    </row>
    <row r="171" spans="2:35" s="642" customFormat="1" ht="13" hidden="1" x14ac:dyDescent="0.3">
      <c r="B171" s="643"/>
      <c r="C171" s="742"/>
      <c r="D171" s="743" t="s">
        <v>21</v>
      </c>
      <c r="E171" s="646">
        <f>SUMIF('WOW PMPM &amp; Agg'!$B$42:$B$50,'Summary TC'!$B170,'WOW PMPM &amp; Agg'!D$42:D$50)</f>
        <v>0</v>
      </c>
      <c r="F171" s="647">
        <f>SUMIF('WOW PMPM &amp; Agg'!$B$42:$B$50,'Summary TC'!$B170,'WOW PMPM &amp; Agg'!E$42:E$50)</f>
        <v>0</v>
      </c>
      <c r="G171" s="647">
        <f>SUMIF('WOW PMPM &amp; Agg'!$B$42:$B$50,'Summary TC'!$B170,'WOW PMPM &amp; Agg'!F$42:F$50)</f>
        <v>0</v>
      </c>
      <c r="H171" s="647">
        <f>SUMIF('WOW PMPM &amp; Agg'!$B$42:$B$50,'Summary TC'!$B170,'WOW PMPM &amp; Agg'!G$42:G$50)</f>
        <v>0</v>
      </c>
      <c r="I171" s="647">
        <f>SUMIF('WOW PMPM &amp; Agg'!$B$42:$B$50,'Summary TC'!$B170,'WOW PMPM &amp; Agg'!H$42:H$50)</f>
        <v>0</v>
      </c>
      <c r="J171" s="647">
        <f>SUMIF('WOW PMPM &amp; Agg'!$B$42:$B$50,'Summary TC'!$B170,'WOW PMPM &amp; Agg'!I$42:I$50)</f>
        <v>0</v>
      </c>
      <c r="K171" s="647">
        <f>SUMIF('WOW PMPM &amp; Agg'!$B$42:$B$50,'Summary TC'!$B170,'WOW PMPM &amp; Agg'!J$42:J$50)</f>
        <v>0</v>
      </c>
      <c r="L171" s="647">
        <f>SUMIF('WOW PMPM &amp; Agg'!$B$42:$B$50,'Summary TC'!$B170,'WOW PMPM &amp; Agg'!K$42:K$50)</f>
        <v>0</v>
      </c>
      <c r="M171" s="647">
        <f>SUMIF('WOW PMPM &amp; Agg'!$B$42:$B$50,'Summary TC'!$B170,'WOW PMPM &amp; Agg'!L$42:L$50)</f>
        <v>0</v>
      </c>
      <c r="N171" s="647">
        <f>SUMIF('WOW PMPM &amp; Agg'!$B$42:$B$50,'Summary TC'!$B170,'WOW PMPM &amp; Agg'!M$42:M$50)</f>
        <v>0</v>
      </c>
      <c r="O171" s="647">
        <f>SUMIF('WOW PMPM &amp; Agg'!$B$42:$B$50,'Summary TC'!$B170,'WOW PMPM &amp; Agg'!N$42:N$50)</f>
        <v>0</v>
      </c>
      <c r="P171" s="647">
        <f>SUMIF('WOW PMPM &amp; Agg'!$B$42:$B$50,'Summary TC'!$B170,'WOW PMPM &amp; Agg'!O$42:O$50)</f>
        <v>0</v>
      </c>
      <c r="Q171" s="647">
        <f>SUMIF('WOW PMPM &amp; Agg'!$B$42:$B$50,'Summary TC'!$B170,'WOW PMPM &amp; Agg'!P$42:P$50)</f>
        <v>0</v>
      </c>
      <c r="R171" s="647">
        <f>SUMIF('WOW PMPM &amp; Agg'!$B$42:$B$50,'Summary TC'!$B170,'WOW PMPM &amp; Agg'!Q$42:Q$50)</f>
        <v>0</v>
      </c>
      <c r="S171" s="647">
        <f>SUMIF('WOW PMPM &amp; Agg'!$B$42:$B$50,'Summary TC'!$B170,'WOW PMPM &amp; Agg'!R$42:R$50)</f>
        <v>0</v>
      </c>
      <c r="T171" s="647">
        <f>SUMIF('WOW PMPM &amp; Agg'!$B$42:$B$50,'Summary TC'!$B170,'WOW PMPM &amp; Agg'!S$42:S$50)</f>
        <v>0</v>
      </c>
      <c r="U171" s="647">
        <f>SUMIF('WOW PMPM &amp; Agg'!$B$42:$B$50,'Summary TC'!$B170,'WOW PMPM &amp; Agg'!T$42:T$50)</f>
        <v>0</v>
      </c>
      <c r="V171" s="647">
        <f>SUMIF('WOW PMPM &amp; Agg'!$B$42:$B$50,'Summary TC'!$B170,'WOW PMPM &amp; Agg'!U$42:U$50)</f>
        <v>0</v>
      </c>
      <c r="W171" s="647">
        <f>SUMIF('WOW PMPM &amp; Agg'!$B$42:$B$50,'Summary TC'!$B170,'WOW PMPM &amp; Agg'!V$42:V$50)</f>
        <v>0</v>
      </c>
      <c r="X171" s="647">
        <f>SUMIF('WOW PMPM &amp; Agg'!$B$42:$B$50,'Summary TC'!$B170,'WOW PMPM &amp; Agg'!W$42:W$50)</f>
        <v>0</v>
      </c>
      <c r="Y171" s="647">
        <f>SUMIF('WOW PMPM &amp; Agg'!$B$42:$B$50,'Summary TC'!$B170,'WOW PMPM &amp; Agg'!X$42:X$50)</f>
        <v>0</v>
      </c>
      <c r="Z171" s="647">
        <f>SUMIF('WOW PMPM &amp; Agg'!$B$42:$B$50,'Summary TC'!$B170,'WOW PMPM &amp; Agg'!Y$42:Y$50)</f>
        <v>0</v>
      </c>
      <c r="AA171" s="647">
        <f>SUMIF('WOW PMPM &amp; Agg'!$B$42:$B$50,'Summary TC'!$B170,'WOW PMPM &amp; Agg'!Z$42:Z$50)</f>
        <v>0</v>
      </c>
      <c r="AB171" s="647">
        <f>SUMIF('WOW PMPM &amp; Agg'!$B$42:$B$50,'Summary TC'!$B170,'WOW PMPM &amp; Agg'!AA$42:AA$50)</f>
        <v>0</v>
      </c>
      <c r="AC171" s="647">
        <f>SUMIF('WOW PMPM &amp; Agg'!$B$42:$B$50,'Summary TC'!$B170,'WOW PMPM &amp; Agg'!AB$42:AB$50)</f>
        <v>0</v>
      </c>
      <c r="AD171" s="647">
        <f>SUMIF('WOW PMPM &amp; Agg'!$B$42:$B$50,'Summary TC'!$B170,'WOW PMPM &amp; Agg'!AC$42:AC$50)</f>
        <v>0</v>
      </c>
      <c r="AE171" s="647">
        <f>SUMIF('WOW PMPM &amp; Agg'!$B$42:$B$50,'Summary TC'!$B170,'WOW PMPM &amp; Agg'!AD$42:AD$50)</f>
        <v>0</v>
      </c>
      <c r="AF171" s="647">
        <f>SUMIF('WOW PMPM &amp; Agg'!$B$42:$B$50,'Summary TC'!$B170,'WOW PMPM &amp; Agg'!AE$42:AE$50)</f>
        <v>0</v>
      </c>
      <c r="AG171" s="647">
        <f>SUMIF('WOW PMPM &amp; Agg'!$B$42:$B$50,'Summary TC'!$B170,'WOW PMPM &amp; Agg'!AF$42:AF$50)</f>
        <v>0</v>
      </c>
      <c r="AH171" s="648">
        <f>SUMIF('WOW PMPM &amp; Agg'!$B$42:$B$50,'Summary TC'!$B170,'WOW PMPM &amp; Agg'!AG$42:AG$50)</f>
        <v>0</v>
      </c>
      <c r="AI171" s="744"/>
    </row>
    <row r="172" spans="2:35" ht="13" hidden="1" x14ac:dyDescent="0.3">
      <c r="B172" s="589"/>
      <c r="C172" s="688"/>
      <c r="D172" s="674" t="s">
        <v>22</v>
      </c>
      <c r="E172" s="745">
        <f>IF($B$8="Actuals only",SUMIF('MemMon Actual'!$B$10:$B$36,'Summary TC'!$B170,'MemMon Actual'!D$10:D$36),0)+IF($B$8="Actuals + Projected",SUMIF('MemMon Total'!$B$10:$B$32,'Summary TC'!$B170,'MemMon Total'!D$10:D$32),0)</f>
        <v>0</v>
      </c>
      <c r="F172" s="746">
        <f>IF($B$8="Actuals only",SUMIF('MemMon Actual'!$B$10:$B$36,'Summary TC'!$B170,'MemMon Actual'!E$10:E$36),0)+IF($B$8="Actuals + Projected",SUMIF('MemMon Total'!$B$10:$B$32,'Summary TC'!$B170,'MemMon Total'!E$10:E$32),0)</f>
        <v>0</v>
      </c>
      <c r="G172" s="746">
        <f>IF($B$8="Actuals only",SUMIF('MemMon Actual'!$B$10:$B$36,'Summary TC'!$B170,'MemMon Actual'!F$10:F$36),0)+IF($B$8="Actuals + Projected",SUMIF('MemMon Total'!$B$10:$B$32,'Summary TC'!$B170,'MemMon Total'!F$10:F$32),0)</f>
        <v>0</v>
      </c>
      <c r="H172" s="746">
        <f>IF($B$8="Actuals only",SUMIF('MemMon Actual'!$B$10:$B$36,'Summary TC'!$B170,'MemMon Actual'!G$10:G$36),0)+IF($B$8="Actuals + Projected",SUMIF('MemMon Total'!$B$10:$B$32,'Summary TC'!$B170,'MemMon Total'!G$10:G$32),0)</f>
        <v>0</v>
      </c>
      <c r="I172" s="746">
        <f>IF($B$8="Actuals only",SUMIF('MemMon Actual'!$B$10:$B$36,'Summary TC'!$B170,'MemMon Actual'!H$10:H$36),0)+IF($B$8="Actuals + Projected",SUMIF('MemMon Total'!$B$10:$B$32,'Summary TC'!$B170,'MemMon Total'!H$10:H$32),0)</f>
        <v>0</v>
      </c>
      <c r="J172" s="746">
        <f>IF($B$8="Actuals only",SUMIF('MemMon Actual'!$B$10:$B$36,'Summary TC'!$B170,'MemMon Actual'!I$10:I$36),0)+IF($B$8="Actuals + Projected",SUMIF('MemMon Total'!$B$10:$B$32,'Summary TC'!$B170,'MemMon Total'!I$10:I$32),0)</f>
        <v>0</v>
      </c>
      <c r="K172" s="746">
        <f>IF($B$8="Actuals only",SUMIF('MemMon Actual'!$B$10:$B$36,'Summary TC'!$B170,'MemMon Actual'!J$10:J$36),0)+IF($B$8="Actuals + Projected",SUMIF('MemMon Total'!$B$10:$B$32,'Summary TC'!$B170,'MemMon Total'!J$10:J$32),0)</f>
        <v>0</v>
      </c>
      <c r="L172" s="746">
        <f>IF($B$8="Actuals only",SUMIF('MemMon Actual'!$B$10:$B$36,'Summary TC'!$B170,'MemMon Actual'!K$10:K$36),0)+IF($B$8="Actuals + Projected",SUMIF('MemMon Total'!$B$10:$B$32,'Summary TC'!$B170,'MemMon Total'!K$10:K$32),0)</f>
        <v>0</v>
      </c>
      <c r="M172" s="746">
        <f>IF($B$8="Actuals only",SUMIF('MemMon Actual'!$B$10:$B$36,'Summary TC'!$B170,'MemMon Actual'!L$10:L$36),0)+IF($B$8="Actuals + Projected",SUMIF('MemMon Total'!$B$10:$B$32,'Summary TC'!$B170,'MemMon Total'!L$10:L$32),0)</f>
        <v>0</v>
      </c>
      <c r="N172" s="746">
        <f>IF($B$8="Actuals only",SUMIF('MemMon Actual'!$B$10:$B$36,'Summary TC'!$B170,'MemMon Actual'!M$10:M$36),0)+IF($B$8="Actuals + Projected",SUMIF('MemMon Total'!$B$10:$B$32,'Summary TC'!$B170,'MemMon Total'!M$10:M$32),0)</f>
        <v>0</v>
      </c>
      <c r="O172" s="746">
        <f>IF($B$8="Actuals only",SUMIF('MemMon Actual'!$B$10:$B$36,'Summary TC'!$B170,'MemMon Actual'!N$10:N$36),0)+IF($B$8="Actuals + Projected",SUMIF('MemMon Total'!$B$10:$B$32,'Summary TC'!$B170,'MemMon Total'!N$10:N$32),0)</f>
        <v>0</v>
      </c>
      <c r="P172" s="746">
        <f>IF($B$8="Actuals only",SUMIF('MemMon Actual'!$B$10:$B$36,'Summary TC'!$B170,'MemMon Actual'!O$10:O$36),0)+IF($B$8="Actuals + Projected",SUMIF('MemMon Total'!$B$10:$B$32,'Summary TC'!$B170,'MemMon Total'!O$10:O$32),0)</f>
        <v>0</v>
      </c>
      <c r="Q172" s="746">
        <f>IF($B$8="Actuals only",SUMIF('MemMon Actual'!$B$10:$B$36,'Summary TC'!$B170,'MemMon Actual'!P$10:P$36),0)+IF($B$8="Actuals + Projected",SUMIF('MemMon Total'!$B$10:$B$32,'Summary TC'!$B170,'MemMon Total'!P$10:P$32),0)</f>
        <v>0</v>
      </c>
      <c r="R172" s="746">
        <f>IF($B$8="Actuals only",SUMIF('MemMon Actual'!$B$10:$B$36,'Summary TC'!$B170,'MemMon Actual'!Q$10:Q$36),0)+IF($B$8="Actuals + Projected",SUMIF('MemMon Total'!$B$10:$B$32,'Summary TC'!$B170,'MemMon Total'!Q$10:Q$32),0)</f>
        <v>0</v>
      </c>
      <c r="S172" s="746">
        <f>IF($B$8="Actuals only",SUMIF('MemMon Actual'!$B$10:$B$36,'Summary TC'!$B170,'MemMon Actual'!R$10:R$36),0)+IF($B$8="Actuals + Projected",SUMIF('MemMon Total'!$B$10:$B$32,'Summary TC'!$B170,'MemMon Total'!R$10:R$32),0)</f>
        <v>0</v>
      </c>
      <c r="T172" s="746">
        <f>IF($B$8="Actuals only",SUMIF('MemMon Actual'!$B$10:$B$36,'Summary TC'!$B170,'MemMon Actual'!S$10:S$36),0)+IF($B$8="Actuals + Projected",SUMIF('MemMon Total'!$B$10:$B$32,'Summary TC'!$B170,'MemMon Total'!S$10:S$32),0)</f>
        <v>0</v>
      </c>
      <c r="U172" s="746">
        <f>IF($B$8="Actuals only",SUMIF('MemMon Actual'!$B$10:$B$36,'Summary TC'!$B170,'MemMon Actual'!T$10:T$36),0)+IF($B$8="Actuals + Projected",SUMIF('MemMon Total'!$B$10:$B$32,'Summary TC'!$B170,'MemMon Total'!T$10:T$32),0)</f>
        <v>0</v>
      </c>
      <c r="V172" s="746">
        <f>IF($B$8="Actuals only",SUMIF('MemMon Actual'!$B$10:$B$36,'Summary TC'!$B170,'MemMon Actual'!U$10:U$36),0)+IF($B$8="Actuals + Projected",SUMIF('MemMon Total'!$B$10:$B$32,'Summary TC'!$B170,'MemMon Total'!U$10:U$32),0)</f>
        <v>0</v>
      </c>
      <c r="W172" s="746">
        <f>IF($B$8="Actuals only",SUMIF('MemMon Actual'!$B$10:$B$36,'Summary TC'!$B170,'MemMon Actual'!V$10:V$36),0)+IF($B$8="Actuals + Projected",SUMIF('MemMon Total'!$B$10:$B$32,'Summary TC'!$B170,'MemMon Total'!V$10:V$32),0)</f>
        <v>0</v>
      </c>
      <c r="X172" s="746">
        <f>IF($B$8="Actuals only",SUMIF('MemMon Actual'!$B$10:$B$36,'Summary TC'!$B170,'MemMon Actual'!W$10:W$36),0)+IF($B$8="Actuals + Projected",SUMIF('MemMon Total'!$B$10:$B$32,'Summary TC'!$B170,'MemMon Total'!W$10:W$32),0)</f>
        <v>0</v>
      </c>
      <c r="Y172" s="746">
        <f>IF($B$8="Actuals only",SUMIF('MemMon Actual'!$B$10:$B$36,'Summary TC'!$B170,'MemMon Actual'!X$10:X$36),0)+IF($B$8="Actuals + Projected",SUMIF('MemMon Total'!$B$10:$B$32,'Summary TC'!$B170,'MemMon Total'!X$10:X$32),0)</f>
        <v>0</v>
      </c>
      <c r="Z172" s="746">
        <f>IF($B$8="Actuals only",SUMIF('MemMon Actual'!$B$10:$B$36,'Summary TC'!$B170,'MemMon Actual'!Y$10:Y$36),0)+IF($B$8="Actuals + Projected",SUMIF('MemMon Total'!$B$10:$B$32,'Summary TC'!$B170,'MemMon Total'!Y$10:Y$32),0)</f>
        <v>0</v>
      </c>
      <c r="AA172" s="746">
        <f>IF($B$8="Actuals only",SUMIF('MemMon Actual'!$B$10:$B$36,'Summary TC'!$B170,'MemMon Actual'!Z$10:Z$36),0)+IF($B$8="Actuals + Projected",SUMIF('MemMon Total'!$B$10:$B$32,'Summary TC'!$B170,'MemMon Total'!Z$10:Z$32),0)</f>
        <v>0</v>
      </c>
      <c r="AB172" s="746">
        <f>IF($B$8="Actuals only",SUMIF('MemMon Actual'!$B$10:$B$36,'Summary TC'!$B170,'MemMon Actual'!AA$10:AA$36),0)+IF($B$8="Actuals + Projected",SUMIF('MemMon Total'!$B$10:$B$32,'Summary TC'!$B170,'MemMon Total'!AA$10:AA$32),0)</f>
        <v>0</v>
      </c>
      <c r="AC172" s="746">
        <f>IF($B$8="Actuals only",SUMIF('MemMon Actual'!$B$10:$B$36,'Summary TC'!$B170,'MemMon Actual'!AB$10:AB$36),0)+IF($B$8="Actuals + Projected",SUMIF('MemMon Total'!$B$10:$B$32,'Summary TC'!$B170,'MemMon Total'!AB$10:AB$32),0)</f>
        <v>0</v>
      </c>
      <c r="AD172" s="746">
        <f>IF($B$8="Actuals only",SUMIF('MemMon Actual'!$B$10:$B$36,'Summary TC'!$B170,'MemMon Actual'!AC$10:AC$36),0)+IF($B$8="Actuals + Projected",SUMIF('MemMon Total'!$B$10:$B$32,'Summary TC'!$B170,'MemMon Total'!AC$10:AC$32),0)</f>
        <v>0</v>
      </c>
      <c r="AE172" s="746">
        <f>IF($B$8="Actuals only",SUMIF('MemMon Actual'!$B$10:$B$36,'Summary TC'!$B170,'MemMon Actual'!AD$10:AD$36),0)+IF($B$8="Actuals + Projected",SUMIF('MemMon Total'!$B$10:$B$32,'Summary TC'!$B170,'MemMon Total'!AD$10:AD$32),0)</f>
        <v>0</v>
      </c>
      <c r="AF172" s="746">
        <f>IF($B$8="Actuals only",SUMIF('MemMon Actual'!$B$10:$B$36,'Summary TC'!$B170,'MemMon Actual'!AE$10:AE$36),0)+IF($B$8="Actuals + Projected",SUMIF('MemMon Total'!$B$10:$B$32,'Summary TC'!$B170,'MemMon Total'!AE$10:AE$32),0)</f>
        <v>0</v>
      </c>
      <c r="AG172" s="746">
        <f>IF($B$8="Actuals only",SUMIF('MemMon Actual'!$B$10:$B$36,'Summary TC'!$B170,'MemMon Actual'!AF$10:AF$36),0)+IF($B$8="Actuals + Projected",SUMIF('MemMon Total'!$B$10:$B$32,'Summary TC'!$B170,'MemMon Total'!AF$10:AF$32),0)</f>
        <v>0</v>
      </c>
      <c r="AH172" s="747">
        <f>IF($B$8="Actuals only",SUMIF('MemMon Actual'!$B$10:$B$36,'Summary TC'!$B170,'MemMon Actual'!AG$10:AG$36),0)+IF($B$8="Actuals + Projected",SUMIF('MemMon Total'!$B$10:$B$32,'Summary TC'!$B170,'MemMon Total'!AG$10:AG$32),0)</f>
        <v>0</v>
      </c>
      <c r="AI172" s="741"/>
    </row>
    <row r="173" spans="2:35" ht="13" hidden="1" x14ac:dyDescent="0.3">
      <c r="B173" s="589"/>
      <c r="C173" s="688"/>
      <c r="D173" s="674"/>
      <c r="E173" s="748"/>
      <c r="F173" s="749"/>
      <c r="G173" s="749"/>
      <c r="H173" s="749"/>
      <c r="I173" s="749"/>
      <c r="J173" s="749"/>
      <c r="K173" s="749"/>
      <c r="L173" s="749"/>
      <c r="M173" s="749"/>
      <c r="N173" s="749"/>
      <c r="O173" s="749"/>
      <c r="P173" s="749"/>
      <c r="Q173" s="749"/>
      <c r="R173" s="749"/>
      <c r="S173" s="749"/>
      <c r="T173" s="749"/>
      <c r="U173" s="749"/>
      <c r="V173" s="749"/>
      <c r="W173" s="749"/>
      <c r="X173" s="749"/>
      <c r="Y173" s="749"/>
      <c r="Z173" s="749"/>
      <c r="AA173" s="749"/>
      <c r="AB173" s="749"/>
      <c r="AC173" s="749"/>
      <c r="AD173" s="749"/>
      <c r="AE173" s="749"/>
      <c r="AF173" s="749"/>
      <c r="AG173" s="749"/>
      <c r="AH173" s="750"/>
      <c r="AI173" s="741"/>
    </row>
    <row r="174" spans="2:35" ht="13" hidden="1" x14ac:dyDescent="0.3">
      <c r="B174" s="589"/>
      <c r="C174" s="688"/>
      <c r="D174" s="674"/>
      <c r="E174" s="748"/>
      <c r="F174" s="749"/>
      <c r="G174" s="749"/>
      <c r="H174" s="749"/>
      <c r="I174" s="749"/>
      <c r="J174" s="749"/>
      <c r="K174" s="749"/>
      <c r="L174" s="749"/>
      <c r="M174" s="749"/>
      <c r="N174" s="749"/>
      <c r="O174" s="749"/>
      <c r="P174" s="749"/>
      <c r="Q174" s="749"/>
      <c r="R174" s="749"/>
      <c r="S174" s="749"/>
      <c r="T174" s="749"/>
      <c r="U174" s="749"/>
      <c r="V174" s="749"/>
      <c r="W174" s="749"/>
      <c r="X174" s="749"/>
      <c r="Y174" s="749"/>
      <c r="Z174" s="749"/>
      <c r="AA174" s="749"/>
      <c r="AB174" s="749"/>
      <c r="AC174" s="749"/>
      <c r="AD174" s="749"/>
      <c r="AE174" s="749"/>
      <c r="AF174" s="749"/>
      <c r="AG174" s="749"/>
      <c r="AH174" s="750"/>
      <c r="AI174" s="741"/>
    </row>
    <row r="175" spans="2:35" ht="13" hidden="1" x14ac:dyDescent="0.3">
      <c r="B175" s="552" t="s">
        <v>42</v>
      </c>
      <c r="C175" s="688"/>
      <c r="D175" s="674" t="s">
        <v>148</v>
      </c>
      <c r="E175" s="748"/>
      <c r="F175" s="749"/>
      <c r="G175" s="749"/>
      <c r="H175" s="749"/>
      <c r="I175" s="749"/>
      <c r="J175" s="749"/>
      <c r="K175" s="749"/>
      <c r="L175" s="749"/>
      <c r="M175" s="749"/>
      <c r="N175" s="749"/>
      <c r="O175" s="749"/>
      <c r="P175" s="749"/>
      <c r="Q175" s="749"/>
      <c r="R175" s="749"/>
      <c r="S175" s="749"/>
      <c r="T175" s="749"/>
      <c r="U175" s="749"/>
      <c r="V175" s="749"/>
      <c r="W175" s="749"/>
      <c r="X175" s="749"/>
      <c r="Y175" s="749"/>
      <c r="Z175" s="749"/>
      <c r="AA175" s="749"/>
      <c r="AB175" s="749"/>
      <c r="AC175" s="749"/>
      <c r="AD175" s="749"/>
      <c r="AE175" s="749"/>
      <c r="AF175" s="749"/>
      <c r="AG175" s="749"/>
      <c r="AH175" s="750"/>
      <c r="AI175" s="741"/>
    </row>
    <row r="176" spans="2:35" ht="13" hidden="1" x14ac:dyDescent="0.3">
      <c r="B176" s="589"/>
      <c r="C176" s="688"/>
      <c r="D176" s="751" t="s">
        <v>39</v>
      </c>
      <c r="E176" s="748"/>
      <c r="F176" s="749"/>
      <c r="G176" s="749"/>
      <c r="H176" s="749"/>
      <c r="I176" s="749"/>
      <c r="J176" s="749"/>
      <c r="K176" s="749"/>
      <c r="L176" s="749"/>
      <c r="M176" s="749"/>
      <c r="N176" s="749"/>
      <c r="O176" s="749"/>
      <c r="P176" s="749"/>
      <c r="Q176" s="749"/>
      <c r="R176" s="749"/>
      <c r="S176" s="749"/>
      <c r="T176" s="749"/>
      <c r="U176" s="749"/>
      <c r="V176" s="749"/>
      <c r="W176" s="749"/>
      <c r="X176" s="749"/>
      <c r="Y176" s="749"/>
      <c r="Z176" s="749"/>
      <c r="AA176" s="749"/>
      <c r="AB176" s="749"/>
      <c r="AC176" s="749"/>
      <c r="AD176" s="749"/>
      <c r="AE176" s="749"/>
      <c r="AF176" s="749"/>
      <c r="AG176" s="749"/>
      <c r="AH176" s="750"/>
      <c r="AI176" s="741"/>
    </row>
    <row r="177" spans="2:38" ht="13" hidden="1" x14ac:dyDescent="0.3">
      <c r="B177" s="683"/>
      <c r="C177" s="688"/>
      <c r="D177" s="683"/>
      <c r="E177" s="748"/>
      <c r="F177" s="749"/>
      <c r="G177" s="749"/>
      <c r="H177" s="749"/>
      <c r="I177" s="749"/>
      <c r="J177" s="749"/>
      <c r="K177" s="749"/>
      <c r="L177" s="749"/>
      <c r="M177" s="749"/>
      <c r="N177" s="749"/>
      <c r="O177" s="749"/>
      <c r="P177" s="749"/>
      <c r="Q177" s="749"/>
      <c r="R177" s="749"/>
      <c r="S177" s="749"/>
      <c r="T177" s="749"/>
      <c r="U177" s="749"/>
      <c r="V177" s="749"/>
      <c r="W177" s="749"/>
      <c r="X177" s="749"/>
      <c r="Y177" s="749"/>
      <c r="Z177" s="749"/>
      <c r="AA177" s="749"/>
      <c r="AB177" s="749"/>
      <c r="AC177" s="749"/>
      <c r="AD177" s="749"/>
      <c r="AE177" s="749"/>
      <c r="AF177" s="749"/>
      <c r="AG177" s="749"/>
      <c r="AH177" s="750"/>
      <c r="AI177" s="741"/>
    </row>
    <row r="178" spans="2:38" ht="13" hidden="1" x14ac:dyDescent="0.3">
      <c r="B178" s="589" t="str">
        <f>IFERROR(VLOOKUP(C178,'MEG Def'!$A$47:$B$49,2),"")</f>
        <v/>
      </c>
      <c r="C178" s="688"/>
      <c r="D178" s="674" t="str">
        <f>IF($C178&lt;&gt;0,"Total","")</f>
        <v/>
      </c>
      <c r="E178" s="638">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9">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9">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9">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9">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9">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9">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9">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9">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9">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9">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9">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9">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9">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9">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9">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9">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9">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9">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9">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9">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9">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9">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9">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9">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9">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9">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9">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9">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40">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41"/>
    </row>
    <row r="179" spans="2:38" ht="13" hidden="1" x14ac:dyDescent="0.3">
      <c r="B179" s="589" t="str">
        <f>IFERROR(VLOOKUP(C179,'MEG Def'!$A$47:$B$49,2),"")</f>
        <v/>
      </c>
      <c r="C179" s="688"/>
      <c r="D179" s="674" t="str">
        <f>IF($C179&lt;&gt;0,"Total","")</f>
        <v/>
      </c>
      <c r="E179" s="638">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9">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9">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9">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9">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9">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9">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9">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9">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9">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9">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9">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9">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9">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9">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9">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9">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9">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9">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9">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9">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9">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9">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9">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9">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9">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9">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9">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9">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40">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41"/>
    </row>
    <row r="180" spans="2:38" ht="13" hidden="1" x14ac:dyDescent="0.3">
      <c r="B180" s="589" t="str">
        <f>IFERROR(VLOOKUP(C180,'MEG Def'!$A$47:$B$49,2),"")</f>
        <v/>
      </c>
      <c r="C180" s="688"/>
      <c r="D180" s="674" t="str">
        <f>IF($C180&lt;&gt;0,"Total","")</f>
        <v/>
      </c>
      <c r="E180" s="638">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9">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9">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9">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9">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9">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9">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9">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9">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9">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9">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9">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9">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9">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9">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9">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9">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9">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9">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9">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9">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9">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9">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9">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9">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9">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9">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9">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9">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40">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41"/>
    </row>
    <row r="181" spans="2:38" ht="13.5" thickBot="1" x14ac:dyDescent="0.35">
      <c r="B181" s="752"/>
      <c r="C181" s="731"/>
      <c r="D181" s="734"/>
      <c r="E181" s="753"/>
      <c r="F181" s="754"/>
      <c r="G181" s="754"/>
      <c r="H181" s="754"/>
      <c r="I181" s="754"/>
      <c r="J181" s="754"/>
      <c r="K181" s="754"/>
      <c r="L181" s="754"/>
      <c r="M181" s="754"/>
      <c r="N181" s="754"/>
      <c r="O181" s="754"/>
      <c r="P181" s="754"/>
      <c r="Q181" s="754"/>
      <c r="R181" s="754"/>
      <c r="S181" s="754"/>
      <c r="T181" s="754"/>
      <c r="U181" s="754"/>
      <c r="V181" s="754"/>
      <c r="W181" s="754"/>
      <c r="X181" s="754"/>
      <c r="Y181" s="754"/>
      <c r="Z181" s="754"/>
      <c r="AA181" s="754"/>
      <c r="AB181" s="754"/>
      <c r="AC181" s="754"/>
      <c r="AD181" s="754"/>
      <c r="AE181" s="754"/>
      <c r="AF181" s="754"/>
      <c r="AG181" s="754"/>
      <c r="AH181" s="755"/>
      <c r="AI181" s="756"/>
    </row>
    <row r="182" spans="2:38" ht="13.5" thickBot="1" x14ac:dyDescent="0.35">
      <c r="B182" s="667" t="s">
        <v>4</v>
      </c>
      <c r="C182" s="668"/>
      <c r="D182" s="667"/>
      <c r="E182" s="757">
        <f>IF(AND(E$12&gt;='Summary TC'!$C$4, E$12&lt;='Summary TC'!$C$5), SUMIF($D161:$D181,"Total",E161:E181),0)</f>
        <v>0</v>
      </c>
      <c r="F182" s="758">
        <f>IF(AND(F$12&gt;='Summary TC'!$C$4, F$12&lt;='Summary TC'!$C$5), SUMIF($D161:$D181,"Total",F161:F181),0)</f>
        <v>0</v>
      </c>
      <c r="G182" s="758">
        <f>IF(AND(G$12&gt;='Summary TC'!$C$4, G$12&lt;='Summary TC'!$C$5), SUMIF($D161:$D181,"Total",G161:G181),0)</f>
        <v>0</v>
      </c>
      <c r="H182" s="758">
        <f>IF(AND(H$12&gt;='Summary TC'!$C$4, H$12&lt;='Summary TC'!$C$5), SUMIF($D161:$D181,"Total",H161:H181),0)</f>
        <v>0</v>
      </c>
      <c r="I182" s="758">
        <f>IF(AND(I$12&gt;='Summary TC'!$C$4, I$12&lt;='Summary TC'!$C$5), SUMIF($D161:$D181,"Total",I161:I181),0)</f>
        <v>0</v>
      </c>
      <c r="J182" s="758">
        <f>IF(AND(J$12&gt;='Summary TC'!$C$4, J$12&lt;='Summary TC'!$C$5), SUMIF($D161:$D181,"Total",J161:J181),0)</f>
        <v>0</v>
      </c>
      <c r="K182" s="758">
        <f>IF(AND(K$12&gt;='Summary TC'!$C$4, K$12&lt;='Summary TC'!$C$5), SUMIF($D161:$D181,"Total",K161:K181),0)</f>
        <v>0</v>
      </c>
      <c r="L182" s="758">
        <f>IF(AND(L$12&gt;='Summary TC'!$C$4, L$12&lt;='Summary TC'!$C$5), SUMIF($D161:$D181,"Total",L161:L181),0)</f>
        <v>0</v>
      </c>
      <c r="M182" s="758">
        <f>IF(AND(M$12&gt;='Summary TC'!$C$4, M$12&lt;='Summary TC'!$C$5), SUMIF($D161:$D181,"Total",M161:M181),0)</f>
        <v>0</v>
      </c>
      <c r="N182" s="758">
        <f>IF(AND(N$12&gt;='Summary TC'!$C$4, N$12&lt;='Summary TC'!$C$5), SUMIF($D161:$D181,"Total",N161:N181),0)</f>
        <v>0</v>
      </c>
      <c r="O182" s="758">
        <f>IF(AND(O$12&gt;='Summary TC'!$C$4, O$12&lt;='Summary TC'!$C$5), SUMIF($D161:$D181,"Total",O161:O181),0)</f>
        <v>0</v>
      </c>
      <c r="P182" s="758">
        <f>IF(AND(P$12&gt;='Summary TC'!$C$4, P$12&lt;='Summary TC'!$C$5), SUMIF($D161:$D181,"Total",P161:P181),0)</f>
        <v>0</v>
      </c>
      <c r="Q182" s="758">
        <f>IF(AND(Q$12&gt;='Summary TC'!$C$4, Q$12&lt;='Summary TC'!$C$5), SUMIF($D161:$D181,"Total",Q161:Q181),0)</f>
        <v>0</v>
      </c>
      <c r="R182" s="758">
        <f>IF(AND(R$12&gt;='Summary TC'!$C$4, R$12&lt;='Summary TC'!$C$5), SUMIF($D161:$D181,"Total",R161:R181),0)</f>
        <v>0</v>
      </c>
      <c r="S182" s="758">
        <f>IF(AND(S$12&gt;='Summary TC'!$C$4, S$12&lt;='Summary TC'!$C$5), SUMIF($D161:$D181,"Total",S161:S181),0)</f>
        <v>0</v>
      </c>
      <c r="T182" s="758">
        <f>IF(AND(T$12&gt;='Summary TC'!$C$4, T$12&lt;='Summary TC'!$C$5), SUMIF($D161:$D181,"Total",T161:T181),0)</f>
        <v>0</v>
      </c>
      <c r="U182" s="758">
        <f>IF(AND(U$12&gt;='Summary TC'!$C$4, U$12&lt;='Summary TC'!$C$5), SUMIF($D161:$D181,"Total",U161:U181),0)</f>
        <v>0</v>
      </c>
      <c r="V182" s="758">
        <f>IF(AND(V$12&gt;='Summary TC'!$C$4, V$12&lt;='Summary TC'!$C$5), SUMIF($D161:$D181,"Total",V161:V181),0)</f>
        <v>10323387.720000001</v>
      </c>
      <c r="W182" s="758">
        <f>IF(AND(W$12&gt;='Summary TC'!$C$4, W$12&lt;='Summary TC'!$C$5), SUMIF($D161:$D181,"Total",W161:W181),0)</f>
        <v>9838760.2799999993</v>
      </c>
      <c r="X182" s="758">
        <f>IF(AND(X$12&gt;='Summary TC'!$C$4, X$12&lt;='Summary TC'!$C$5), SUMIF($D161:$D181,"Total",X161:X181),0)</f>
        <v>7696924.8399999999</v>
      </c>
      <c r="Y182" s="758">
        <f>IF(AND(Y$12&gt;='Summary TC'!$C$4, Y$12&lt;='Summary TC'!$C$5), SUMIF($D161:$D181,"Total",Y161:Y181),0)</f>
        <v>11760285.280000001</v>
      </c>
      <c r="Z182" s="758">
        <f>IF(AND(Z$12&gt;='Summary TC'!$C$4, Z$12&lt;='Summary TC'!$C$5), SUMIF($D161:$D181,"Total",Z161:Z181),0)</f>
        <v>11070931.869999999</v>
      </c>
      <c r="AA182" s="758">
        <f>IF(AND(AA$12&gt;='Summary TC'!$C$4, AA$12&lt;='Summary TC'!$C$5), SUMIF($D161:$D181,"Total",AA161:AA181),0)</f>
        <v>14265593.34</v>
      </c>
      <c r="AB182" s="758">
        <f>IF(AND(AB$12&gt;='Summary TC'!$C$4, AB$12&lt;='Summary TC'!$C$5), SUMIF($D161:$D181,"Total",AB161:AB181),0)</f>
        <v>0</v>
      </c>
      <c r="AC182" s="758">
        <f>IF(AND(AC$12&gt;='Summary TC'!$C$4, AC$12&lt;='Summary TC'!$C$5), SUMIF($D161:$D181,"Total",AC161:AC181),0)</f>
        <v>0</v>
      </c>
      <c r="AD182" s="758">
        <f>IF(AND(AD$12&gt;='Summary TC'!$C$4, AD$12&lt;='Summary TC'!$C$5), SUMIF($D161:$D181,"Total",AD161:AD181),0)</f>
        <v>0</v>
      </c>
      <c r="AE182" s="758">
        <f>IF(AND(AE$12&gt;='Summary TC'!$C$4, AE$12&lt;='Summary TC'!$C$5), SUMIF($D161:$D181,"Total",AE161:AE181),0)</f>
        <v>0</v>
      </c>
      <c r="AF182" s="758">
        <f>IF(AND(AF$12&gt;='Summary TC'!$C$4, AF$12&lt;='Summary TC'!$C$5), SUMIF($D161:$D181,"Total",AF161:AF181),0)</f>
        <v>0</v>
      </c>
      <c r="AG182" s="758">
        <f>IF(AND(AG$12&gt;='Summary TC'!$C$4, AG$12&lt;='Summary TC'!$C$5), SUMIF($D161:$D181,"Total",AG161:AG181),0)</f>
        <v>0</v>
      </c>
      <c r="AH182" s="758">
        <f>IF(AND(AH$12&gt;='Summary TC'!$C$4, AH$12&lt;='Summary TC'!$C$5), SUMIF($D161:$D181,"Total",AH161:AH181),0)</f>
        <v>0</v>
      </c>
      <c r="AI182" s="759">
        <f>SUM(E182:AH182)</f>
        <v>64955883.329999998</v>
      </c>
    </row>
    <row r="183" spans="2:38" x14ac:dyDescent="0.25">
      <c r="B183" s="416"/>
    </row>
    <row r="184" spans="2:38" ht="13.5" thickBot="1" x14ac:dyDescent="0.35">
      <c r="B184" s="440" t="s">
        <v>5</v>
      </c>
      <c r="C184" s="620"/>
      <c r="D184" s="440"/>
    </row>
    <row r="185" spans="2:38" ht="13" x14ac:dyDescent="0.3">
      <c r="B185" s="527"/>
      <c r="C185" s="563"/>
      <c r="D185" s="576"/>
      <c r="E185" s="529" t="s">
        <v>0</v>
      </c>
      <c r="F185" s="428"/>
      <c r="G185" s="503"/>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c r="AF185" s="428"/>
      <c r="AG185" s="428"/>
      <c r="AH185" s="429"/>
      <c r="AI185" s="621"/>
    </row>
    <row r="186" spans="2:38" ht="13.5" thickBot="1" x14ac:dyDescent="0.35">
      <c r="B186" s="530"/>
      <c r="C186" s="626"/>
      <c r="D186" s="530"/>
      <c r="E186" s="532">
        <f>'DY Def'!B$5</f>
        <v>1</v>
      </c>
      <c r="F186" s="506">
        <f>'DY Def'!C$5</f>
        <v>2</v>
      </c>
      <c r="G186" s="506">
        <f>'DY Def'!D$5</f>
        <v>3</v>
      </c>
      <c r="H186" s="506">
        <f>'DY Def'!E$5</f>
        <v>4</v>
      </c>
      <c r="I186" s="506">
        <f>'DY Def'!F$5</f>
        <v>5</v>
      </c>
      <c r="J186" s="506">
        <f>'DY Def'!G$5</f>
        <v>6</v>
      </c>
      <c r="K186" s="506">
        <f>'DY Def'!H$5</f>
        <v>7</v>
      </c>
      <c r="L186" s="506">
        <f>'DY Def'!I$5</f>
        <v>8</v>
      </c>
      <c r="M186" s="506">
        <f>'DY Def'!J$5</f>
        <v>9</v>
      </c>
      <c r="N186" s="506">
        <f>'DY Def'!K$5</f>
        <v>10</v>
      </c>
      <c r="O186" s="506">
        <f>'DY Def'!L$5</f>
        <v>11</v>
      </c>
      <c r="P186" s="506">
        <f>'DY Def'!M$5</f>
        <v>12</v>
      </c>
      <c r="Q186" s="506">
        <f>'DY Def'!N$5</f>
        <v>13</v>
      </c>
      <c r="R186" s="506">
        <f>'DY Def'!O$5</f>
        <v>14</v>
      </c>
      <c r="S186" s="506">
        <f>'DY Def'!P$5</f>
        <v>15</v>
      </c>
      <c r="T186" s="506">
        <f>'DY Def'!Q$5</f>
        <v>16</v>
      </c>
      <c r="U186" s="506">
        <f>'DY Def'!R$5</f>
        <v>17</v>
      </c>
      <c r="V186" s="506">
        <f>'DY Def'!S$5</f>
        <v>18</v>
      </c>
      <c r="W186" s="506">
        <f>'DY Def'!T$5</f>
        <v>19</v>
      </c>
      <c r="X186" s="506">
        <f>'DY Def'!U$5</f>
        <v>20</v>
      </c>
      <c r="Y186" s="506">
        <f>'DY Def'!V$5</f>
        <v>21</v>
      </c>
      <c r="Z186" s="506">
        <f>'DY Def'!W$5</f>
        <v>22</v>
      </c>
      <c r="AA186" s="506">
        <f>'DY Def'!X$5</f>
        <v>23</v>
      </c>
      <c r="AB186" s="506">
        <f>'DY Def'!Y$5</f>
        <v>24</v>
      </c>
      <c r="AC186" s="506">
        <f>'DY Def'!Z$5</f>
        <v>25</v>
      </c>
      <c r="AD186" s="506">
        <f>'DY Def'!AA$5</f>
        <v>26</v>
      </c>
      <c r="AE186" s="506">
        <f>'DY Def'!AB$5</f>
        <v>27</v>
      </c>
      <c r="AF186" s="506">
        <f>'DY Def'!AC$5</f>
        <v>28</v>
      </c>
      <c r="AG186" s="506">
        <f>'DY Def'!AD$5</f>
        <v>29</v>
      </c>
      <c r="AH186" s="533">
        <f>'DY Def'!AE$5</f>
        <v>30</v>
      </c>
      <c r="AI186" s="734" t="s">
        <v>1</v>
      </c>
    </row>
    <row r="187" spans="2:38" ht="13" x14ac:dyDescent="0.3">
      <c r="B187" s="548" t="s">
        <v>43</v>
      </c>
      <c r="C187" s="626"/>
      <c r="D187" s="530"/>
      <c r="E187" s="760"/>
      <c r="F187" s="761"/>
      <c r="G187" s="761"/>
      <c r="H187" s="761"/>
      <c r="I187" s="761"/>
      <c r="J187" s="761"/>
      <c r="K187" s="761"/>
      <c r="L187" s="761"/>
      <c r="M187" s="761"/>
      <c r="N187" s="761"/>
      <c r="O187" s="761"/>
      <c r="P187" s="761"/>
      <c r="Q187" s="761"/>
      <c r="R187" s="761"/>
      <c r="S187" s="761"/>
      <c r="T187" s="761"/>
      <c r="U187" s="761"/>
      <c r="V187" s="761"/>
      <c r="W187" s="761"/>
      <c r="X187" s="761"/>
      <c r="Y187" s="761"/>
      <c r="Z187" s="761"/>
      <c r="AA187" s="761"/>
      <c r="AB187" s="761"/>
      <c r="AC187" s="761"/>
      <c r="AD187" s="761"/>
      <c r="AE187" s="761"/>
      <c r="AF187" s="761"/>
      <c r="AG187" s="761"/>
      <c r="AH187" s="762"/>
      <c r="AI187" s="740"/>
    </row>
    <row r="188" spans="2:38" ht="13" x14ac:dyDescent="0.3">
      <c r="B188" s="589" t="str">
        <f>IFERROR(VLOOKUP(C188,'MEG Def'!$A$42:$B$44,2),"")</f>
        <v>Family Planning</v>
      </c>
      <c r="C188" s="626">
        <v>1</v>
      </c>
      <c r="D188" s="530"/>
      <c r="E188" s="763">
        <f>IF($B$8="Actuals only",SUMIF('WW Spending Actual'!$B$10:$B$49,'Summary TC'!$B188,'WW Spending Actual'!D$10:D$49),0)+IF($B$8="Actuals + Projected",SUMIF('WW Spending Total'!$B$10:$B$49,'Summary TC'!$B188,'WW Spending Total'!D$10:D$49),0)</f>
        <v>7804646</v>
      </c>
      <c r="F188" s="764">
        <f>IF($B$8="Actuals only",SUMIF('WW Spending Actual'!$B$10:$B$49,'Summary TC'!$B188,'WW Spending Actual'!E$10:E$49),0)+IF($B$8="Actuals + Projected",SUMIF('WW Spending Total'!$B$10:$B$49,'Summary TC'!$B188,'WW Spending Total'!E$10:E$49),0)</f>
        <v>13927374</v>
      </c>
      <c r="G188" s="764">
        <f>IF($B$8="Actuals only",SUMIF('WW Spending Actual'!$B$10:$B$49,'Summary TC'!$B188,'WW Spending Actual'!F$10:F$49),0)+IF($B$8="Actuals + Projected",SUMIF('WW Spending Total'!$B$10:$B$49,'Summary TC'!$B188,'WW Spending Total'!F$10:F$49),0)</f>
        <v>18001205</v>
      </c>
      <c r="H188" s="764">
        <f>IF($B$8="Actuals only",SUMIF('WW Spending Actual'!$B$10:$B$49,'Summary TC'!$B188,'WW Spending Actual'!G$10:G$49),0)+IF($B$8="Actuals + Projected",SUMIF('WW Spending Total'!$B$10:$B$49,'Summary TC'!$B188,'WW Spending Total'!G$10:G$49),0)</f>
        <v>23670783</v>
      </c>
      <c r="I188" s="764">
        <f>IF($B$8="Actuals only",SUMIF('WW Spending Actual'!$B$10:$B$49,'Summary TC'!$B188,'WW Spending Actual'!H$10:H$49),0)+IF($B$8="Actuals + Projected",SUMIF('WW Spending Total'!$B$10:$B$49,'Summary TC'!$B188,'WW Spending Total'!H$10:H$49),0)</f>
        <v>25950982</v>
      </c>
      <c r="J188" s="764">
        <f>IF($B$8="Actuals only",SUMIF('WW Spending Actual'!$B$10:$B$49,'Summary TC'!$B188,'WW Spending Actual'!I$10:I$49),0)+IF($B$8="Actuals + Projected",SUMIF('WW Spending Total'!$B$10:$B$49,'Summary TC'!$B188,'WW Spending Total'!I$10:I$49),0)</f>
        <v>33169941</v>
      </c>
      <c r="K188" s="764">
        <f>IF($B$8="Actuals only",SUMIF('WW Spending Actual'!$B$10:$B$49,'Summary TC'!$B188,'WW Spending Actual'!J$10:J$49),0)+IF($B$8="Actuals + Projected",SUMIF('WW Spending Total'!$B$10:$B$49,'Summary TC'!$B188,'WW Spending Total'!J$10:J$49),0)</f>
        <v>39300724</v>
      </c>
      <c r="L188" s="764">
        <f>IF($B$8="Actuals only",SUMIF('WW Spending Actual'!$B$10:$B$49,'Summary TC'!$B188,'WW Spending Actual'!K$10:K$49),0)+IF($B$8="Actuals + Projected",SUMIF('WW Spending Total'!$B$10:$B$49,'Summary TC'!$B188,'WW Spending Total'!K$10:K$49),0)</f>
        <v>-36</v>
      </c>
      <c r="M188" s="764">
        <f>IF($B$8="Actuals only",SUMIF('WW Spending Actual'!$B$10:$B$49,'Summary TC'!$B188,'WW Spending Actual'!L$10:L$49),0)+IF($B$8="Actuals + Projected",SUMIF('WW Spending Total'!$B$10:$B$49,'Summary TC'!$B188,'WW Spending Total'!L$10:L$49),0)</f>
        <v>15498566</v>
      </c>
      <c r="N188" s="764">
        <f>IF($B$8="Actuals only",SUMIF('WW Spending Actual'!$B$10:$B$49,'Summary TC'!$B188,'WW Spending Actual'!M$10:M$49),0)+IF($B$8="Actuals + Projected",SUMIF('WW Spending Total'!$B$10:$B$49,'Summary TC'!$B188,'WW Spending Total'!M$10:M$49),0)</f>
        <v>74540666</v>
      </c>
      <c r="O188" s="764">
        <f>IF($B$8="Actuals only",SUMIF('WW Spending Actual'!$B$10:$B$49,'Summary TC'!$B188,'WW Spending Actual'!N$10:N$49),0)+IF($B$8="Actuals + Projected",SUMIF('WW Spending Total'!$B$10:$B$49,'Summary TC'!$B188,'WW Spending Total'!N$10:N$49),0)</f>
        <v>-1</v>
      </c>
      <c r="P188" s="764">
        <f>IF($B$8="Actuals only",SUMIF('WW Spending Actual'!$B$10:$B$49,'Summary TC'!$B188,'WW Spending Actual'!O$10:O$49),0)+IF($B$8="Actuals + Projected",SUMIF('WW Spending Total'!$B$10:$B$49,'Summary TC'!$B188,'WW Spending Total'!O$10:O$49),0)</f>
        <v>1692960</v>
      </c>
      <c r="Q188" s="764">
        <f>IF($B$8="Actuals only",SUMIF('WW Spending Actual'!$B$10:$B$49,'Summary TC'!$B188,'WW Spending Actual'!P$10:P$49),0)+IF($B$8="Actuals + Projected",SUMIF('WW Spending Total'!$B$10:$B$49,'Summary TC'!$B188,'WW Spending Total'!P$10:P$49),0)</f>
        <v>20104273</v>
      </c>
      <c r="R188" s="764">
        <f>IF($B$8="Actuals only",SUMIF('WW Spending Actual'!$B$10:$B$49,'Summary TC'!$B188,'WW Spending Actual'!Q$10:Q$49),0)+IF($B$8="Actuals + Projected",SUMIF('WW Spending Total'!$B$10:$B$49,'Summary TC'!$B188,'WW Spending Total'!Q$10:Q$49),0)</f>
        <v>20512347</v>
      </c>
      <c r="S188" s="764">
        <f>IF($B$8="Actuals only",SUMIF('WW Spending Actual'!$B$10:$B$49,'Summary TC'!$B188,'WW Spending Actual'!R$10:R$49),0)+IF($B$8="Actuals + Projected",SUMIF('WW Spending Total'!$B$10:$B$49,'Summary TC'!$B188,'WW Spending Total'!R$10:R$49),0)</f>
        <v>19877729</v>
      </c>
      <c r="T188" s="764">
        <f>IF($B$8="Actuals only",SUMIF('WW Spending Actual'!$B$10:$B$49,'Summary TC'!$B188,'WW Spending Actual'!S$10:S$49),0)+IF($B$8="Actuals + Projected",SUMIF('WW Spending Total'!$B$10:$B$49,'Summary TC'!$B188,'WW Spending Total'!S$10:S$49),0)</f>
        <v>12907314</v>
      </c>
      <c r="U188" s="764">
        <f>IF($B$8="Actuals only",SUMIF('WW Spending Actual'!$B$10:$B$49,'Summary TC'!$B188,'WW Spending Actual'!T$10:T$49),0)+IF($B$8="Actuals + Projected",SUMIF('WW Spending Total'!$B$10:$B$49,'Summary TC'!$B188,'WW Spending Total'!T$10:T$49),0)</f>
        <v>2719100</v>
      </c>
      <c r="V188" s="764">
        <f>IF($B$8="Actuals only",SUMIF('WW Spending Actual'!$B$10:$B$49,'Summary TC'!$B188,'WW Spending Actual'!U$10:U$49),0)+IF($B$8="Actuals + Projected",SUMIF('WW Spending Total'!$B$10:$B$49,'Summary TC'!$B188,'WW Spending Total'!U$10:U$49),0)</f>
        <v>11993021</v>
      </c>
      <c r="W188" s="764">
        <f>IF($B$8="Actuals only",SUMIF('WW Spending Actual'!$B$10:$B$49,'Summary TC'!$B188,'WW Spending Actual'!V$10:V$49),0)+IF($B$8="Actuals + Projected",SUMIF('WW Spending Total'!$B$10:$B$49,'Summary TC'!$B188,'WW Spending Total'!V$10:V$49),0)</f>
        <v>8243971</v>
      </c>
      <c r="X188" s="764">
        <f>IF($B$8="Actuals only",SUMIF('WW Spending Actual'!$B$10:$B$49,'Summary TC'!$B188,'WW Spending Actual'!W$10:W$49),0)+IF($B$8="Actuals + Projected",SUMIF('WW Spending Total'!$B$10:$B$49,'Summary TC'!$B188,'WW Spending Total'!W$10:W$49),0)</f>
        <v>8745890</v>
      </c>
      <c r="Y188" s="764">
        <f>IF($B$8="Actuals only",SUMIF('WW Spending Actual'!$B$10:$B$49,'Summary TC'!$B188,'WW Spending Actual'!X$10:X$49),0)+IF($B$8="Actuals + Projected",SUMIF('WW Spending Total'!$B$10:$B$49,'Summary TC'!$B188,'WW Spending Total'!X$10:X$49),0)</f>
        <v>8229086</v>
      </c>
      <c r="Z188" s="764">
        <f>IF($B$8="Actuals only",SUMIF('WW Spending Actual'!$B$10:$B$49,'Summary TC'!$B188,'WW Spending Actual'!Y$10:Y$49),0)+IF($B$8="Actuals + Projected",SUMIF('WW Spending Total'!$B$10:$B$49,'Summary TC'!$B188,'WW Spending Total'!Y$10:Y$49),0)</f>
        <v>6458762</v>
      </c>
      <c r="AA188" s="764">
        <f>IF($B$8="Actuals only",SUMIF('WW Spending Actual'!$B$10:$B$49,'Summary TC'!$B188,'WW Spending Actual'!Z$10:Z$49),0)+IF($B$8="Actuals + Projected",SUMIF('WW Spending Total'!$B$10:$B$49,'Summary TC'!$B188,'WW Spending Total'!Z$10:Z$49),0)</f>
        <v>4159588</v>
      </c>
      <c r="AB188" s="764">
        <f>IF($B$8="Actuals only",SUMIF('WW Spending Actual'!$B$10:$B$49,'Summary TC'!$B188,'WW Spending Actual'!AA$10:AA$49),0)+IF($B$8="Actuals + Projected",SUMIF('WW Spending Total'!$B$10:$B$49,'Summary TC'!$B188,'WW Spending Total'!AA$10:AA$49),0)</f>
        <v>0</v>
      </c>
      <c r="AC188" s="764">
        <f>IF($B$8="Actuals only",SUMIF('WW Spending Actual'!$B$10:$B$49,'Summary TC'!$B188,'WW Spending Actual'!AB$10:AB$49),0)+IF($B$8="Actuals + Projected",SUMIF('WW Spending Total'!$B$10:$B$49,'Summary TC'!$B188,'WW Spending Total'!AB$10:AB$49),0)</f>
        <v>0</v>
      </c>
      <c r="AD188" s="764">
        <f>IF($B$8="Actuals only",SUMIF('WW Spending Actual'!$B$10:$B$49,'Summary TC'!$B188,'WW Spending Actual'!AC$10:AC$49),0)+IF($B$8="Actuals + Projected",SUMIF('WW Spending Total'!$B$10:$B$49,'Summary TC'!$B188,'WW Spending Total'!AC$10:AC$49),0)</f>
        <v>0</v>
      </c>
      <c r="AE188" s="764">
        <f>IF($B$8="Actuals only",SUMIF('WW Spending Actual'!$B$10:$B$49,'Summary TC'!$B188,'WW Spending Actual'!AD$10:AD$49),0)+IF($B$8="Actuals + Projected",SUMIF('WW Spending Total'!$B$10:$B$49,'Summary TC'!$B188,'WW Spending Total'!AD$10:AD$49),0)</f>
        <v>0</v>
      </c>
      <c r="AF188" s="764">
        <f>IF($B$8="Actuals only",SUMIF('WW Spending Actual'!$B$10:$B$49,'Summary TC'!$B188,'WW Spending Actual'!AE$10:AE$49),0)+IF($B$8="Actuals + Projected",SUMIF('WW Spending Total'!$B$10:$B$49,'Summary TC'!$B188,'WW Spending Total'!AE$10:AE$49),0)</f>
        <v>0</v>
      </c>
      <c r="AG188" s="764">
        <f>IF($B$8="Actuals only",SUMIF('WW Spending Actual'!$B$10:$B$49,'Summary TC'!$B188,'WW Spending Actual'!AF$10:AF$49),0)+IF($B$8="Actuals + Projected",SUMIF('WW Spending Total'!$B$10:$B$49,'Summary TC'!$B188,'WW Spending Total'!AF$10:AF$49),0)</f>
        <v>0</v>
      </c>
      <c r="AH188" s="765">
        <f>IF($B$8="Actuals only",SUMIF('WW Spending Actual'!$B$10:$B$49,'Summary TC'!$B188,'WW Spending Actual'!AG$10:AG$49),0)+IF($B$8="Actuals + Projected",SUMIF('WW Spending Total'!$B$10:$B$49,'Summary TC'!$B188,'WW Spending Total'!AG$10:AG$49),0)</f>
        <v>0</v>
      </c>
      <c r="AI188" s="741"/>
    </row>
    <row r="189" spans="2:38" ht="13" hidden="1" x14ac:dyDescent="0.3">
      <c r="B189" s="589" t="str">
        <f>IFERROR(VLOOKUP(C189,'MEG Def'!$A$42:$B$44,2),"")</f>
        <v/>
      </c>
      <c r="C189" s="626"/>
      <c r="D189" s="530"/>
      <c r="E189" s="763">
        <f>IF($B$8="Actuals only",SUMIF('WW Spending Actual'!$B$10:$B$49,'Summary TC'!$B189,'WW Spending Actual'!D$10:D$49),0)+IF($B$8="Actuals + Projected",SUMIF('WW Spending Total'!$B$10:$B$49,'Summary TC'!$B189,'WW Spending Total'!D$10:D$49),0)</f>
        <v>0</v>
      </c>
      <c r="F189" s="764">
        <f>IF($B$8="Actuals only",SUMIF('WW Spending Actual'!$B$10:$B$49,'Summary TC'!$B189,'WW Spending Actual'!E$10:E$49),0)+IF($B$8="Actuals + Projected",SUMIF('WW Spending Total'!$B$10:$B$49,'Summary TC'!$B189,'WW Spending Total'!E$10:E$49),0)</f>
        <v>0</v>
      </c>
      <c r="G189" s="764">
        <f>IF($B$8="Actuals only",SUMIF('WW Spending Actual'!$B$10:$B$49,'Summary TC'!$B189,'WW Spending Actual'!F$10:F$49),0)+IF($B$8="Actuals + Projected",SUMIF('WW Spending Total'!$B$10:$B$49,'Summary TC'!$B189,'WW Spending Total'!F$10:F$49),0)</f>
        <v>0</v>
      </c>
      <c r="H189" s="764">
        <f>IF($B$8="Actuals only",SUMIF('WW Spending Actual'!$B$10:$B$49,'Summary TC'!$B189,'WW Spending Actual'!G$10:G$49),0)+IF($B$8="Actuals + Projected",SUMIF('WW Spending Total'!$B$10:$B$49,'Summary TC'!$B189,'WW Spending Total'!G$10:G$49),0)</f>
        <v>0</v>
      </c>
      <c r="I189" s="764">
        <f>IF($B$8="Actuals only",SUMIF('WW Spending Actual'!$B$10:$B$49,'Summary TC'!$B189,'WW Spending Actual'!H$10:H$49),0)+IF($B$8="Actuals + Projected",SUMIF('WW Spending Total'!$B$10:$B$49,'Summary TC'!$B189,'WW Spending Total'!H$10:H$49),0)</f>
        <v>0</v>
      </c>
      <c r="J189" s="764">
        <f>IF($B$8="Actuals only",SUMIF('WW Spending Actual'!$B$10:$B$49,'Summary TC'!$B189,'WW Spending Actual'!I$10:I$49),0)+IF($B$8="Actuals + Projected",SUMIF('WW Spending Total'!$B$10:$B$49,'Summary TC'!$B189,'WW Spending Total'!I$10:I$49),0)</f>
        <v>0</v>
      </c>
      <c r="K189" s="764">
        <f>IF($B$8="Actuals only",SUMIF('WW Spending Actual'!$B$10:$B$49,'Summary TC'!$B189,'WW Spending Actual'!J$10:J$49),0)+IF($B$8="Actuals + Projected",SUMIF('WW Spending Total'!$B$10:$B$49,'Summary TC'!$B189,'WW Spending Total'!J$10:J$49),0)</f>
        <v>0</v>
      </c>
      <c r="L189" s="764">
        <f>IF($B$8="Actuals only",SUMIF('WW Spending Actual'!$B$10:$B$49,'Summary TC'!$B189,'WW Spending Actual'!K$10:K$49),0)+IF($B$8="Actuals + Projected",SUMIF('WW Spending Total'!$B$10:$B$49,'Summary TC'!$B189,'WW Spending Total'!K$10:K$49),0)</f>
        <v>0</v>
      </c>
      <c r="M189" s="764">
        <f>IF($B$8="Actuals only",SUMIF('WW Spending Actual'!$B$10:$B$49,'Summary TC'!$B189,'WW Spending Actual'!L$10:L$49),0)+IF($B$8="Actuals + Projected",SUMIF('WW Spending Total'!$B$10:$B$49,'Summary TC'!$B189,'WW Spending Total'!L$10:L$49),0)</f>
        <v>0</v>
      </c>
      <c r="N189" s="764">
        <f>IF($B$8="Actuals only",SUMIF('WW Spending Actual'!$B$10:$B$49,'Summary TC'!$B189,'WW Spending Actual'!M$10:M$49),0)+IF($B$8="Actuals + Projected",SUMIF('WW Spending Total'!$B$10:$B$49,'Summary TC'!$B189,'WW Spending Total'!M$10:M$49),0)</f>
        <v>0</v>
      </c>
      <c r="O189" s="764">
        <f>IF($B$8="Actuals only",SUMIF('WW Spending Actual'!$B$10:$B$49,'Summary TC'!$B189,'WW Spending Actual'!N$10:N$49),0)+IF($B$8="Actuals + Projected",SUMIF('WW Spending Total'!$B$10:$B$49,'Summary TC'!$B189,'WW Spending Total'!N$10:N$49),0)</f>
        <v>0</v>
      </c>
      <c r="P189" s="764">
        <f>IF($B$8="Actuals only",SUMIF('WW Spending Actual'!$B$10:$B$49,'Summary TC'!$B189,'WW Spending Actual'!O$10:O$49),0)+IF($B$8="Actuals + Projected",SUMIF('WW Spending Total'!$B$10:$B$49,'Summary TC'!$B189,'WW Spending Total'!O$10:O$49),0)</f>
        <v>0</v>
      </c>
      <c r="Q189" s="764">
        <f>IF($B$8="Actuals only",SUMIF('WW Spending Actual'!$B$10:$B$49,'Summary TC'!$B189,'WW Spending Actual'!P$10:P$49),0)+IF($B$8="Actuals + Projected",SUMIF('WW Spending Total'!$B$10:$B$49,'Summary TC'!$B189,'WW Spending Total'!P$10:P$49),0)</f>
        <v>0</v>
      </c>
      <c r="R189" s="764">
        <f>IF($B$8="Actuals only",SUMIF('WW Spending Actual'!$B$10:$B$49,'Summary TC'!$B189,'WW Spending Actual'!Q$10:Q$49),0)+IF($B$8="Actuals + Projected",SUMIF('WW Spending Total'!$B$10:$B$49,'Summary TC'!$B189,'WW Spending Total'!Q$10:Q$49),0)</f>
        <v>0</v>
      </c>
      <c r="S189" s="764">
        <f>IF($B$8="Actuals only",SUMIF('WW Spending Actual'!$B$10:$B$49,'Summary TC'!$B189,'WW Spending Actual'!R$10:R$49),0)+IF($B$8="Actuals + Projected",SUMIF('WW Spending Total'!$B$10:$B$49,'Summary TC'!$B189,'WW Spending Total'!R$10:R$49),0)</f>
        <v>0</v>
      </c>
      <c r="T189" s="764">
        <f>IF($B$8="Actuals only",SUMIF('WW Spending Actual'!$B$10:$B$49,'Summary TC'!$B189,'WW Spending Actual'!S$10:S$49),0)+IF($B$8="Actuals + Projected",SUMIF('WW Spending Total'!$B$10:$B$49,'Summary TC'!$B189,'WW Spending Total'!S$10:S$49),0)</f>
        <v>0</v>
      </c>
      <c r="U189" s="764">
        <f>IF($B$8="Actuals only",SUMIF('WW Spending Actual'!$B$10:$B$49,'Summary TC'!$B189,'WW Spending Actual'!T$10:T$49),0)+IF($B$8="Actuals + Projected",SUMIF('WW Spending Total'!$B$10:$B$49,'Summary TC'!$B189,'WW Spending Total'!T$10:T$49),0)</f>
        <v>0</v>
      </c>
      <c r="V189" s="764">
        <f>IF($B$8="Actuals only",SUMIF('WW Spending Actual'!$B$10:$B$49,'Summary TC'!$B189,'WW Spending Actual'!U$10:U$49),0)+IF($B$8="Actuals + Projected",SUMIF('WW Spending Total'!$B$10:$B$49,'Summary TC'!$B189,'WW Spending Total'!U$10:U$49),0)</f>
        <v>0</v>
      </c>
      <c r="W189" s="764">
        <f>IF($B$8="Actuals only",SUMIF('WW Spending Actual'!$B$10:$B$49,'Summary TC'!$B189,'WW Spending Actual'!V$10:V$49),0)+IF($B$8="Actuals + Projected",SUMIF('WW Spending Total'!$B$10:$B$49,'Summary TC'!$B189,'WW Spending Total'!V$10:V$49),0)</f>
        <v>0</v>
      </c>
      <c r="X189" s="764">
        <f>IF($B$8="Actuals only",SUMIF('WW Spending Actual'!$B$10:$B$49,'Summary TC'!$B189,'WW Spending Actual'!W$10:W$49),0)+IF($B$8="Actuals + Projected",SUMIF('WW Spending Total'!$B$10:$B$49,'Summary TC'!$B189,'WW Spending Total'!W$10:W$49),0)</f>
        <v>0</v>
      </c>
      <c r="Y189" s="764">
        <f>IF($B$8="Actuals only",SUMIF('WW Spending Actual'!$B$10:$B$49,'Summary TC'!$B189,'WW Spending Actual'!X$10:X$49),0)+IF($B$8="Actuals + Projected",SUMIF('WW Spending Total'!$B$10:$B$49,'Summary TC'!$B189,'WW Spending Total'!X$10:X$49),0)</f>
        <v>0</v>
      </c>
      <c r="Z189" s="764">
        <f>IF($B$8="Actuals only",SUMIF('WW Spending Actual'!$B$10:$B$49,'Summary TC'!$B189,'WW Spending Actual'!Y$10:Y$49),0)+IF($B$8="Actuals + Projected",SUMIF('WW Spending Total'!$B$10:$B$49,'Summary TC'!$B189,'WW Spending Total'!Y$10:Y$49),0)</f>
        <v>0</v>
      </c>
      <c r="AA189" s="764">
        <f>IF($B$8="Actuals only",SUMIF('WW Spending Actual'!$B$10:$B$49,'Summary TC'!$B189,'WW Spending Actual'!Z$10:Z$49),0)+IF($B$8="Actuals + Projected",SUMIF('WW Spending Total'!$B$10:$B$49,'Summary TC'!$B189,'WW Spending Total'!Z$10:Z$49),0)</f>
        <v>0</v>
      </c>
      <c r="AB189" s="764">
        <f>IF($B$8="Actuals only",SUMIF('WW Spending Actual'!$B$10:$B$49,'Summary TC'!$B189,'WW Spending Actual'!AA$10:AA$49),0)+IF($B$8="Actuals + Projected",SUMIF('WW Spending Total'!$B$10:$B$49,'Summary TC'!$B189,'WW Spending Total'!AA$10:AA$49),0)</f>
        <v>0</v>
      </c>
      <c r="AC189" s="764">
        <f>IF($B$8="Actuals only",SUMIF('WW Spending Actual'!$B$10:$B$49,'Summary TC'!$B189,'WW Spending Actual'!AB$10:AB$49),0)+IF($B$8="Actuals + Projected",SUMIF('WW Spending Total'!$B$10:$B$49,'Summary TC'!$B189,'WW Spending Total'!AB$10:AB$49),0)</f>
        <v>0</v>
      </c>
      <c r="AD189" s="764">
        <f>IF($B$8="Actuals only",SUMIF('WW Spending Actual'!$B$10:$B$49,'Summary TC'!$B189,'WW Spending Actual'!AC$10:AC$49),0)+IF($B$8="Actuals + Projected",SUMIF('WW Spending Total'!$B$10:$B$49,'Summary TC'!$B189,'WW Spending Total'!AC$10:AC$49),0)</f>
        <v>0</v>
      </c>
      <c r="AE189" s="764">
        <f>IF($B$8="Actuals only",SUMIF('WW Spending Actual'!$B$10:$B$49,'Summary TC'!$B189,'WW Spending Actual'!AD$10:AD$49),0)+IF($B$8="Actuals + Projected",SUMIF('WW Spending Total'!$B$10:$B$49,'Summary TC'!$B189,'WW Spending Total'!AD$10:AD$49),0)</f>
        <v>0</v>
      </c>
      <c r="AF189" s="764">
        <f>IF($B$8="Actuals only",SUMIF('WW Spending Actual'!$B$10:$B$49,'Summary TC'!$B189,'WW Spending Actual'!AE$10:AE$49),0)+IF($B$8="Actuals + Projected",SUMIF('WW Spending Total'!$B$10:$B$49,'Summary TC'!$B189,'WW Spending Total'!AE$10:AE$49),0)</f>
        <v>0</v>
      </c>
      <c r="AG189" s="764">
        <f>IF($B$8="Actuals only",SUMIF('WW Spending Actual'!$B$10:$B$49,'Summary TC'!$B189,'WW Spending Actual'!AF$10:AF$49),0)+IF($B$8="Actuals + Projected",SUMIF('WW Spending Total'!$B$10:$B$49,'Summary TC'!$B189,'WW Spending Total'!AF$10:AF$49),0)</f>
        <v>0</v>
      </c>
      <c r="AH189" s="765">
        <f>IF($B$8="Actuals only",SUMIF('WW Spending Actual'!$B$10:$B$49,'Summary TC'!$B189,'WW Spending Actual'!AG$10:AG$49),0)+IF($B$8="Actuals + Projected",SUMIF('WW Spending Total'!$B$10:$B$49,'Summary TC'!$B189,'WW Spending Total'!AG$10:AG$49),0)</f>
        <v>0</v>
      </c>
      <c r="AI189" s="741"/>
    </row>
    <row r="190" spans="2:38" ht="13" hidden="1" x14ac:dyDescent="0.3">
      <c r="B190" s="589" t="str">
        <f>IFERROR(VLOOKUP(C190,'MEG Def'!$A$42:$B$44,2),"")</f>
        <v/>
      </c>
      <c r="C190" s="626"/>
      <c r="D190" s="530"/>
      <c r="E190" s="763">
        <f>IF($B$8="Actuals only",SUMIF('WW Spending Actual'!$B$10:$B$49,'Summary TC'!$B190,'WW Spending Actual'!D$10:D$49),0)+IF($B$8="Actuals + Projected",SUMIF('WW Spending Total'!$B$10:$B$49,'Summary TC'!$B190,'WW Spending Total'!D$10:D$49),0)</f>
        <v>0</v>
      </c>
      <c r="F190" s="764">
        <f>IF($B$8="Actuals only",SUMIF('WW Spending Actual'!$B$10:$B$49,'Summary TC'!$B190,'WW Spending Actual'!E$10:E$49),0)+IF($B$8="Actuals + Projected",SUMIF('WW Spending Total'!$B$10:$B$49,'Summary TC'!$B190,'WW Spending Total'!E$10:E$49),0)</f>
        <v>0</v>
      </c>
      <c r="G190" s="764">
        <f>IF($B$8="Actuals only",SUMIF('WW Spending Actual'!$B$10:$B$49,'Summary TC'!$B190,'WW Spending Actual'!F$10:F$49),0)+IF($B$8="Actuals + Projected",SUMIF('WW Spending Total'!$B$10:$B$49,'Summary TC'!$B190,'WW Spending Total'!F$10:F$49),0)</f>
        <v>0</v>
      </c>
      <c r="H190" s="764">
        <f>IF($B$8="Actuals only",SUMIF('WW Spending Actual'!$B$10:$B$49,'Summary TC'!$B190,'WW Spending Actual'!G$10:G$49),0)+IF($B$8="Actuals + Projected",SUMIF('WW Spending Total'!$B$10:$B$49,'Summary TC'!$B190,'WW Spending Total'!G$10:G$49),0)</f>
        <v>0</v>
      </c>
      <c r="I190" s="764">
        <f>IF($B$8="Actuals only",SUMIF('WW Spending Actual'!$B$10:$B$49,'Summary TC'!$B190,'WW Spending Actual'!H$10:H$49),0)+IF($B$8="Actuals + Projected",SUMIF('WW Spending Total'!$B$10:$B$49,'Summary TC'!$B190,'WW Spending Total'!H$10:H$49),0)</f>
        <v>0</v>
      </c>
      <c r="J190" s="764">
        <f>IF($B$8="Actuals only",SUMIF('WW Spending Actual'!$B$10:$B$49,'Summary TC'!$B190,'WW Spending Actual'!I$10:I$49),0)+IF($B$8="Actuals + Projected",SUMIF('WW Spending Total'!$B$10:$B$49,'Summary TC'!$B190,'WW Spending Total'!I$10:I$49),0)</f>
        <v>0</v>
      </c>
      <c r="K190" s="764">
        <f>IF($B$8="Actuals only",SUMIF('WW Spending Actual'!$B$10:$B$49,'Summary TC'!$B190,'WW Spending Actual'!J$10:J$49),0)+IF($B$8="Actuals + Projected",SUMIF('WW Spending Total'!$B$10:$B$49,'Summary TC'!$B190,'WW Spending Total'!J$10:J$49),0)</f>
        <v>0</v>
      </c>
      <c r="L190" s="764">
        <f>IF($B$8="Actuals only",SUMIF('WW Spending Actual'!$B$10:$B$49,'Summary TC'!$B190,'WW Spending Actual'!K$10:K$49),0)+IF($B$8="Actuals + Projected",SUMIF('WW Spending Total'!$B$10:$B$49,'Summary TC'!$B190,'WW Spending Total'!K$10:K$49),0)</f>
        <v>0</v>
      </c>
      <c r="M190" s="764">
        <f>IF($B$8="Actuals only",SUMIF('WW Spending Actual'!$B$10:$B$49,'Summary TC'!$B190,'WW Spending Actual'!L$10:L$49),0)+IF($B$8="Actuals + Projected",SUMIF('WW Spending Total'!$B$10:$B$49,'Summary TC'!$B190,'WW Spending Total'!L$10:L$49),0)</f>
        <v>0</v>
      </c>
      <c r="N190" s="764">
        <f>IF($B$8="Actuals only",SUMIF('WW Spending Actual'!$B$10:$B$49,'Summary TC'!$B190,'WW Spending Actual'!M$10:M$49),0)+IF($B$8="Actuals + Projected",SUMIF('WW Spending Total'!$B$10:$B$49,'Summary TC'!$B190,'WW Spending Total'!M$10:M$49),0)</f>
        <v>0</v>
      </c>
      <c r="O190" s="764">
        <f>IF($B$8="Actuals only",SUMIF('WW Spending Actual'!$B$10:$B$49,'Summary TC'!$B190,'WW Spending Actual'!N$10:N$49),0)+IF($B$8="Actuals + Projected",SUMIF('WW Spending Total'!$B$10:$B$49,'Summary TC'!$B190,'WW Spending Total'!N$10:N$49),0)</f>
        <v>0</v>
      </c>
      <c r="P190" s="764">
        <f>IF($B$8="Actuals only",SUMIF('WW Spending Actual'!$B$10:$B$49,'Summary TC'!$B190,'WW Spending Actual'!O$10:O$49),0)+IF($B$8="Actuals + Projected",SUMIF('WW Spending Total'!$B$10:$B$49,'Summary TC'!$B190,'WW Spending Total'!O$10:O$49),0)</f>
        <v>0</v>
      </c>
      <c r="Q190" s="764">
        <f>IF($B$8="Actuals only",SUMIF('WW Spending Actual'!$B$10:$B$49,'Summary TC'!$B190,'WW Spending Actual'!P$10:P$49),0)+IF($B$8="Actuals + Projected",SUMIF('WW Spending Total'!$B$10:$B$49,'Summary TC'!$B190,'WW Spending Total'!P$10:P$49),0)</f>
        <v>0</v>
      </c>
      <c r="R190" s="764">
        <f>IF($B$8="Actuals only",SUMIF('WW Spending Actual'!$B$10:$B$49,'Summary TC'!$B190,'WW Spending Actual'!Q$10:Q$49),0)+IF($B$8="Actuals + Projected",SUMIF('WW Spending Total'!$B$10:$B$49,'Summary TC'!$B190,'WW Spending Total'!Q$10:Q$49),0)</f>
        <v>0</v>
      </c>
      <c r="S190" s="764">
        <f>IF($B$8="Actuals only",SUMIF('WW Spending Actual'!$B$10:$B$49,'Summary TC'!$B190,'WW Spending Actual'!R$10:R$49),0)+IF($B$8="Actuals + Projected",SUMIF('WW Spending Total'!$B$10:$B$49,'Summary TC'!$B190,'WW Spending Total'!R$10:R$49),0)</f>
        <v>0</v>
      </c>
      <c r="T190" s="764">
        <f>IF($B$8="Actuals only",SUMIF('WW Spending Actual'!$B$10:$B$49,'Summary TC'!$B190,'WW Spending Actual'!S$10:S$49),0)+IF($B$8="Actuals + Projected",SUMIF('WW Spending Total'!$B$10:$B$49,'Summary TC'!$B190,'WW Spending Total'!S$10:S$49),0)</f>
        <v>0</v>
      </c>
      <c r="U190" s="764">
        <f>IF($B$8="Actuals only",SUMIF('WW Spending Actual'!$B$10:$B$49,'Summary TC'!$B190,'WW Spending Actual'!T$10:T$49),0)+IF($B$8="Actuals + Projected",SUMIF('WW Spending Total'!$B$10:$B$49,'Summary TC'!$B190,'WW Spending Total'!T$10:T$49),0)</f>
        <v>0</v>
      </c>
      <c r="V190" s="764">
        <f>IF($B$8="Actuals only",SUMIF('WW Spending Actual'!$B$10:$B$49,'Summary TC'!$B190,'WW Spending Actual'!U$10:U$49),0)+IF($B$8="Actuals + Projected",SUMIF('WW Spending Total'!$B$10:$B$49,'Summary TC'!$B190,'WW Spending Total'!U$10:U$49),0)</f>
        <v>0</v>
      </c>
      <c r="W190" s="764">
        <f>IF($B$8="Actuals only",SUMIF('WW Spending Actual'!$B$10:$B$49,'Summary TC'!$B190,'WW Spending Actual'!V$10:V$49),0)+IF($B$8="Actuals + Projected",SUMIF('WW Spending Total'!$B$10:$B$49,'Summary TC'!$B190,'WW Spending Total'!V$10:V$49),0)</f>
        <v>0</v>
      </c>
      <c r="X190" s="764">
        <f>IF($B$8="Actuals only",SUMIF('WW Spending Actual'!$B$10:$B$49,'Summary TC'!$B190,'WW Spending Actual'!W$10:W$49),0)+IF($B$8="Actuals + Projected",SUMIF('WW Spending Total'!$B$10:$B$49,'Summary TC'!$B190,'WW Spending Total'!W$10:W$49),0)</f>
        <v>0</v>
      </c>
      <c r="Y190" s="764">
        <f>IF($B$8="Actuals only",SUMIF('WW Spending Actual'!$B$10:$B$49,'Summary TC'!$B190,'WW Spending Actual'!X$10:X$49),0)+IF($B$8="Actuals + Projected",SUMIF('WW Spending Total'!$B$10:$B$49,'Summary TC'!$B190,'WW Spending Total'!X$10:X$49),0)</f>
        <v>0</v>
      </c>
      <c r="Z190" s="764">
        <f>IF($B$8="Actuals only",SUMIF('WW Spending Actual'!$B$10:$B$49,'Summary TC'!$B190,'WW Spending Actual'!Y$10:Y$49),0)+IF($B$8="Actuals + Projected",SUMIF('WW Spending Total'!$B$10:$B$49,'Summary TC'!$B190,'WW Spending Total'!Y$10:Y$49),0)</f>
        <v>0</v>
      </c>
      <c r="AA190" s="764">
        <f>IF($B$8="Actuals only",SUMIF('WW Spending Actual'!$B$10:$B$49,'Summary TC'!$B190,'WW Spending Actual'!Z$10:Z$49),0)+IF($B$8="Actuals + Projected",SUMIF('WW Spending Total'!$B$10:$B$49,'Summary TC'!$B190,'WW Spending Total'!Z$10:Z$49),0)</f>
        <v>0</v>
      </c>
      <c r="AB190" s="764">
        <f>IF($B$8="Actuals only",SUMIF('WW Spending Actual'!$B$10:$B$49,'Summary TC'!$B190,'WW Spending Actual'!AA$10:AA$49),0)+IF($B$8="Actuals + Projected",SUMIF('WW Spending Total'!$B$10:$B$49,'Summary TC'!$B190,'WW Spending Total'!AA$10:AA$49),0)</f>
        <v>0</v>
      </c>
      <c r="AC190" s="764">
        <f>IF($B$8="Actuals only",SUMIF('WW Spending Actual'!$B$10:$B$49,'Summary TC'!$B190,'WW Spending Actual'!AB$10:AB$49),0)+IF($B$8="Actuals + Projected",SUMIF('WW Spending Total'!$B$10:$B$49,'Summary TC'!$B190,'WW Spending Total'!AB$10:AB$49),0)</f>
        <v>0</v>
      </c>
      <c r="AD190" s="764">
        <f>IF($B$8="Actuals only",SUMIF('WW Spending Actual'!$B$10:$B$49,'Summary TC'!$B190,'WW Spending Actual'!AC$10:AC$49),0)+IF($B$8="Actuals + Projected",SUMIF('WW Spending Total'!$B$10:$B$49,'Summary TC'!$B190,'WW Spending Total'!AC$10:AC$49),0)</f>
        <v>0</v>
      </c>
      <c r="AE190" s="764">
        <f>IF($B$8="Actuals only",SUMIF('WW Spending Actual'!$B$10:$B$49,'Summary TC'!$B190,'WW Spending Actual'!AD$10:AD$49),0)+IF($B$8="Actuals + Projected",SUMIF('WW Spending Total'!$B$10:$B$49,'Summary TC'!$B190,'WW Spending Total'!AD$10:AD$49),0)</f>
        <v>0</v>
      </c>
      <c r="AF190" s="764">
        <f>IF($B$8="Actuals only",SUMIF('WW Spending Actual'!$B$10:$B$49,'Summary TC'!$B190,'WW Spending Actual'!AE$10:AE$49),0)+IF($B$8="Actuals + Projected",SUMIF('WW Spending Total'!$B$10:$B$49,'Summary TC'!$B190,'WW Spending Total'!AE$10:AE$49),0)</f>
        <v>0</v>
      </c>
      <c r="AG190" s="764">
        <f>IF($B$8="Actuals only",SUMIF('WW Spending Actual'!$B$10:$B$49,'Summary TC'!$B190,'WW Spending Actual'!AF$10:AF$49),0)+IF($B$8="Actuals + Projected",SUMIF('WW Spending Total'!$B$10:$B$49,'Summary TC'!$B190,'WW Spending Total'!AF$10:AF$49),0)</f>
        <v>0</v>
      </c>
      <c r="AH190" s="765">
        <f>IF($B$8="Actuals only",SUMIF('WW Spending Actual'!$B$10:$B$49,'Summary TC'!$B190,'WW Spending Actual'!AG$10:AG$49),0)+IF($B$8="Actuals + Projected",SUMIF('WW Spending Total'!$B$10:$B$49,'Summary TC'!$B190,'WW Spending Total'!AG$10:AG$49),0)</f>
        <v>0</v>
      </c>
      <c r="AI190" s="741"/>
    </row>
    <row r="191" spans="2:38" ht="13" hidden="1" x14ac:dyDescent="0.3">
      <c r="B191" s="530"/>
      <c r="C191" s="626"/>
      <c r="D191" s="530"/>
      <c r="E191" s="760"/>
      <c r="F191" s="761"/>
      <c r="G191" s="761"/>
      <c r="H191" s="761"/>
      <c r="I191" s="761"/>
      <c r="J191" s="761"/>
      <c r="K191" s="761"/>
      <c r="L191" s="761"/>
      <c r="M191" s="761"/>
      <c r="N191" s="761"/>
      <c r="O191" s="761"/>
      <c r="P191" s="761"/>
      <c r="Q191" s="761"/>
      <c r="R191" s="761"/>
      <c r="S191" s="761"/>
      <c r="T191" s="761"/>
      <c r="U191" s="761"/>
      <c r="V191" s="761"/>
      <c r="W191" s="761"/>
      <c r="X191" s="761"/>
      <c r="Y191" s="761"/>
      <c r="Z191" s="761"/>
      <c r="AA191" s="761"/>
      <c r="AB191" s="761"/>
      <c r="AC191" s="761"/>
      <c r="AD191" s="761"/>
      <c r="AE191" s="761"/>
      <c r="AF191" s="761"/>
      <c r="AG191" s="761"/>
      <c r="AH191" s="762"/>
      <c r="AI191" s="741"/>
      <c r="AJ191" s="766"/>
      <c r="AK191" s="766"/>
      <c r="AL191" s="766"/>
    </row>
    <row r="192" spans="2:38" ht="13" hidden="1" x14ac:dyDescent="0.3">
      <c r="B192" s="552" t="s">
        <v>42</v>
      </c>
      <c r="C192" s="626"/>
      <c r="D192" s="674"/>
      <c r="E192" s="763"/>
      <c r="F192" s="764"/>
      <c r="G192" s="764"/>
      <c r="H192" s="764"/>
      <c r="I192" s="764"/>
      <c r="J192" s="764"/>
      <c r="K192" s="764"/>
      <c r="L192" s="764"/>
      <c r="M192" s="764"/>
      <c r="N192" s="764"/>
      <c r="O192" s="764"/>
      <c r="P192" s="764"/>
      <c r="Q192" s="764"/>
      <c r="R192" s="764"/>
      <c r="S192" s="764"/>
      <c r="T192" s="764"/>
      <c r="U192" s="764"/>
      <c r="V192" s="764"/>
      <c r="W192" s="764"/>
      <c r="X192" s="764"/>
      <c r="Y192" s="764"/>
      <c r="Z192" s="764"/>
      <c r="AA192" s="764"/>
      <c r="AB192" s="764"/>
      <c r="AC192" s="764"/>
      <c r="AD192" s="764"/>
      <c r="AE192" s="764"/>
      <c r="AF192" s="764"/>
      <c r="AG192" s="764"/>
      <c r="AH192" s="765"/>
      <c r="AI192" s="767"/>
    </row>
    <row r="193" spans="2:36" ht="13" hidden="1" x14ac:dyDescent="0.3">
      <c r="B193" s="589" t="str">
        <f>IFERROR(VLOOKUP(C193,'MEG Def'!$A$47:$B$49,2),"")</f>
        <v/>
      </c>
      <c r="C193" s="626"/>
      <c r="D193" s="674"/>
      <c r="E193" s="763">
        <f>IF($B$8="Actuals only",SUMIF('WW Spending Actual'!$B$10:$B$49,'Summary TC'!$B193,'WW Spending Actual'!D$10:D$49),0)+IF($B$8="Actuals + Projected",SUMIF('WW Spending Total'!$B$10:$B$49,'Summary TC'!$B193,'WW Spending Total'!D$10:D$49),0)</f>
        <v>0</v>
      </c>
      <c r="F193" s="764">
        <f>IF($B$8="Actuals only",SUMIF('WW Spending Actual'!$B$10:$B$49,'Summary TC'!$B193,'WW Spending Actual'!E$10:E$49),0)+IF($B$8="Actuals + Projected",SUMIF('WW Spending Total'!$B$10:$B$49,'Summary TC'!$B193,'WW Spending Total'!E$10:E$49),0)</f>
        <v>0</v>
      </c>
      <c r="G193" s="764">
        <f>IF($B$8="Actuals only",SUMIF('WW Spending Actual'!$B$10:$B$49,'Summary TC'!$B193,'WW Spending Actual'!F$10:F$49),0)+IF($B$8="Actuals + Projected",SUMIF('WW Spending Total'!$B$10:$B$49,'Summary TC'!$B193,'WW Spending Total'!F$10:F$49),0)</f>
        <v>0</v>
      </c>
      <c r="H193" s="764">
        <f>IF($B$8="Actuals only",SUMIF('WW Spending Actual'!$B$10:$B$49,'Summary TC'!$B193,'WW Spending Actual'!G$10:G$49),0)+IF($B$8="Actuals + Projected",SUMIF('WW Spending Total'!$B$10:$B$49,'Summary TC'!$B193,'WW Spending Total'!G$10:G$49),0)</f>
        <v>0</v>
      </c>
      <c r="I193" s="764">
        <f>IF($B$8="Actuals only",SUMIF('WW Spending Actual'!$B$10:$B$49,'Summary TC'!$B193,'WW Spending Actual'!H$10:H$49),0)+IF($B$8="Actuals + Projected",SUMIF('WW Spending Total'!$B$10:$B$49,'Summary TC'!$B193,'WW Spending Total'!H$10:H$49),0)</f>
        <v>0</v>
      </c>
      <c r="J193" s="764">
        <f>IF($B$8="Actuals only",SUMIF('WW Spending Actual'!$B$10:$B$49,'Summary TC'!$B193,'WW Spending Actual'!I$10:I$49),0)+IF($B$8="Actuals + Projected",SUMIF('WW Spending Total'!$B$10:$B$49,'Summary TC'!$B193,'WW Spending Total'!I$10:I$49),0)</f>
        <v>0</v>
      </c>
      <c r="K193" s="764">
        <f>IF($B$8="Actuals only",SUMIF('WW Spending Actual'!$B$10:$B$49,'Summary TC'!$B193,'WW Spending Actual'!J$10:J$49),0)+IF($B$8="Actuals + Projected",SUMIF('WW Spending Total'!$B$10:$B$49,'Summary TC'!$B193,'WW Spending Total'!J$10:J$49),0)</f>
        <v>0</v>
      </c>
      <c r="L193" s="764">
        <f>IF($B$8="Actuals only",SUMIF('WW Spending Actual'!$B$10:$B$49,'Summary TC'!$B193,'WW Spending Actual'!K$10:K$49),0)+IF($B$8="Actuals + Projected",SUMIF('WW Spending Total'!$B$10:$B$49,'Summary TC'!$B193,'WW Spending Total'!K$10:K$49),0)</f>
        <v>0</v>
      </c>
      <c r="M193" s="764">
        <f>IF($B$8="Actuals only",SUMIF('WW Spending Actual'!$B$10:$B$49,'Summary TC'!$B193,'WW Spending Actual'!L$10:L$49),0)+IF($B$8="Actuals + Projected",SUMIF('WW Spending Total'!$B$10:$B$49,'Summary TC'!$B193,'WW Spending Total'!L$10:L$49),0)</f>
        <v>0</v>
      </c>
      <c r="N193" s="764">
        <f>IF($B$8="Actuals only",SUMIF('WW Spending Actual'!$B$10:$B$49,'Summary TC'!$B193,'WW Spending Actual'!M$10:M$49),0)+IF($B$8="Actuals + Projected",SUMIF('WW Spending Total'!$B$10:$B$49,'Summary TC'!$B193,'WW Spending Total'!M$10:M$49),0)</f>
        <v>0</v>
      </c>
      <c r="O193" s="764">
        <f>IF($B$8="Actuals only",SUMIF('WW Spending Actual'!$B$10:$B$49,'Summary TC'!$B193,'WW Spending Actual'!N$10:N$49),0)+IF($B$8="Actuals + Projected",SUMIF('WW Spending Total'!$B$10:$B$49,'Summary TC'!$B193,'WW Spending Total'!N$10:N$49),0)</f>
        <v>0</v>
      </c>
      <c r="P193" s="764">
        <f>IF($B$8="Actuals only",SUMIF('WW Spending Actual'!$B$10:$B$49,'Summary TC'!$B193,'WW Spending Actual'!O$10:O$49),0)+IF($B$8="Actuals + Projected",SUMIF('WW Spending Total'!$B$10:$B$49,'Summary TC'!$B193,'WW Spending Total'!O$10:O$49),0)</f>
        <v>0</v>
      </c>
      <c r="Q193" s="764">
        <f>IF($B$8="Actuals only",SUMIF('WW Spending Actual'!$B$10:$B$49,'Summary TC'!$B193,'WW Spending Actual'!P$10:P$49),0)+IF($B$8="Actuals + Projected",SUMIF('WW Spending Total'!$B$10:$B$49,'Summary TC'!$B193,'WW Spending Total'!P$10:P$49),0)</f>
        <v>0</v>
      </c>
      <c r="R193" s="764">
        <f>IF($B$8="Actuals only",SUMIF('WW Spending Actual'!$B$10:$B$49,'Summary TC'!$B193,'WW Spending Actual'!Q$10:Q$49),0)+IF($B$8="Actuals + Projected",SUMIF('WW Spending Total'!$B$10:$B$49,'Summary TC'!$B193,'WW Spending Total'!Q$10:Q$49),0)</f>
        <v>0</v>
      </c>
      <c r="S193" s="764">
        <f>IF($B$8="Actuals only",SUMIF('WW Spending Actual'!$B$10:$B$49,'Summary TC'!$B193,'WW Spending Actual'!R$10:R$49),0)+IF($B$8="Actuals + Projected",SUMIF('WW Spending Total'!$B$10:$B$49,'Summary TC'!$B193,'WW Spending Total'!R$10:R$49),0)</f>
        <v>0</v>
      </c>
      <c r="T193" s="764">
        <f>IF($B$8="Actuals only",SUMIF('WW Spending Actual'!$B$10:$B$49,'Summary TC'!$B193,'WW Spending Actual'!S$10:S$49),0)+IF($B$8="Actuals + Projected",SUMIF('WW Spending Total'!$B$10:$B$49,'Summary TC'!$B193,'WW Spending Total'!S$10:S$49),0)</f>
        <v>0</v>
      </c>
      <c r="U193" s="764">
        <f>IF($B$8="Actuals only",SUMIF('WW Spending Actual'!$B$10:$B$49,'Summary TC'!$B193,'WW Spending Actual'!T$10:T$49),0)+IF($B$8="Actuals + Projected",SUMIF('WW Spending Total'!$B$10:$B$49,'Summary TC'!$B193,'WW Spending Total'!T$10:T$49),0)</f>
        <v>0</v>
      </c>
      <c r="V193" s="764">
        <f>IF($B$8="Actuals only",SUMIF('WW Spending Actual'!$B$10:$B$49,'Summary TC'!$B193,'WW Spending Actual'!U$10:U$49),0)+IF($B$8="Actuals + Projected",SUMIF('WW Spending Total'!$B$10:$B$49,'Summary TC'!$B193,'WW Spending Total'!U$10:U$49),0)</f>
        <v>0</v>
      </c>
      <c r="W193" s="764">
        <f>IF($B$8="Actuals only",SUMIF('WW Spending Actual'!$B$10:$B$49,'Summary TC'!$B193,'WW Spending Actual'!V$10:V$49),0)+IF($B$8="Actuals + Projected",SUMIF('WW Spending Total'!$B$10:$B$49,'Summary TC'!$B193,'WW Spending Total'!V$10:V$49),0)</f>
        <v>0</v>
      </c>
      <c r="X193" s="764">
        <f>IF($B$8="Actuals only",SUMIF('WW Spending Actual'!$B$10:$B$49,'Summary TC'!$B193,'WW Spending Actual'!W$10:W$49),0)+IF($B$8="Actuals + Projected",SUMIF('WW Spending Total'!$B$10:$B$49,'Summary TC'!$B193,'WW Spending Total'!W$10:W$49),0)</f>
        <v>0</v>
      </c>
      <c r="Y193" s="764">
        <f>IF($B$8="Actuals only",SUMIF('WW Spending Actual'!$B$10:$B$49,'Summary TC'!$B193,'WW Spending Actual'!X$10:X$49),0)+IF($B$8="Actuals + Projected",SUMIF('WW Spending Total'!$B$10:$B$49,'Summary TC'!$B193,'WW Spending Total'!X$10:X$49),0)</f>
        <v>0</v>
      </c>
      <c r="Z193" s="764">
        <f>IF($B$8="Actuals only",SUMIF('WW Spending Actual'!$B$10:$B$49,'Summary TC'!$B193,'WW Spending Actual'!Y$10:Y$49),0)+IF($B$8="Actuals + Projected",SUMIF('WW Spending Total'!$B$10:$B$49,'Summary TC'!$B193,'WW Spending Total'!Y$10:Y$49),0)</f>
        <v>0</v>
      </c>
      <c r="AA193" s="764">
        <f>IF($B$8="Actuals only",SUMIF('WW Spending Actual'!$B$10:$B$49,'Summary TC'!$B193,'WW Spending Actual'!Z$10:Z$49),0)+IF($B$8="Actuals + Projected",SUMIF('WW Spending Total'!$B$10:$B$49,'Summary TC'!$B193,'WW Spending Total'!Z$10:Z$49),0)</f>
        <v>0</v>
      </c>
      <c r="AB193" s="764">
        <f>IF($B$8="Actuals only",SUMIF('WW Spending Actual'!$B$10:$B$49,'Summary TC'!$B193,'WW Spending Actual'!AA$10:AA$49),0)+IF($B$8="Actuals + Projected",SUMIF('WW Spending Total'!$B$10:$B$49,'Summary TC'!$B193,'WW Spending Total'!AA$10:AA$49),0)</f>
        <v>0</v>
      </c>
      <c r="AC193" s="764">
        <f>IF($B$8="Actuals only",SUMIF('WW Spending Actual'!$B$10:$B$49,'Summary TC'!$B193,'WW Spending Actual'!AB$10:AB$49),0)+IF($B$8="Actuals + Projected",SUMIF('WW Spending Total'!$B$10:$B$49,'Summary TC'!$B193,'WW Spending Total'!AB$10:AB$49),0)</f>
        <v>0</v>
      </c>
      <c r="AD193" s="764">
        <f>IF($B$8="Actuals only",SUMIF('WW Spending Actual'!$B$10:$B$49,'Summary TC'!$B193,'WW Spending Actual'!AC$10:AC$49),0)+IF($B$8="Actuals + Projected",SUMIF('WW Spending Total'!$B$10:$B$49,'Summary TC'!$B193,'WW Spending Total'!AC$10:AC$49),0)</f>
        <v>0</v>
      </c>
      <c r="AE193" s="764">
        <f>IF($B$8="Actuals only",SUMIF('WW Spending Actual'!$B$10:$B$49,'Summary TC'!$B193,'WW Spending Actual'!AD$10:AD$49),0)+IF($B$8="Actuals + Projected",SUMIF('WW Spending Total'!$B$10:$B$49,'Summary TC'!$B193,'WW Spending Total'!AD$10:AD$49),0)</f>
        <v>0</v>
      </c>
      <c r="AF193" s="764">
        <f>IF($B$8="Actuals only",SUMIF('WW Spending Actual'!$B$10:$B$49,'Summary TC'!$B193,'WW Spending Actual'!AE$10:AE$49),0)+IF($B$8="Actuals + Projected",SUMIF('WW Spending Total'!$B$10:$B$49,'Summary TC'!$B193,'WW Spending Total'!AE$10:AE$49),0)</f>
        <v>0</v>
      </c>
      <c r="AG193" s="764">
        <f>IF($B$8="Actuals only",SUMIF('WW Spending Actual'!$B$10:$B$49,'Summary TC'!$B193,'WW Spending Actual'!AF$10:AF$49),0)+IF($B$8="Actuals + Projected",SUMIF('WW Spending Total'!$B$10:$B$49,'Summary TC'!$B193,'WW Spending Total'!AF$10:AF$49),0)</f>
        <v>0</v>
      </c>
      <c r="AH193" s="765">
        <f>IF($B$8="Actuals only",SUMIF('WW Spending Actual'!$B$10:$B$49,'Summary TC'!$B193,'WW Spending Actual'!AG$10:AG$49),0)+IF($B$8="Actuals + Projected",SUMIF('WW Spending Total'!$B$10:$B$49,'Summary TC'!$B193,'WW Spending Total'!AG$10:AG$49),0)</f>
        <v>0</v>
      </c>
      <c r="AI193" s="767"/>
    </row>
    <row r="194" spans="2:36" ht="13" hidden="1" x14ac:dyDescent="0.3">
      <c r="B194" s="589" t="str">
        <f>IFERROR(VLOOKUP(C194,'MEG Def'!$A$47:$B$49,2),"")</f>
        <v/>
      </c>
      <c r="C194" s="626"/>
      <c r="D194" s="674"/>
      <c r="E194" s="763">
        <f>IF($B$8="Actuals only",SUMIF('WW Spending Actual'!$B$10:$B$49,'Summary TC'!$B194,'WW Spending Actual'!D$10:D$49),0)+IF($B$8="Actuals + Projected",SUMIF('WW Spending Total'!$B$10:$B$49,'Summary TC'!$B194,'WW Spending Total'!D$10:D$49),0)</f>
        <v>0</v>
      </c>
      <c r="F194" s="764">
        <f>IF($B$8="Actuals only",SUMIF('WW Spending Actual'!$B$10:$B$49,'Summary TC'!$B194,'WW Spending Actual'!E$10:E$49),0)+IF($B$8="Actuals + Projected",SUMIF('WW Spending Total'!$B$10:$B$49,'Summary TC'!$B194,'WW Spending Total'!E$10:E$49),0)</f>
        <v>0</v>
      </c>
      <c r="G194" s="764">
        <f>IF($B$8="Actuals only",SUMIF('WW Spending Actual'!$B$10:$B$49,'Summary TC'!$B194,'WW Spending Actual'!F$10:F$49),0)+IF($B$8="Actuals + Projected",SUMIF('WW Spending Total'!$B$10:$B$49,'Summary TC'!$B194,'WW Spending Total'!F$10:F$49),0)</f>
        <v>0</v>
      </c>
      <c r="H194" s="764">
        <f>IF($B$8="Actuals only",SUMIF('WW Spending Actual'!$B$10:$B$49,'Summary TC'!$B194,'WW Spending Actual'!G$10:G$49),0)+IF($B$8="Actuals + Projected",SUMIF('WW Spending Total'!$B$10:$B$49,'Summary TC'!$B194,'WW Spending Total'!G$10:G$49),0)</f>
        <v>0</v>
      </c>
      <c r="I194" s="764">
        <f>IF($B$8="Actuals only",SUMIF('WW Spending Actual'!$B$10:$B$49,'Summary TC'!$B194,'WW Spending Actual'!H$10:H$49),0)+IF($B$8="Actuals + Projected",SUMIF('WW Spending Total'!$B$10:$B$49,'Summary TC'!$B194,'WW Spending Total'!H$10:H$49),0)</f>
        <v>0</v>
      </c>
      <c r="J194" s="764">
        <f>IF($B$8="Actuals only",SUMIF('WW Spending Actual'!$B$10:$B$49,'Summary TC'!$B194,'WW Spending Actual'!I$10:I$49),0)+IF($B$8="Actuals + Projected",SUMIF('WW Spending Total'!$B$10:$B$49,'Summary TC'!$B194,'WW Spending Total'!I$10:I$49),0)</f>
        <v>0</v>
      </c>
      <c r="K194" s="764">
        <f>IF($B$8="Actuals only",SUMIF('WW Spending Actual'!$B$10:$B$49,'Summary TC'!$B194,'WW Spending Actual'!J$10:J$49),0)+IF($B$8="Actuals + Projected",SUMIF('WW Spending Total'!$B$10:$B$49,'Summary TC'!$B194,'WW Spending Total'!J$10:J$49),0)</f>
        <v>0</v>
      </c>
      <c r="L194" s="764">
        <f>IF($B$8="Actuals only",SUMIF('WW Spending Actual'!$B$10:$B$49,'Summary TC'!$B194,'WW Spending Actual'!K$10:K$49),0)+IF($B$8="Actuals + Projected",SUMIF('WW Spending Total'!$B$10:$B$49,'Summary TC'!$B194,'WW Spending Total'!K$10:K$49),0)</f>
        <v>0</v>
      </c>
      <c r="M194" s="764">
        <f>IF($B$8="Actuals only",SUMIF('WW Spending Actual'!$B$10:$B$49,'Summary TC'!$B194,'WW Spending Actual'!L$10:L$49),0)+IF($B$8="Actuals + Projected",SUMIF('WW Spending Total'!$B$10:$B$49,'Summary TC'!$B194,'WW Spending Total'!L$10:L$49),0)</f>
        <v>0</v>
      </c>
      <c r="N194" s="764">
        <f>IF($B$8="Actuals only",SUMIF('WW Spending Actual'!$B$10:$B$49,'Summary TC'!$B194,'WW Spending Actual'!M$10:M$49),0)+IF($B$8="Actuals + Projected",SUMIF('WW Spending Total'!$B$10:$B$49,'Summary TC'!$B194,'WW Spending Total'!M$10:M$49),0)</f>
        <v>0</v>
      </c>
      <c r="O194" s="764">
        <f>IF($B$8="Actuals only",SUMIF('WW Spending Actual'!$B$10:$B$49,'Summary TC'!$B194,'WW Spending Actual'!N$10:N$49),0)+IF($B$8="Actuals + Projected",SUMIF('WW Spending Total'!$B$10:$B$49,'Summary TC'!$B194,'WW Spending Total'!N$10:N$49),0)</f>
        <v>0</v>
      </c>
      <c r="P194" s="764">
        <f>IF($B$8="Actuals only",SUMIF('WW Spending Actual'!$B$10:$B$49,'Summary TC'!$B194,'WW Spending Actual'!O$10:O$49),0)+IF($B$8="Actuals + Projected",SUMIF('WW Spending Total'!$B$10:$B$49,'Summary TC'!$B194,'WW Spending Total'!O$10:O$49),0)</f>
        <v>0</v>
      </c>
      <c r="Q194" s="764">
        <f>IF($B$8="Actuals only",SUMIF('WW Spending Actual'!$B$10:$B$49,'Summary TC'!$B194,'WW Spending Actual'!P$10:P$49),0)+IF($B$8="Actuals + Projected",SUMIF('WW Spending Total'!$B$10:$B$49,'Summary TC'!$B194,'WW Spending Total'!P$10:P$49),0)</f>
        <v>0</v>
      </c>
      <c r="R194" s="764">
        <f>IF($B$8="Actuals only",SUMIF('WW Spending Actual'!$B$10:$B$49,'Summary TC'!$B194,'WW Spending Actual'!Q$10:Q$49),0)+IF($B$8="Actuals + Projected",SUMIF('WW Spending Total'!$B$10:$B$49,'Summary TC'!$B194,'WW Spending Total'!Q$10:Q$49),0)</f>
        <v>0</v>
      </c>
      <c r="S194" s="764">
        <f>IF($B$8="Actuals only",SUMIF('WW Spending Actual'!$B$10:$B$49,'Summary TC'!$B194,'WW Spending Actual'!R$10:R$49),0)+IF($B$8="Actuals + Projected",SUMIF('WW Spending Total'!$B$10:$B$49,'Summary TC'!$B194,'WW Spending Total'!R$10:R$49),0)</f>
        <v>0</v>
      </c>
      <c r="T194" s="764">
        <f>IF($B$8="Actuals only",SUMIF('WW Spending Actual'!$B$10:$B$49,'Summary TC'!$B194,'WW Spending Actual'!S$10:S$49),0)+IF($B$8="Actuals + Projected",SUMIF('WW Spending Total'!$B$10:$B$49,'Summary TC'!$B194,'WW Spending Total'!S$10:S$49),0)</f>
        <v>0</v>
      </c>
      <c r="U194" s="764">
        <f>IF($B$8="Actuals only",SUMIF('WW Spending Actual'!$B$10:$B$49,'Summary TC'!$B194,'WW Spending Actual'!T$10:T$49),0)+IF($B$8="Actuals + Projected",SUMIF('WW Spending Total'!$B$10:$B$49,'Summary TC'!$B194,'WW Spending Total'!T$10:T$49),0)</f>
        <v>0</v>
      </c>
      <c r="V194" s="764">
        <f>IF($B$8="Actuals only",SUMIF('WW Spending Actual'!$B$10:$B$49,'Summary TC'!$B194,'WW Spending Actual'!U$10:U$49),0)+IF($B$8="Actuals + Projected",SUMIF('WW Spending Total'!$B$10:$B$49,'Summary TC'!$B194,'WW Spending Total'!U$10:U$49),0)</f>
        <v>0</v>
      </c>
      <c r="W194" s="764">
        <f>IF($B$8="Actuals only",SUMIF('WW Spending Actual'!$B$10:$B$49,'Summary TC'!$B194,'WW Spending Actual'!V$10:V$49),0)+IF($B$8="Actuals + Projected",SUMIF('WW Spending Total'!$B$10:$B$49,'Summary TC'!$B194,'WW Spending Total'!V$10:V$49),0)</f>
        <v>0</v>
      </c>
      <c r="X194" s="764">
        <f>IF($B$8="Actuals only",SUMIF('WW Spending Actual'!$B$10:$B$49,'Summary TC'!$B194,'WW Spending Actual'!W$10:W$49),0)+IF($B$8="Actuals + Projected",SUMIF('WW Spending Total'!$B$10:$B$49,'Summary TC'!$B194,'WW Spending Total'!W$10:W$49),0)</f>
        <v>0</v>
      </c>
      <c r="Y194" s="764">
        <f>IF($B$8="Actuals only",SUMIF('WW Spending Actual'!$B$10:$B$49,'Summary TC'!$B194,'WW Spending Actual'!X$10:X$49),0)+IF($B$8="Actuals + Projected",SUMIF('WW Spending Total'!$B$10:$B$49,'Summary TC'!$B194,'WW Spending Total'!X$10:X$49),0)</f>
        <v>0</v>
      </c>
      <c r="Z194" s="764">
        <f>IF($B$8="Actuals only",SUMIF('WW Spending Actual'!$B$10:$B$49,'Summary TC'!$B194,'WW Spending Actual'!Y$10:Y$49),0)+IF($B$8="Actuals + Projected",SUMIF('WW Spending Total'!$B$10:$B$49,'Summary TC'!$B194,'WW Spending Total'!Y$10:Y$49),0)</f>
        <v>0</v>
      </c>
      <c r="AA194" s="764">
        <f>IF($B$8="Actuals only",SUMIF('WW Spending Actual'!$B$10:$B$49,'Summary TC'!$B194,'WW Spending Actual'!Z$10:Z$49),0)+IF($B$8="Actuals + Projected",SUMIF('WW Spending Total'!$B$10:$B$49,'Summary TC'!$B194,'WW Spending Total'!Z$10:Z$49),0)</f>
        <v>0</v>
      </c>
      <c r="AB194" s="764">
        <f>IF($B$8="Actuals only",SUMIF('WW Spending Actual'!$B$10:$B$49,'Summary TC'!$B194,'WW Spending Actual'!AA$10:AA$49),0)+IF($B$8="Actuals + Projected",SUMIF('WW Spending Total'!$B$10:$B$49,'Summary TC'!$B194,'WW Spending Total'!AA$10:AA$49),0)</f>
        <v>0</v>
      </c>
      <c r="AC194" s="764">
        <f>IF($B$8="Actuals only",SUMIF('WW Spending Actual'!$B$10:$B$49,'Summary TC'!$B194,'WW Spending Actual'!AB$10:AB$49),0)+IF($B$8="Actuals + Projected",SUMIF('WW Spending Total'!$B$10:$B$49,'Summary TC'!$B194,'WW Spending Total'!AB$10:AB$49),0)</f>
        <v>0</v>
      </c>
      <c r="AD194" s="764">
        <f>IF($B$8="Actuals only",SUMIF('WW Spending Actual'!$B$10:$B$49,'Summary TC'!$B194,'WW Spending Actual'!AC$10:AC$49),0)+IF($B$8="Actuals + Projected",SUMIF('WW Spending Total'!$B$10:$B$49,'Summary TC'!$B194,'WW Spending Total'!AC$10:AC$49),0)</f>
        <v>0</v>
      </c>
      <c r="AE194" s="764">
        <f>IF($B$8="Actuals only",SUMIF('WW Spending Actual'!$B$10:$B$49,'Summary TC'!$B194,'WW Spending Actual'!AD$10:AD$49),0)+IF($B$8="Actuals + Projected",SUMIF('WW Spending Total'!$B$10:$B$49,'Summary TC'!$B194,'WW Spending Total'!AD$10:AD$49),0)</f>
        <v>0</v>
      </c>
      <c r="AF194" s="764">
        <f>IF($B$8="Actuals only",SUMIF('WW Spending Actual'!$B$10:$B$49,'Summary TC'!$B194,'WW Spending Actual'!AE$10:AE$49),0)+IF($B$8="Actuals + Projected",SUMIF('WW Spending Total'!$B$10:$B$49,'Summary TC'!$B194,'WW Spending Total'!AE$10:AE$49),0)</f>
        <v>0</v>
      </c>
      <c r="AG194" s="764">
        <f>IF($B$8="Actuals only",SUMIF('WW Spending Actual'!$B$10:$B$49,'Summary TC'!$B194,'WW Spending Actual'!AF$10:AF$49),0)+IF($B$8="Actuals + Projected",SUMIF('WW Spending Total'!$B$10:$B$49,'Summary TC'!$B194,'WW Spending Total'!AF$10:AF$49),0)</f>
        <v>0</v>
      </c>
      <c r="AH194" s="765">
        <f>IF($B$8="Actuals only",SUMIF('WW Spending Actual'!$B$10:$B$49,'Summary TC'!$B194,'WW Spending Actual'!AG$10:AG$49),0)+IF($B$8="Actuals + Projected",SUMIF('WW Spending Total'!$B$10:$B$49,'Summary TC'!$B194,'WW Spending Total'!AG$10:AG$49),0)</f>
        <v>0</v>
      </c>
      <c r="AI194" s="767"/>
    </row>
    <row r="195" spans="2:36" ht="13" hidden="1" x14ac:dyDescent="0.3">
      <c r="B195" s="589" t="str">
        <f>IFERROR(VLOOKUP(C195,'MEG Def'!$A$47:$B$49,2),"")</f>
        <v/>
      </c>
      <c r="C195" s="626"/>
      <c r="D195" s="674"/>
      <c r="E195" s="763">
        <f>IF($B$8="Actuals only",SUMIF('WW Spending Actual'!$B$10:$B$49,'Summary TC'!$B195,'WW Spending Actual'!D$10:D$49),0)+IF($B$8="Actuals + Projected",SUMIF('WW Spending Total'!$B$10:$B$49,'Summary TC'!$B195,'WW Spending Total'!D$10:D$49),0)</f>
        <v>0</v>
      </c>
      <c r="F195" s="764">
        <f>IF($B$8="Actuals only",SUMIF('WW Spending Actual'!$B$10:$B$49,'Summary TC'!$B195,'WW Spending Actual'!E$10:E$49),0)+IF($B$8="Actuals + Projected",SUMIF('WW Spending Total'!$B$10:$B$49,'Summary TC'!$B195,'WW Spending Total'!E$10:E$49),0)</f>
        <v>0</v>
      </c>
      <c r="G195" s="764">
        <f>IF($B$8="Actuals only",SUMIF('WW Spending Actual'!$B$10:$B$49,'Summary TC'!$B195,'WW Spending Actual'!F$10:F$49),0)+IF($B$8="Actuals + Projected",SUMIF('WW Spending Total'!$B$10:$B$49,'Summary TC'!$B195,'WW Spending Total'!F$10:F$49),0)</f>
        <v>0</v>
      </c>
      <c r="H195" s="764">
        <f>IF($B$8="Actuals only",SUMIF('WW Spending Actual'!$B$10:$B$49,'Summary TC'!$B195,'WW Spending Actual'!G$10:G$49),0)+IF($B$8="Actuals + Projected",SUMIF('WW Spending Total'!$B$10:$B$49,'Summary TC'!$B195,'WW Spending Total'!G$10:G$49),0)</f>
        <v>0</v>
      </c>
      <c r="I195" s="764">
        <f>IF($B$8="Actuals only",SUMIF('WW Spending Actual'!$B$10:$B$49,'Summary TC'!$B195,'WW Spending Actual'!H$10:H$49),0)+IF($B$8="Actuals + Projected",SUMIF('WW Spending Total'!$B$10:$B$49,'Summary TC'!$B195,'WW Spending Total'!H$10:H$49),0)</f>
        <v>0</v>
      </c>
      <c r="J195" s="764">
        <f>IF($B$8="Actuals only",SUMIF('WW Spending Actual'!$B$10:$B$49,'Summary TC'!$B195,'WW Spending Actual'!I$10:I$49),0)+IF($B$8="Actuals + Projected",SUMIF('WW Spending Total'!$B$10:$B$49,'Summary TC'!$B195,'WW Spending Total'!I$10:I$49),0)</f>
        <v>0</v>
      </c>
      <c r="K195" s="764">
        <f>IF($B$8="Actuals only",SUMIF('WW Spending Actual'!$B$10:$B$49,'Summary TC'!$B195,'WW Spending Actual'!J$10:J$49),0)+IF($B$8="Actuals + Projected",SUMIF('WW Spending Total'!$B$10:$B$49,'Summary TC'!$B195,'WW Spending Total'!J$10:J$49),0)</f>
        <v>0</v>
      </c>
      <c r="L195" s="764">
        <f>IF($B$8="Actuals only",SUMIF('WW Spending Actual'!$B$10:$B$49,'Summary TC'!$B195,'WW Spending Actual'!K$10:K$49),0)+IF($B$8="Actuals + Projected",SUMIF('WW Spending Total'!$B$10:$B$49,'Summary TC'!$B195,'WW Spending Total'!K$10:K$49),0)</f>
        <v>0</v>
      </c>
      <c r="M195" s="764">
        <f>IF($B$8="Actuals only",SUMIF('WW Spending Actual'!$B$10:$B$49,'Summary TC'!$B195,'WW Spending Actual'!L$10:L$49),0)+IF($B$8="Actuals + Projected",SUMIF('WW Spending Total'!$B$10:$B$49,'Summary TC'!$B195,'WW Spending Total'!L$10:L$49),0)</f>
        <v>0</v>
      </c>
      <c r="N195" s="764">
        <f>IF($B$8="Actuals only",SUMIF('WW Spending Actual'!$B$10:$B$49,'Summary TC'!$B195,'WW Spending Actual'!M$10:M$49),0)+IF($B$8="Actuals + Projected",SUMIF('WW Spending Total'!$B$10:$B$49,'Summary TC'!$B195,'WW Spending Total'!M$10:M$49),0)</f>
        <v>0</v>
      </c>
      <c r="O195" s="764">
        <f>IF($B$8="Actuals only",SUMIF('WW Spending Actual'!$B$10:$B$49,'Summary TC'!$B195,'WW Spending Actual'!N$10:N$49),0)+IF($B$8="Actuals + Projected",SUMIF('WW Spending Total'!$B$10:$B$49,'Summary TC'!$B195,'WW Spending Total'!N$10:N$49),0)</f>
        <v>0</v>
      </c>
      <c r="P195" s="764">
        <f>IF($B$8="Actuals only",SUMIF('WW Spending Actual'!$B$10:$B$49,'Summary TC'!$B195,'WW Spending Actual'!O$10:O$49),0)+IF($B$8="Actuals + Projected",SUMIF('WW Spending Total'!$B$10:$B$49,'Summary TC'!$B195,'WW Spending Total'!O$10:O$49),0)</f>
        <v>0</v>
      </c>
      <c r="Q195" s="764">
        <f>IF($B$8="Actuals only",SUMIF('WW Spending Actual'!$B$10:$B$49,'Summary TC'!$B195,'WW Spending Actual'!P$10:P$49),0)+IF($B$8="Actuals + Projected",SUMIF('WW Spending Total'!$B$10:$B$49,'Summary TC'!$B195,'WW Spending Total'!P$10:P$49),0)</f>
        <v>0</v>
      </c>
      <c r="R195" s="764">
        <f>IF($B$8="Actuals only",SUMIF('WW Spending Actual'!$B$10:$B$49,'Summary TC'!$B195,'WW Spending Actual'!Q$10:Q$49),0)+IF($B$8="Actuals + Projected",SUMIF('WW Spending Total'!$B$10:$B$49,'Summary TC'!$B195,'WW Spending Total'!Q$10:Q$49),0)</f>
        <v>0</v>
      </c>
      <c r="S195" s="764">
        <f>IF($B$8="Actuals only",SUMIF('WW Spending Actual'!$B$10:$B$49,'Summary TC'!$B195,'WW Spending Actual'!R$10:R$49),0)+IF($B$8="Actuals + Projected",SUMIF('WW Spending Total'!$B$10:$B$49,'Summary TC'!$B195,'WW Spending Total'!R$10:R$49),0)</f>
        <v>0</v>
      </c>
      <c r="T195" s="764">
        <f>IF($B$8="Actuals only",SUMIF('WW Spending Actual'!$B$10:$B$49,'Summary TC'!$B195,'WW Spending Actual'!S$10:S$49),0)+IF($B$8="Actuals + Projected",SUMIF('WW Spending Total'!$B$10:$B$49,'Summary TC'!$B195,'WW Spending Total'!S$10:S$49),0)</f>
        <v>0</v>
      </c>
      <c r="U195" s="764">
        <f>IF($B$8="Actuals only",SUMIF('WW Spending Actual'!$B$10:$B$49,'Summary TC'!$B195,'WW Spending Actual'!T$10:T$49),0)+IF($B$8="Actuals + Projected",SUMIF('WW Spending Total'!$B$10:$B$49,'Summary TC'!$B195,'WW Spending Total'!T$10:T$49),0)</f>
        <v>0</v>
      </c>
      <c r="V195" s="764">
        <f>IF($B$8="Actuals only",SUMIF('WW Spending Actual'!$B$10:$B$49,'Summary TC'!$B195,'WW Spending Actual'!U$10:U$49),0)+IF($B$8="Actuals + Projected",SUMIF('WW Spending Total'!$B$10:$B$49,'Summary TC'!$B195,'WW Spending Total'!U$10:U$49),0)</f>
        <v>0</v>
      </c>
      <c r="W195" s="764">
        <f>IF($B$8="Actuals only",SUMIF('WW Spending Actual'!$B$10:$B$49,'Summary TC'!$B195,'WW Spending Actual'!V$10:V$49),0)+IF($B$8="Actuals + Projected",SUMIF('WW Spending Total'!$B$10:$B$49,'Summary TC'!$B195,'WW Spending Total'!V$10:V$49),0)</f>
        <v>0</v>
      </c>
      <c r="X195" s="764">
        <f>IF($B$8="Actuals only",SUMIF('WW Spending Actual'!$B$10:$B$49,'Summary TC'!$B195,'WW Spending Actual'!W$10:W$49),0)+IF($B$8="Actuals + Projected",SUMIF('WW Spending Total'!$B$10:$B$49,'Summary TC'!$B195,'WW Spending Total'!W$10:W$49),0)</f>
        <v>0</v>
      </c>
      <c r="Y195" s="764">
        <f>IF($B$8="Actuals only",SUMIF('WW Spending Actual'!$B$10:$B$49,'Summary TC'!$B195,'WW Spending Actual'!X$10:X$49),0)+IF($B$8="Actuals + Projected",SUMIF('WW Spending Total'!$B$10:$B$49,'Summary TC'!$B195,'WW Spending Total'!X$10:X$49),0)</f>
        <v>0</v>
      </c>
      <c r="Z195" s="764">
        <f>IF($B$8="Actuals only",SUMIF('WW Spending Actual'!$B$10:$B$49,'Summary TC'!$B195,'WW Spending Actual'!Y$10:Y$49),0)+IF($B$8="Actuals + Projected",SUMIF('WW Spending Total'!$B$10:$B$49,'Summary TC'!$B195,'WW Spending Total'!Y$10:Y$49),0)</f>
        <v>0</v>
      </c>
      <c r="AA195" s="764">
        <f>IF($B$8="Actuals only",SUMIF('WW Spending Actual'!$B$10:$B$49,'Summary TC'!$B195,'WW Spending Actual'!Z$10:Z$49),0)+IF($B$8="Actuals + Projected",SUMIF('WW Spending Total'!$B$10:$B$49,'Summary TC'!$B195,'WW Spending Total'!Z$10:Z$49),0)</f>
        <v>0</v>
      </c>
      <c r="AB195" s="764">
        <f>IF($B$8="Actuals only",SUMIF('WW Spending Actual'!$B$10:$B$49,'Summary TC'!$B195,'WW Spending Actual'!AA$10:AA$49),0)+IF($B$8="Actuals + Projected",SUMIF('WW Spending Total'!$B$10:$B$49,'Summary TC'!$B195,'WW Spending Total'!AA$10:AA$49),0)</f>
        <v>0</v>
      </c>
      <c r="AC195" s="764">
        <f>IF($B$8="Actuals only",SUMIF('WW Spending Actual'!$B$10:$B$49,'Summary TC'!$B195,'WW Spending Actual'!AB$10:AB$49),0)+IF($B$8="Actuals + Projected",SUMIF('WW Spending Total'!$B$10:$B$49,'Summary TC'!$B195,'WW Spending Total'!AB$10:AB$49),0)</f>
        <v>0</v>
      </c>
      <c r="AD195" s="764">
        <f>IF($B$8="Actuals only",SUMIF('WW Spending Actual'!$B$10:$B$49,'Summary TC'!$B195,'WW Spending Actual'!AC$10:AC$49),0)+IF($B$8="Actuals + Projected",SUMIF('WW Spending Total'!$B$10:$B$49,'Summary TC'!$B195,'WW Spending Total'!AC$10:AC$49),0)</f>
        <v>0</v>
      </c>
      <c r="AE195" s="764">
        <f>IF($B$8="Actuals only",SUMIF('WW Spending Actual'!$B$10:$B$49,'Summary TC'!$B195,'WW Spending Actual'!AD$10:AD$49),0)+IF($B$8="Actuals + Projected",SUMIF('WW Spending Total'!$B$10:$B$49,'Summary TC'!$B195,'WW Spending Total'!AD$10:AD$49),0)</f>
        <v>0</v>
      </c>
      <c r="AF195" s="764">
        <f>IF($B$8="Actuals only",SUMIF('WW Spending Actual'!$B$10:$B$49,'Summary TC'!$B195,'WW Spending Actual'!AE$10:AE$49),0)+IF($B$8="Actuals + Projected",SUMIF('WW Spending Total'!$B$10:$B$49,'Summary TC'!$B195,'WW Spending Total'!AE$10:AE$49),0)</f>
        <v>0</v>
      </c>
      <c r="AG195" s="764">
        <f>IF($B$8="Actuals only",SUMIF('WW Spending Actual'!$B$10:$B$49,'Summary TC'!$B195,'WW Spending Actual'!AF$10:AF$49),0)+IF($B$8="Actuals + Projected",SUMIF('WW Spending Total'!$B$10:$B$49,'Summary TC'!$B195,'WW Spending Total'!AF$10:AF$49),0)</f>
        <v>0</v>
      </c>
      <c r="AH195" s="765">
        <f>IF($B$8="Actuals only",SUMIF('WW Spending Actual'!$B$10:$B$49,'Summary TC'!$B195,'WW Spending Actual'!AG$10:AG$49),0)+IF($B$8="Actuals + Projected",SUMIF('WW Spending Total'!$B$10:$B$49,'Summary TC'!$B195,'WW Spending Total'!AG$10:AG$49),0)</f>
        <v>0</v>
      </c>
      <c r="AI195" s="767"/>
    </row>
    <row r="196" spans="2:36" ht="13.5" thickBot="1" x14ac:dyDescent="0.35">
      <c r="B196" s="589"/>
      <c r="C196" s="626"/>
      <c r="D196" s="674"/>
      <c r="E196" s="768">
        <f>IF($B$8="Actuals only",SUMIF('WW Spending Actual'!$B$36:$B$39,'Summary TC'!$B196,'WW Spending Actual'!D$36:D$39),0)+IF($B$8="Actuals + Projected",SUMIF('WW Spending Total'!$B$36:$B$39,'Summary TC'!$B196,'WW Spending Total'!D$36:D$39),0)</f>
        <v>0</v>
      </c>
      <c r="F196" s="769">
        <f>IF($B$8="Actuals only",SUMIF('WW Spending Actual'!$B$36:$B$39,'Summary TC'!$B196,'WW Spending Actual'!E$36:E$39),0)+IF($B$8="Actuals + Projected",SUMIF('WW Spending Total'!$B$36:$B$39,'Summary TC'!$B196,'WW Spending Total'!E$36:E$39),0)</f>
        <v>0</v>
      </c>
      <c r="G196" s="769">
        <f>IF($B$8="Actuals only",SUMIF('WW Spending Actual'!$B$36:$B$39,'Summary TC'!$B196,'WW Spending Actual'!F$36:F$39),0)+IF($B$8="Actuals + Projected",SUMIF('WW Spending Total'!$B$36:$B$39,'Summary TC'!$B196,'WW Spending Total'!F$36:F$39),0)</f>
        <v>0</v>
      </c>
      <c r="H196" s="769">
        <f>IF($B$8="Actuals only",SUMIF('WW Spending Actual'!$B$36:$B$39,'Summary TC'!$B196,'WW Spending Actual'!G$36:G$39),0)+IF($B$8="Actuals + Projected",SUMIF('WW Spending Total'!$B$36:$B$39,'Summary TC'!$B196,'WW Spending Total'!G$36:G$39),0)</f>
        <v>0</v>
      </c>
      <c r="I196" s="769">
        <f>IF($B$8="Actuals only",SUMIF('WW Spending Actual'!$B$36:$B$39,'Summary TC'!$B196,'WW Spending Actual'!H$36:H$39),0)+IF($B$8="Actuals + Projected",SUMIF('WW Spending Total'!$B$36:$B$39,'Summary TC'!$B196,'WW Spending Total'!H$36:H$39),0)</f>
        <v>0</v>
      </c>
      <c r="J196" s="769">
        <f>IF($B$8="Actuals only",SUMIF('WW Spending Actual'!$B$36:$B$39,'Summary TC'!$B196,'WW Spending Actual'!I$36:I$39),0)+IF($B$8="Actuals + Projected",SUMIF('WW Spending Total'!$B$36:$B$39,'Summary TC'!$B196,'WW Spending Total'!I$36:I$39),0)</f>
        <v>0</v>
      </c>
      <c r="K196" s="769">
        <f>IF($B$8="Actuals only",SUMIF('WW Spending Actual'!$B$36:$B$39,'Summary TC'!$B196,'WW Spending Actual'!J$36:J$39),0)+IF($B$8="Actuals + Projected",SUMIF('WW Spending Total'!$B$36:$B$39,'Summary TC'!$B196,'WW Spending Total'!J$36:J$39),0)</f>
        <v>0</v>
      </c>
      <c r="L196" s="769">
        <f>IF($B$8="Actuals only",SUMIF('WW Spending Actual'!$B$36:$B$39,'Summary TC'!$B196,'WW Spending Actual'!K$36:K$39),0)+IF($B$8="Actuals + Projected",SUMIF('WW Spending Total'!$B$36:$B$39,'Summary TC'!$B196,'WW Spending Total'!K$36:K$39),0)</f>
        <v>0</v>
      </c>
      <c r="M196" s="769">
        <f>IF($B$8="Actuals only",SUMIF('WW Spending Actual'!$B$36:$B$39,'Summary TC'!$B196,'WW Spending Actual'!L$36:L$39),0)+IF($B$8="Actuals + Projected",SUMIF('WW Spending Total'!$B$36:$B$39,'Summary TC'!$B196,'WW Spending Total'!L$36:L$39),0)</f>
        <v>0</v>
      </c>
      <c r="N196" s="769">
        <f>IF($B$8="Actuals only",SUMIF('WW Spending Actual'!$B$36:$B$39,'Summary TC'!$B196,'WW Spending Actual'!M$36:M$39),0)+IF($B$8="Actuals + Projected",SUMIF('WW Spending Total'!$B$36:$B$39,'Summary TC'!$B196,'WW Spending Total'!M$36:M$39),0)</f>
        <v>0</v>
      </c>
      <c r="O196" s="769">
        <f>IF($B$8="Actuals only",SUMIF('WW Spending Actual'!$B$36:$B$39,'Summary TC'!$B196,'WW Spending Actual'!N$36:N$39),0)+IF($B$8="Actuals + Projected",SUMIF('WW Spending Total'!$B$36:$B$39,'Summary TC'!$B196,'WW Spending Total'!N$36:N$39),0)</f>
        <v>0</v>
      </c>
      <c r="P196" s="769">
        <f>IF($B$8="Actuals only",SUMIF('WW Spending Actual'!$B$36:$B$39,'Summary TC'!$B196,'WW Spending Actual'!O$36:O$39),0)+IF($B$8="Actuals + Projected",SUMIF('WW Spending Total'!$B$36:$B$39,'Summary TC'!$B196,'WW Spending Total'!O$36:O$39),0)</f>
        <v>0</v>
      </c>
      <c r="Q196" s="769">
        <f>IF($B$8="Actuals only",SUMIF('WW Spending Actual'!$B$36:$B$39,'Summary TC'!$B196,'WW Spending Actual'!P$36:P$39),0)+IF($B$8="Actuals + Projected",SUMIF('WW Spending Total'!$B$36:$B$39,'Summary TC'!$B196,'WW Spending Total'!P$36:P$39),0)</f>
        <v>0</v>
      </c>
      <c r="R196" s="769">
        <f>IF($B$8="Actuals only",SUMIF('WW Spending Actual'!$B$36:$B$39,'Summary TC'!$B196,'WW Spending Actual'!Q$36:Q$39),0)+IF($B$8="Actuals + Projected",SUMIF('WW Spending Total'!$B$36:$B$39,'Summary TC'!$B196,'WW Spending Total'!Q$36:Q$39),0)</f>
        <v>0</v>
      </c>
      <c r="S196" s="769">
        <f>IF($B$8="Actuals only",SUMIF('WW Spending Actual'!$B$36:$B$39,'Summary TC'!$B196,'WW Spending Actual'!R$36:R$39),0)+IF($B$8="Actuals + Projected",SUMIF('WW Spending Total'!$B$36:$B$39,'Summary TC'!$B196,'WW Spending Total'!R$36:R$39),0)</f>
        <v>0</v>
      </c>
      <c r="T196" s="769">
        <f>IF($B$8="Actuals only",SUMIF('WW Spending Actual'!$B$36:$B$39,'Summary TC'!$B196,'WW Spending Actual'!S$36:S$39),0)+IF($B$8="Actuals + Projected",SUMIF('WW Spending Total'!$B$36:$B$39,'Summary TC'!$B196,'WW Spending Total'!S$36:S$39),0)</f>
        <v>0</v>
      </c>
      <c r="U196" s="769">
        <f>IF($B$8="Actuals only",SUMIF('WW Spending Actual'!$B$36:$B$39,'Summary TC'!$B196,'WW Spending Actual'!T$36:T$39),0)+IF($B$8="Actuals + Projected",SUMIF('WW Spending Total'!$B$36:$B$39,'Summary TC'!$B196,'WW Spending Total'!T$36:T$39),0)</f>
        <v>0</v>
      </c>
      <c r="V196" s="769">
        <f>IF($B$8="Actuals only",SUMIF('WW Spending Actual'!$B$36:$B$39,'Summary TC'!$B196,'WW Spending Actual'!U$36:U$39),0)+IF($B$8="Actuals + Projected",SUMIF('WW Spending Total'!$B$36:$B$39,'Summary TC'!$B196,'WW Spending Total'!U$36:U$39),0)</f>
        <v>0</v>
      </c>
      <c r="W196" s="769">
        <f>IF($B$8="Actuals only",SUMIF('WW Spending Actual'!$B$36:$B$39,'Summary TC'!$B196,'WW Spending Actual'!V$36:V$39),0)+IF($B$8="Actuals + Projected",SUMIF('WW Spending Total'!$B$36:$B$39,'Summary TC'!$B196,'WW Spending Total'!V$36:V$39),0)</f>
        <v>0</v>
      </c>
      <c r="X196" s="769">
        <f>IF($B$8="Actuals only",SUMIF('WW Spending Actual'!$B$36:$B$39,'Summary TC'!$B196,'WW Spending Actual'!W$36:W$39),0)+IF($B$8="Actuals + Projected",SUMIF('WW Spending Total'!$B$36:$B$39,'Summary TC'!$B196,'WW Spending Total'!W$36:W$39),0)</f>
        <v>0</v>
      </c>
      <c r="Y196" s="769">
        <f>IF($B$8="Actuals only",SUMIF('WW Spending Actual'!$B$36:$B$39,'Summary TC'!$B196,'WW Spending Actual'!X$36:X$39),0)+IF($B$8="Actuals + Projected",SUMIF('WW Spending Total'!$B$36:$B$39,'Summary TC'!$B196,'WW Spending Total'!X$36:X$39),0)</f>
        <v>0</v>
      </c>
      <c r="Z196" s="769">
        <f>IF($B$8="Actuals only",SUMIF('WW Spending Actual'!$B$36:$B$39,'Summary TC'!$B196,'WW Spending Actual'!Y$36:Y$39),0)+IF($B$8="Actuals + Projected",SUMIF('WW Spending Total'!$B$36:$B$39,'Summary TC'!$B196,'WW Spending Total'!Y$36:Y$39),0)</f>
        <v>0</v>
      </c>
      <c r="AA196" s="769">
        <f>IF($B$8="Actuals only",SUMIF('WW Spending Actual'!$B$36:$B$39,'Summary TC'!$B196,'WW Spending Actual'!Z$36:Z$39),0)+IF($B$8="Actuals + Projected",SUMIF('WW Spending Total'!$B$36:$B$39,'Summary TC'!$B196,'WW Spending Total'!Z$36:Z$39),0)</f>
        <v>0</v>
      </c>
      <c r="AB196" s="769">
        <f>IF($B$8="Actuals only",SUMIF('WW Spending Actual'!$B$36:$B$39,'Summary TC'!$B196,'WW Spending Actual'!AA$36:AA$39),0)+IF($B$8="Actuals + Projected",SUMIF('WW Spending Total'!$B$36:$B$39,'Summary TC'!$B196,'WW Spending Total'!AA$36:AA$39),0)</f>
        <v>0</v>
      </c>
      <c r="AC196" s="769">
        <f>IF($B$8="Actuals only",SUMIF('WW Spending Actual'!$B$36:$B$39,'Summary TC'!$B196,'WW Spending Actual'!AB$36:AB$39),0)+IF($B$8="Actuals + Projected",SUMIF('WW Spending Total'!$B$36:$B$39,'Summary TC'!$B196,'WW Spending Total'!AB$36:AB$39),0)</f>
        <v>0</v>
      </c>
      <c r="AD196" s="769">
        <f>IF($B$8="Actuals only",SUMIF('WW Spending Actual'!$B$36:$B$39,'Summary TC'!$B196,'WW Spending Actual'!AC$36:AC$39),0)+IF($B$8="Actuals + Projected",SUMIF('WW Spending Total'!$B$36:$B$39,'Summary TC'!$B196,'WW Spending Total'!AC$36:AC$39),0)</f>
        <v>0</v>
      </c>
      <c r="AE196" s="769">
        <f>IF($B$8="Actuals only",SUMIF('WW Spending Actual'!$B$36:$B$39,'Summary TC'!$B196,'WW Spending Actual'!AD$36:AD$39),0)+IF($B$8="Actuals + Projected",SUMIF('WW Spending Total'!$B$36:$B$39,'Summary TC'!$B196,'WW Spending Total'!AD$36:AD$39),0)</f>
        <v>0</v>
      </c>
      <c r="AF196" s="769">
        <f>IF($B$8="Actuals only",SUMIF('WW Spending Actual'!$B$36:$B$39,'Summary TC'!$B196,'WW Spending Actual'!AE$36:AE$39),0)+IF($B$8="Actuals + Projected",SUMIF('WW Spending Total'!$B$36:$B$39,'Summary TC'!$B196,'WW Spending Total'!AE$36:AE$39),0)</f>
        <v>0</v>
      </c>
      <c r="AG196" s="769">
        <f>IF($B$8="Actuals only",SUMIF('WW Spending Actual'!$B$36:$B$39,'Summary TC'!$B196,'WW Spending Actual'!AF$36:AF$39),0)+IF($B$8="Actuals + Projected",SUMIF('WW Spending Total'!$B$36:$B$39,'Summary TC'!$B196,'WW Spending Total'!AF$36:AF$39),0)</f>
        <v>0</v>
      </c>
      <c r="AH196" s="770">
        <f>IF($B$8="Actuals only",SUMIF('WW Spending Actual'!$B$36:$B$39,'Summary TC'!$B196,'WW Spending Actual'!AG$36:AG$39),0)+IF($B$8="Actuals + Projected",SUMIF('WW Spending Total'!$B$36:$B$39,'Summary TC'!$B196,'WW Spending Total'!AG$36:AG$39),0)</f>
        <v>0</v>
      </c>
      <c r="AI196" s="767"/>
    </row>
    <row r="197" spans="2:36" ht="13.5" thickBot="1" x14ac:dyDescent="0.35">
      <c r="B197" s="771" t="s">
        <v>4</v>
      </c>
      <c r="C197" s="696"/>
      <c r="D197" s="667"/>
      <c r="E197" s="772">
        <f>IF(AND(E$12&gt;='Summary TC'!$C$4, E$12&lt;='Summary TC'!$C$5), SUM(E188:E196),0)</f>
        <v>0</v>
      </c>
      <c r="F197" s="669">
        <f>IF(AND(F$12&gt;='Summary TC'!$C$4, F$12&lt;='Summary TC'!$C$5), SUM(F188:F196),0)</f>
        <v>0</v>
      </c>
      <c r="G197" s="669">
        <f>IF(AND(G$12&gt;='Summary TC'!$C$4, G$12&lt;='Summary TC'!$C$5), SUM(G188:G196),0)</f>
        <v>0</v>
      </c>
      <c r="H197" s="669">
        <f>IF(AND(H$12&gt;='Summary TC'!$C$4, H$12&lt;='Summary TC'!$C$5), SUM(H188:H196),0)</f>
        <v>0</v>
      </c>
      <c r="I197" s="669">
        <f>IF(AND(I$12&gt;='Summary TC'!$C$4, I$12&lt;='Summary TC'!$C$5), SUM(I188:I196),0)</f>
        <v>0</v>
      </c>
      <c r="J197" s="669">
        <f>IF(AND(J$12&gt;='Summary TC'!$C$4, J$12&lt;='Summary TC'!$C$5), SUM(J188:J196),0)</f>
        <v>0</v>
      </c>
      <c r="K197" s="669">
        <f>IF(AND(K$12&gt;='Summary TC'!$C$4, K$12&lt;='Summary TC'!$C$5), SUM(K188:K196),0)</f>
        <v>0</v>
      </c>
      <c r="L197" s="669">
        <f>IF(AND(L$12&gt;='Summary TC'!$C$4, L$12&lt;='Summary TC'!$C$5), SUM(L188:L196),0)</f>
        <v>0</v>
      </c>
      <c r="M197" s="669">
        <f>IF(AND(M$12&gt;='Summary TC'!$C$4, M$12&lt;='Summary TC'!$C$5), SUM(M188:M196),0)</f>
        <v>0</v>
      </c>
      <c r="N197" s="669">
        <f>IF(AND(N$12&gt;='Summary TC'!$C$4, N$12&lt;='Summary TC'!$C$5), SUM(N188:N196),0)</f>
        <v>0</v>
      </c>
      <c r="O197" s="669">
        <f>IF(AND(O$12&gt;='Summary TC'!$C$4, O$12&lt;='Summary TC'!$C$5), SUM(O188:O196),0)</f>
        <v>0</v>
      </c>
      <c r="P197" s="669">
        <f>IF(AND(P$12&gt;='Summary TC'!$C$4, P$12&lt;='Summary TC'!$C$5), SUM(P188:P196),0)</f>
        <v>0</v>
      </c>
      <c r="Q197" s="669">
        <f>IF(AND(Q$12&gt;='Summary TC'!$C$4, Q$12&lt;='Summary TC'!$C$5), SUM(Q188:Q196),0)</f>
        <v>0</v>
      </c>
      <c r="R197" s="669">
        <f>IF(AND(R$12&gt;='Summary TC'!$C$4, R$12&lt;='Summary TC'!$C$5), SUM(R188:R196),0)</f>
        <v>0</v>
      </c>
      <c r="S197" s="669">
        <f>IF(AND(S$12&gt;='Summary TC'!$C$4, S$12&lt;='Summary TC'!$C$5), SUM(S188:S196),0)</f>
        <v>0</v>
      </c>
      <c r="T197" s="669">
        <f>IF(AND(T$12&gt;='Summary TC'!$C$4, T$12&lt;='Summary TC'!$C$5), SUM(T188:T196),0)</f>
        <v>0</v>
      </c>
      <c r="U197" s="669">
        <f>IF(AND(U$12&gt;='Summary TC'!$C$4, U$12&lt;='Summary TC'!$C$5), SUM(U188:U196),0)</f>
        <v>0</v>
      </c>
      <c r="V197" s="669">
        <f>IF(AND(V$12&gt;='Summary TC'!$C$4, V$12&lt;='Summary TC'!$C$5), SUM(V188:V196),0)</f>
        <v>11993021</v>
      </c>
      <c r="W197" s="669">
        <f>IF(AND(W$12&gt;='Summary TC'!$C$4, W$12&lt;='Summary TC'!$C$5), SUM(W188:W196),0)</f>
        <v>8243971</v>
      </c>
      <c r="X197" s="669">
        <f>IF(AND(X$12&gt;='Summary TC'!$C$4, X$12&lt;='Summary TC'!$C$5), SUM(X188:X196),0)</f>
        <v>8745890</v>
      </c>
      <c r="Y197" s="669">
        <f>IF(AND(Y$12&gt;='Summary TC'!$C$4, Y$12&lt;='Summary TC'!$C$5), SUM(Y188:Y196),0)</f>
        <v>8229086</v>
      </c>
      <c r="Z197" s="669">
        <f>IF(AND(Z$12&gt;='Summary TC'!$C$4, Z$12&lt;='Summary TC'!$C$5), SUM(Z188:Z196),0)</f>
        <v>6458762</v>
      </c>
      <c r="AA197" s="669">
        <f>IF(AND(AA$12&gt;='Summary TC'!$C$4, AA$12&lt;='Summary TC'!$C$5), SUM(AA188:AA196),0)</f>
        <v>4159588</v>
      </c>
      <c r="AB197" s="669">
        <f>IF(AND(AB$12&gt;='Summary TC'!$C$4, AB$12&lt;='Summary TC'!$C$5), SUM(AB188:AB196),0)</f>
        <v>0</v>
      </c>
      <c r="AC197" s="669">
        <f>IF(AND(AC$12&gt;='Summary TC'!$C$4, AC$12&lt;='Summary TC'!$C$5), SUM(AC188:AC196),0)</f>
        <v>0</v>
      </c>
      <c r="AD197" s="669">
        <f>IF(AND(AD$12&gt;='Summary TC'!$C$4, AD$12&lt;='Summary TC'!$C$5), SUM(AD188:AD196),0)</f>
        <v>0</v>
      </c>
      <c r="AE197" s="669">
        <f>IF(AND(AE$12&gt;='Summary TC'!$C$4, AE$12&lt;='Summary TC'!$C$5), SUM(AE188:AE196),0)</f>
        <v>0</v>
      </c>
      <c r="AF197" s="669">
        <f>IF(AND(AF$12&gt;='Summary TC'!$C$4, AF$12&lt;='Summary TC'!$C$5), SUM(AF188:AF196),0)</f>
        <v>0</v>
      </c>
      <c r="AG197" s="669">
        <f>IF(AND(AG$12&gt;='Summary TC'!$C$4, AG$12&lt;='Summary TC'!$C$5), SUM(AG188:AG196),0)</f>
        <v>0</v>
      </c>
      <c r="AH197" s="669">
        <f>IF(AND(AH$12&gt;='Summary TC'!$C$4, AH$12&lt;='Summary TC'!$C$5), SUM(AH188:AH196),0)</f>
        <v>0</v>
      </c>
      <c r="AI197" s="670">
        <f>SUM(E197:AH197)</f>
        <v>47830318</v>
      </c>
    </row>
    <row r="198" spans="2:36" ht="13.5" thickBot="1" x14ac:dyDescent="0.35">
      <c r="B198" s="488"/>
      <c r="D198" s="488"/>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06"/>
    </row>
    <row r="199" spans="2:36" ht="13.5" thickBot="1" x14ac:dyDescent="0.35">
      <c r="B199" s="667" t="s">
        <v>25</v>
      </c>
      <c r="C199" s="696"/>
      <c r="D199" s="774"/>
      <c r="E199" s="775">
        <f t="shared" ref="E199:AC199" si="74">E182-E197</f>
        <v>0</v>
      </c>
      <c r="F199" s="776">
        <f t="shared" si="74"/>
        <v>0</v>
      </c>
      <c r="G199" s="776">
        <f t="shared" si="74"/>
        <v>0</v>
      </c>
      <c r="H199" s="776">
        <f t="shared" si="74"/>
        <v>0</v>
      </c>
      <c r="I199" s="776">
        <f t="shared" si="74"/>
        <v>0</v>
      </c>
      <c r="J199" s="776">
        <f t="shared" si="74"/>
        <v>0</v>
      </c>
      <c r="K199" s="776">
        <f t="shared" si="74"/>
        <v>0</v>
      </c>
      <c r="L199" s="776">
        <f t="shared" si="74"/>
        <v>0</v>
      </c>
      <c r="M199" s="776">
        <f t="shared" si="74"/>
        <v>0</v>
      </c>
      <c r="N199" s="776">
        <f t="shared" si="74"/>
        <v>0</v>
      </c>
      <c r="O199" s="776">
        <f t="shared" si="74"/>
        <v>0</v>
      </c>
      <c r="P199" s="776">
        <f t="shared" si="74"/>
        <v>0</v>
      </c>
      <c r="Q199" s="776">
        <f t="shared" si="74"/>
        <v>0</v>
      </c>
      <c r="R199" s="776">
        <f t="shared" si="74"/>
        <v>0</v>
      </c>
      <c r="S199" s="776">
        <f t="shared" si="74"/>
        <v>0</v>
      </c>
      <c r="T199" s="776">
        <f t="shared" si="74"/>
        <v>0</v>
      </c>
      <c r="U199" s="776">
        <f t="shared" si="74"/>
        <v>0</v>
      </c>
      <c r="V199" s="776">
        <f t="shared" si="74"/>
        <v>-1669633.2799999993</v>
      </c>
      <c r="W199" s="776">
        <f t="shared" si="74"/>
        <v>1594789.2799999993</v>
      </c>
      <c r="X199" s="776">
        <f t="shared" si="74"/>
        <v>-1048965.1600000001</v>
      </c>
      <c r="Y199" s="776">
        <f t="shared" si="74"/>
        <v>3531199.2800000012</v>
      </c>
      <c r="Z199" s="776">
        <f t="shared" si="74"/>
        <v>4612169.8699999992</v>
      </c>
      <c r="AA199" s="776">
        <f t="shared" si="74"/>
        <v>10106005.34</v>
      </c>
      <c r="AB199" s="776">
        <f t="shared" si="74"/>
        <v>0</v>
      </c>
      <c r="AC199" s="776">
        <f t="shared" si="74"/>
        <v>0</v>
      </c>
      <c r="AD199" s="776">
        <f t="shared" ref="AD199:AH199" si="75">AD182-AD197</f>
        <v>0</v>
      </c>
      <c r="AE199" s="776">
        <f t="shared" si="75"/>
        <v>0</v>
      </c>
      <c r="AF199" s="776">
        <f t="shared" si="75"/>
        <v>0</v>
      </c>
      <c r="AG199" s="776">
        <f t="shared" si="75"/>
        <v>0</v>
      </c>
      <c r="AH199" s="776">
        <f t="shared" si="75"/>
        <v>0</v>
      </c>
      <c r="AI199" s="670">
        <f>IF('MEG Def'!$J$42="Yes",SUM(E199:AH199),"Excluded")</f>
        <v>17125565.329999998</v>
      </c>
    </row>
    <row r="200" spans="2:36" ht="13" x14ac:dyDescent="0.3">
      <c r="B200" s="488"/>
      <c r="D200" s="488"/>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8"/>
      <c r="AJ200" s="766"/>
    </row>
    <row r="201" spans="2:36" ht="13.5" thickBot="1" x14ac:dyDescent="0.35">
      <c r="B201" s="440" t="s">
        <v>147</v>
      </c>
      <c r="C201" s="620"/>
    </row>
    <row r="202" spans="2:36" ht="13" x14ac:dyDescent="0.3">
      <c r="B202" s="720"/>
      <c r="C202" s="721"/>
      <c r="D202" s="576"/>
      <c r="E202" s="529" t="s">
        <v>0</v>
      </c>
      <c r="F202" s="428"/>
      <c r="G202" s="503"/>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576"/>
    </row>
    <row r="203" spans="2:36" ht="13.5" thickBot="1" x14ac:dyDescent="0.35">
      <c r="B203" s="517"/>
      <c r="C203" s="725"/>
      <c r="D203" s="683"/>
      <c r="E203" s="532">
        <f>'DY Def'!B$5</f>
        <v>1</v>
      </c>
      <c r="F203" s="506">
        <f>'DY Def'!C$5</f>
        <v>2</v>
      </c>
      <c r="G203" s="506">
        <f>'DY Def'!D$5</f>
        <v>3</v>
      </c>
      <c r="H203" s="506">
        <f>'DY Def'!E$5</f>
        <v>4</v>
      </c>
      <c r="I203" s="506">
        <f>'DY Def'!F$5</f>
        <v>5</v>
      </c>
      <c r="J203" s="506">
        <f>'DY Def'!G$5</f>
        <v>6</v>
      </c>
      <c r="K203" s="506">
        <f>'DY Def'!H$5</f>
        <v>7</v>
      </c>
      <c r="L203" s="506">
        <f>'DY Def'!I$5</f>
        <v>8</v>
      </c>
      <c r="M203" s="506">
        <f>'DY Def'!J$5</f>
        <v>9</v>
      </c>
      <c r="N203" s="506">
        <f>'DY Def'!K$5</f>
        <v>10</v>
      </c>
      <c r="O203" s="506">
        <f>'DY Def'!L$5</f>
        <v>11</v>
      </c>
      <c r="P203" s="506">
        <f>'DY Def'!M$5</f>
        <v>12</v>
      </c>
      <c r="Q203" s="506">
        <f>'DY Def'!N$5</f>
        <v>13</v>
      </c>
      <c r="R203" s="506">
        <f>'DY Def'!O$5</f>
        <v>14</v>
      </c>
      <c r="S203" s="506">
        <f>'DY Def'!P$5</f>
        <v>15</v>
      </c>
      <c r="T203" s="506">
        <f>'DY Def'!Q$5</f>
        <v>16</v>
      </c>
      <c r="U203" s="506">
        <f>'DY Def'!R$5</f>
        <v>17</v>
      </c>
      <c r="V203" s="506">
        <f>'DY Def'!S$5</f>
        <v>18</v>
      </c>
      <c r="W203" s="506">
        <f>'DY Def'!T$5</f>
        <v>19</v>
      </c>
      <c r="X203" s="506">
        <f>'DY Def'!U$5</f>
        <v>20</v>
      </c>
      <c r="Y203" s="506">
        <f>'DY Def'!V$5</f>
        <v>21</v>
      </c>
      <c r="Z203" s="506">
        <f>'DY Def'!W$5</f>
        <v>22</v>
      </c>
      <c r="AA203" s="506">
        <f>'DY Def'!X$5</f>
        <v>23</v>
      </c>
      <c r="AB203" s="506">
        <f>'DY Def'!Y$5</f>
        <v>24</v>
      </c>
      <c r="AC203" s="506">
        <f>'DY Def'!Z$5</f>
        <v>25</v>
      </c>
      <c r="AD203" s="506">
        <f>'DY Def'!AA$5</f>
        <v>26</v>
      </c>
      <c r="AE203" s="506">
        <f>'DY Def'!AB$5</f>
        <v>27</v>
      </c>
      <c r="AF203" s="506">
        <f>'DY Def'!AC$5</f>
        <v>28</v>
      </c>
      <c r="AG203" s="506">
        <f>'DY Def'!AD$5</f>
        <v>29</v>
      </c>
      <c r="AH203" s="506">
        <f>'DY Def'!AE$5</f>
        <v>30</v>
      </c>
      <c r="AI203" s="683"/>
    </row>
    <row r="204" spans="2:36" ht="13" x14ac:dyDescent="0.3">
      <c r="B204" s="517"/>
      <c r="C204" s="725"/>
      <c r="D204" s="683"/>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c r="AC204" s="779"/>
      <c r="AD204" s="779"/>
      <c r="AE204" s="779"/>
      <c r="AF204" s="779"/>
      <c r="AG204" s="779"/>
      <c r="AH204" s="779"/>
      <c r="AI204" s="683"/>
    </row>
    <row r="205" spans="2:36" x14ac:dyDescent="0.25">
      <c r="B205" s="726" t="s">
        <v>33</v>
      </c>
      <c r="C205" s="688"/>
      <c r="D205" s="683"/>
      <c r="E205" s="727"/>
      <c r="F205" s="727"/>
      <c r="G205" s="727"/>
      <c r="H205" s="727"/>
      <c r="I205" s="727"/>
      <c r="J205" s="727"/>
      <c r="K205" s="727"/>
      <c r="L205" s="727"/>
      <c r="M205" s="727"/>
      <c r="N205" s="727"/>
      <c r="O205" s="727"/>
      <c r="P205" s="727"/>
      <c r="Q205" s="727"/>
      <c r="R205" s="727"/>
      <c r="S205" s="727"/>
      <c r="T205" s="727"/>
      <c r="U205" s="727"/>
      <c r="V205" s="727">
        <v>0.02</v>
      </c>
      <c r="W205" s="727">
        <v>1.4999999999999999E-2</v>
      </c>
      <c r="X205" s="727">
        <v>0.01</v>
      </c>
      <c r="Y205" s="727">
        <v>5.0000000000000001E-3</v>
      </c>
      <c r="Z205" s="727">
        <v>0</v>
      </c>
      <c r="AA205" s="727"/>
      <c r="AB205" s="727"/>
      <c r="AC205" s="727"/>
      <c r="AD205" s="727"/>
      <c r="AE205" s="727"/>
      <c r="AF205" s="727"/>
      <c r="AG205" s="727"/>
      <c r="AH205" s="727"/>
      <c r="AI205" s="728"/>
    </row>
    <row r="206" spans="2:36" x14ac:dyDescent="0.25">
      <c r="B206" s="726" t="s">
        <v>34</v>
      </c>
      <c r="C206" s="688"/>
      <c r="D206" s="683"/>
      <c r="E206" s="639">
        <f>IF(AND(E$12&gt;='Summary TC'!$C$4, E$12&lt;='Summary TC'!$C$5), D206+E182,0)</f>
        <v>0</v>
      </c>
      <c r="F206" s="639">
        <f>IF(AND(F$12&gt;='Summary TC'!$C$4, F$12&lt;='Summary TC'!$C$5), E206+F182,0)</f>
        <v>0</v>
      </c>
      <c r="G206" s="639">
        <f>IF(AND(G$12&gt;='Summary TC'!$C$4, G$12&lt;='Summary TC'!$C$5), F206+G182,0)</f>
        <v>0</v>
      </c>
      <c r="H206" s="639">
        <f>IF(AND(H$12&gt;='Summary TC'!$C$4, H$12&lt;='Summary TC'!$C$5), G206+H182,0)</f>
        <v>0</v>
      </c>
      <c r="I206" s="639">
        <f>IF(AND(I$12&gt;='Summary TC'!$C$4, I$12&lt;='Summary TC'!$C$5), H206+I182,0)</f>
        <v>0</v>
      </c>
      <c r="J206" s="639">
        <f>IF(AND(J$12&gt;='Summary TC'!$C$4, J$12&lt;='Summary TC'!$C$5), I206+J182,0)</f>
        <v>0</v>
      </c>
      <c r="K206" s="639">
        <f>IF(AND(K$12&gt;='Summary TC'!$C$4, K$12&lt;='Summary TC'!$C$5), J206+K182,0)</f>
        <v>0</v>
      </c>
      <c r="L206" s="639">
        <f>IF(AND(L$12&gt;='Summary TC'!$C$4, L$12&lt;='Summary TC'!$C$5), K206+L182,0)</f>
        <v>0</v>
      </c>
      <c r="M206" s="639">
        <f>IF(AND(M$12&gt;='Summary TC'!$C$4, M$12&lt;='Summary TC'!$C$5), L206+M182,0)</f>
        <v>0</v>
      </c>
      <c r="N206" s="639">
        <f>IF(AND(N$12&gt;='Summary TC'!$C$4, N$12&lt;='Summary TC'!$C$5), M206+N182,0)</f>
        <v>0</v>
      </c>
      <c r="O206" s="639">
        <f>IF(AND(O$12&gt;='Summary TC'!$C$4, O$12&lt;='Summary TC'!$C$5), N206+O182,0)</f>
        <v>0</v>
      </c>
      <c r="P206" s="639">
        <f>IF(AND(P$12&gt;='Summary TC'!$C$4, P$12&lt;='Summary TC'!$C$5), O206+P182,0)</f>
        <v>0</v>
      </c>
      <c r="Q206" s="639">
        <f>IF(AND(Q$12&gt;='Summary TC'!$C$4, Q$12&lt;='Summary TC'!$C$5), P206+Q182,0)</f>
        <v>0</v>
      </c>
      <c r="R206" s="639">
        <f>IF(AND(R$12&gt;='Summary TC'!$C$4, R$12&lt;='Summary TC'!$C$5), Q206+R182,0)</f>
        <v>0</v>
      </c>
      <c r="S206" s="639">
        <f>IF(AND(S$12&gt;='Summary TC'!$C$4, S$12&lt;='Summary TC'!$C$5), R206+S182,0)</f>
        <v>0</v>
      </c>
      <c r="T206" s="639">
        <f>IF(AND(T$12&gt;='Summary TC'!$C$4, T$12&lt;='Summary TC'!$C$5), S206+T182,0)</f>
        <v>0</v>
      </c>
      <c r="U206" s="639">
        <f>IF(AND(U$12&gt;='Summary TC'!$C$4, U$12&lt;='Summary TC'!$C$5), T206+U182,0)</f>
        <v>0</v>
      </c>
      <c r="V206" s="639">
        <f>IF(AND(V$12&gt;='Summary TC'!$C$4, V$12&lt;='Summary TC'!$C$5), U206+V182,0)</f>
        <v>10323387.720000001</v>
      </c>
      <c r="W206" s="639">
        <f>IF(AND(W$12&gt;='Summary TC'!$C$4, W$12&lt;='Summary TC'!$C$5), V206+W182,0)</f>
        <v>20162148</v>
      </c>
      <c r="X206" s="639">
        <f>IF(AND(X$12&gt;='Summary TC'!$C$4, X$12&lt;='Summary TC'!$C$5), W206+X182,0)</f>
        <v>27859072.84</v>
      </c>
      <c r="Y206" s="639">
        <f>IF(AND(Y$12&gt;='Summary TC'!$C$4, Y$12&lt;='Summary TC'!$C$5), X206+Y182,0)</f>
        <v>39619358.120000005</v>
      </c>
      <c r="Z206" s="639">
        <f>IF(AND(Z$12&gt;='Summary TC'!$C$4, Z$12&lt;='Summary TC'!$C$5), Y206+Z182,0)</f>
        <v>50690289.990000002</v>
      </c>
      <c r="AA206" s="639">
        <f>IF(AND(AA$12&gt;='Summary TC'!$C$4, AA$12&lt;='Summary TC'!$C$5), Z206+AA182,0)</f>
        <v>64955883.329999998</v>
      </c>
      <c r="AB206" s="639">
        <f>IF(AND(AB$12&gt;='Summary TC'!$C$4, AB$12&lt;='Summary TC'!$C$5), AA206+AB182,0)</f>
        <v>0</v>
      </c>
      <c r="AC206" s="639">
        <f>IF(AND(AC$12&gt;='Summary TC'!$C$4, AC$12&lt;='Summary TC'!$C$5), AB206+AC182,0)</f>
        <v>0</v>
      </c>
      <c r="AD206" s="639">
        <f>IF(AND(AD$12&gt;='Summary TC'!$C$4, AD$12&lt;='Summary TC'!$C$5), AC206+AD182,0)</f>
        <v>0</v>
      </c>
      <c r="AE206" s="639">
        <f>IF(AND(AE$12&gt;='Summary TC'!$C$4, AE$12&lt;='Summary TC'!$C$5), AD206+AE182,0)</f>
        <v>0</v>
      </c>
      <c r="AF206" s="639">
        <f>IF(AND(AF$12&gt;='Summary TC'!$C$4, AF$12&lt;='Summary TC'!$C$5), AE206+AF182,0)</f>
        <v>0</v>
      </c>
      <c r="AG206" s="639">
        <f>IF(AND(AG$12&gt;='Summary TC'!$C$4, AG$12&lt;='Summary TC'!$C$5), AF206+AG182,0)</f>
        <v>0</v>
      </c>
      <c r="AH206" s="639">
        <f>IF(AND(AH$12&gt;='Summary TC'!$C$4, AH$12&lt;='Summary TC'!$C$5), AG206+AH182,0)</f>
        <v>0</v>
      </c>
      <c r="AI206" s="728"/>
    </row>
    <row r="207" spans="2:36" x14ac:dyDescent="0.25">
      <c r="B207" s="726" t="s">
        <v>35</v>
      </c>
      <c r="C207" s="688"/>
      <c r="D207" s="683"/>
      <c r="E207" s="639">
        <f t="shared" ref="E207:P207" si="76">E206*E205</f>
        <v>0</v>
      </c>
      <c r="F207" s="639">
        <f t="shared" si="76"/>
        <v>0</v>
      </c>
      <c r="G207" s="639">
        <f t="shared" si="76"/>
        <v>0</v>
      </c>
      <c r="H207" s="639">
        <f t="shared" si="76"/>
        <v>0</v>
      </c>
      <c r="I207" s="639">
        <f t="shared" si="76"/>
        <v>0</v>
      </c>
      <c r="J207" s="639">
        <f t="shared" si="76"/>
        <v>0</v>
      </c>
      <c r="K207" s="639">
        <f t="shared" si="76"/>
        <v>0</v>
      </c>
      <c r="L207" s="639">
        <f t="shared" si="76"/>
        <v>0</v>
      </c>
      <c r="M207" s="639">
        <f t="shared" si="76"/>
        <v>0</v>
      </c>
      <c r="N207" s="639">
        <f t="shared" si="76"/>
        <v>0</v>
      </c>
      <c r="O207" s="639">
        <f t="shared" si="76"/>
        <v>0</v>
      </c>
      <c r="P207" s="639">
        <f t="shared" si="76"/>
        <v>0</v>
      </c>
      <c r="Q207" s="639">
        <f t="shared" ref="Q207:AC207" si="77">Q206*Q205</f>
        <v>0</v>
      </c>
      <c r="R207" s="639">
        <f t="shared" si="77"/>
        <v>0</v>
      </c>
      <c r="S207" s="639">
        <f t="shared" si="77"/>
        <v>0</v>
      </c>
      <c r="T207" s="639">
        <f t="shared" si="77"/>
        <v>0</v>
      </c>
      <c r="U207" s="639">
        <f t="shared" si="77"/>
        <v>0</v>
      </c>
      <c r="V207" s="639">
        <f t="shared" si="77"/>
        <v>206467.75440000001</v>
      </c>
      <c r="W207" s="639">
        <f t="shared" si="77"/>
        <v>302432.21999999997</v>
      </c>
      <c r="X207" s="639">
        <f t="shared" si="77"/>
        <v>278590.72840000002</v>
      </c>
      <c r="Y207" s="639">
        <f t="shared" si="77"/>
        <v>198096.79060000004</v>
      </c>
      <c r="Z207" s="639">
        <f t="shared" si="77"/>
        <v>0</v>
      </c>
      <c r="AA207" s="639">
        <f t="shared" si="77"/>
        <v>0</v>
      </c>
      <c r="AB207" s="639">
        <f t="shared" si="77"/>
        <v>0</v>
      </c>
      <c r="AC207" s="639">
        <f t="shared" si="77"/>
        <v>0</v>
      </c>
      <c r="AD207" s="639">
        <f t="shared" ref="AD207:AH207" si="78">AD206*AD205</f>
        <v>0</v>
      </c>
      <c r="AE207" s="639">
        <f t="shared" si="78"/>
        <v>0</v>
      </c>
      <c r="AF207" s="639">
        <f t="shared" si="78"/>
        <v>0</v>
      </c>
      <c r="AG207" s="639">
        <f t="shared" si="78"/>
        <v>0</v>
      </c>
      <c r="AH207" s="639">
        <f t="shared" si="78"/>
        <v>0</v>
      </c>
      <c r="AI207" s="728"/>
    </row>
    <row r="208" spans="2:36" x14ac:dyDescent="0.25">
      <c r="B208" s="726"/>
      <c r="C208" s="688"/>
      <c r="D208" s="683"/>
      <c r="E208" s="729"/>
      <c r="F208" s="729"/>
      <c r="G208" s="729"/>
      <c r="H208" s="729"/>
      <c r="I208" s="729"/>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0"/>
      <c r="AI208" s="728"/>
    </row>
    <row r="209" spans="2:35" x14ac:dyDescent="0.25">
      <c r="B209" s="726" t="s">
        <v>36</v>
      </c>
      <c r="C209" s="688"/>
      <c r="D209" s="683"/>
      <c r="E209" s="639">
        <f>IF(AND(E$12&gt;='Summary TC'!$C$4, E$12&lt;='Summary TC'!$C$5), D209-E199,0)</f>
        <v>0</v>
      </c>
      <c r="F209" s="639">
        <f>IF(AND(F$12&gt;='Summary TC'!$C$4, F$12&lt;='Summary TC'!$C$5), E209-F199,0)</f>
        <v>0</v>
      </c>
      <c r="G209" s="639">
        <f>IF(AND(G$12&gt;='Summary TC'!$C$4, G$12&lt;='Summary TC'!$C$5), F209-G199,0)</f>
        <v>0</v>
      </c>
      <c r="H209" s="639">
        <f>IF(AND(H$12&gt;='Summary TC'!$C$4, H$12&lt;='Summary TC'!$C$5), G209-H199,0)</f>
        <v>0</v>
      </c>
      <c r="I209" s="639">
        <f>IF(AND(I$12&gt;='Summary TC'!$C$4, I$12&lt;='Summary TC'!$C$5), H209-I199,0)</f>
        <v>0</v>
      </c>
      <c r="J209" s="639">
        <f>IF(AND(J$12&gt;='Summary TC'!$C$4, J$12&lt;='Summary TC'!$C$5), I209-J199,0)</f>
        <v>0</v>
      </c>
      <c r="K209" s="639">
        <f>IF(AND(K$12&gt;='Summary TC'!$C$4, K$12&lt;='Summary TC'!$C$5), J209-K199,0)</f>
        <v>0</v>
      </c>
      <c r="L209" s="639">
        <f>IF(AND(L$12&gt;='Summary TC'!$C$4, L$12&lt;='Summary TC'!$C$5), K209-L199,0)</f>
        <v>0</v>
      </c>
      <c r="M209" s="639">
        <f>IF(AND(M$12&gt;='Summary TC'!$C$4, M$12&lt;='Summary TC'!$C$5), L209-M199,0)</f>
        <v>0</v>
      </c>
      <c r="N209" s="639">
        <f>IF(AND(N$12&gt;='Summary TC'!$C$4, N$12&lt;='Summary TC'!$C$5), M209-N199,0)</f>
        <v>0</v>
      </c>
      <c r="O209" s="639">
        <f>IF(AND(O$12&gt;='Summary TC'!$C$4, O$12&lt;='Summary TC'!$C$5), N209-O199,0)</f>
        <v>0</v>
      </c>
      <c r="P209" s="639">
        <f>IF(AND(P$12&gt;='Summary TC'!$C$4, P$12&lt;='Summary TC'!$C$5), O209-P199,0)</f>
        <v>0</v>
      </c>
      <c r="Q209" s="639">
        <f>IF(AND(Q$12&gt;='Summary TC'!$C$4, Q$12&lt;='Summary TC'!$C$5), P209-Q199,0)</f>
        <v>0</v>
      </c>
      <c r="R209" s="639">
        <f>IF(AND(R$12&gt;='Summary TC'!$C$4, R$12&lt;='Summary TC'!$C$5), Q209-R199,0)</f>
        <v>0</v>
      </c>
      <c r="S209" s="639">
        <f>IF(AND(S$12&gt;='Summary TC'!$C$4, S$12&lt;='Summary TC'!$C$5), R209-S199,0)</f>
        <v>0</v>
      </c>
      <c r="T209" s="639">
        <f>IF(AND(T$12&gt;='Summary TC'!$C$4, T$12&lt;='Summary TC'!$C$5), S209-T199,0)</f>
        <v>0</v>
      </c>
      <c r="U209" s="639">
        <f>IF(AND(U$12&gt;='Summary TC'!$C$4, U$12&lt;='Summary TC'!$C$5), T209-U199,0)</f>
        <v>0</v>
      </c>
      <c r="V209" s="639">
        <f>IF(AND(V$12&gt;='Summary TC'!$C$4, V$12&lt;='Summary TC'!$C$5), U209-V199,0)</f>
        <v>1669633.2799999993</v>
      </c>
      <c r="W209" s="639">
        <f>IF(AND(W$12&gt;='Summary TC'!$C$4, W$12&lt;='Summary TC'!$C$5), V209-W199,0)</f>
        <v>74844</v>
      </c>
      <c r="X209" s="639">
        <f>IF(AND(X$12&gt;='Summary TC'!$C$4, X$12&lt;='Summary TC'!$C$5), W209-X199,0)</f>
        <v>1123809.1600000001</v>
      </c>
      <c r="Y209" s="639">
        <f>IF(AND(Y$12&gt;='Summary TC'!$C$4, Y$12&lt;='Summary TC'!$C$5), X209-Y199,0)</f>
        <v>-2407390.120000001</v>
      </c>
      <c r="Z209" s="639">
        <f>IF(AND(Z$12&gt;='Summary TC'!$C$4, Z$12&lt;='Summary TC'!$C$5), Y209-Z199,0)</f>
        <v>-7019559.9900000002</v>
      </c>
      <c r="AA209" s="639">
        <f>IF(AND(AA$12&gt;='Summary TC'!$C$4, AA$12&lt;='Summary TC'!$C$5), Z209-AA199,0)</f>
        <v>-17125565.329999998</v>
      </c>
      <c r="AB209" s="639">
        <f>IF(AND(AB$12&gt;='Summary TC'!$C$4, AB$12&lt;='Summary TC'!$C$5), AA209-AB199,0)</f>
        <v>0</v>
      </c>
      <c r="AC209" s="639">
        <f>IF(AND(AC$12&gt;='Summary TC'!$C$4, AC$12&lt;='Summary TC'!$C$5), AB209-AC199,0)</f>
        <v>0</v>
      </c>
      <c r="AD209" s="639">
        <f>IF(AND(AD$12&gt;='Summary TC'!$C$4, AD$12&lt;='Summary TC'!$C$5), AC209-AD199,0)</f>
        <v>0</v>
      </c>
      <c r="AE209" s="639">
        <f>IF(AND(AE$12&gt;='Summary TC'!$C$4, AE$12&lt;='Summary TC'!$C$5), AD209-AE199,0)</f>
        <v>0</v>
      </c>
      <c r="AF209" s="639">
        <f>IF(AND(AF$12&gt;='Summary TC'!$C$4, AF$12&lt;='Summary TC'!$C$5), AE209-AF199,0)</f>
        <v>0</v>
      </c>
      <c r="AG209" s="639">
        <f>IF(AND(AG$12&gt;='Summary TC'!$C$4, AG$12&lt;='Summary TC'!$C$5), AF209-AG199,0)</f>
        <v>0</v>
      </c>
      <c r="AH209" s="639">
        <f>IF(AND(AH$12&gt;='Summary TC'!$C$4, AH$12&lt;='Summary TC'!$C$5), AG209-AH199,0)</f>
        <v>0</v>
      </c>
      <c r="AI209" s="728"/>
    </row>
    <row r="210" spans="2:35" ht="13" thickBot="1" x14ac:dyDescent="0.3">
      <c r="B210" s="730" t="s">
        <v>37</v>
      </c>
      <c r="C210" s="731"/>
      <c r="D210" s="724"/>
      <c r="E210" s="781" t="str">
        <f>IF(E209&gt;E207,"CAP Needed"," ")</f>
        <v xml:space="preserve"> </v>
      </c>
      <c r="F210" s="781" t="str">
        <f>IF(F209&gt;F207,"CAP Needed"," ")</f>
        <v xml:space="preserve"> </v>
      </c>
      <c r="G210" s="781" t="str">
        <f>IF(G209&gt;G207,"CAP Needed"," ")</f>
        <v xml:space="preserve"> </v>
      </c>
      <c r="H210" s="781" t="str">
        <f>IF(H209&gt;H207,"CAP Needed"," ")</f>
        <v xml:space="preserve"> </v>
      </c>
      <c r="I210" s="781" t="str">
        <f>IF(I209&gt;I207,"CAP Needed"," ")</f>
        <v xml:space="preserve"> </v>
      </c>
      <c r="J210" s="781" t="str">
        <f t="shared" ref="J210:AC210" si="79">IF(J209&gt;J207,"CAP Needed"," ")</f>
        <v xml:space="preserve"> </v>
      </c>
      <c r="K210" s="781" t="str">
        <f t="shared" si="79"/>
        <v xml:space="preserve"> </v>
      </c>
      <c r="L210" s="781" t="str">
        <f t="shared" si="79"/>
        <v xml:space="preserve"> </v>
      </c>
      <c r="M210" s="781" t="str">
        <f t="shared" si="79"/>
        <v xml:space="preserve"> </v>
      </c>
      <c r="N210" s="781" t="str">
        <f t="shared" si="79"/>
        <v xml:space="preserve"> </v>
      </c>
      <c r="O210" s="781" t="str">
        <f t="shared" si="79"/>
        <v xml:space="preserve"> </v>
      </c>
      <c r="P210" s="781" t="str">
        <f t="shared" si="79"/>
        <v xml:space="preserve"> </v>
      </c>
      <c r="Q210" s="781" t="str">
        <f t="shared" si="79"/>
        <v xml:space="preserve"> </v>
      </c>
      <c r="R210" s="781" t="str">
        <f t="shared" si="79"/>
        <v xml:space="preserve"> </v>
      </c>
      <c r="S210" s="781" t="str">
        <f t="shared" si="79"/>
        <v xml:space="preserve"> </v>
      </c>
      <c r="T210" s="781" t="str">
        <f t="shared" si="79"/>
        <v xml:space="preserve"> </v>
      </c>
      <c r="U210" s="781" t="str">
        <f t="shared" si="79"/>
        <v xml:space="preserve"> </v>
      </c>
      <c r="V210" s="781" t="str">
        <f t="shared" si="79"/>
        <v>CAP Needed</v>
      </c>
      <c r="W210" s="781" t="str">
        <f t="shared" si="79"/>
        <v xml:space="preserve"> </v>
      </c>
      <c r="X210" s="781" t="str">
        <f t="shared" si="79"/>
        <v>CAP Needed</v>
      </c>
      <c r="Y210" s="781" t="str">
        <f t="shared" si="79"/>
        <v xml:space="preserve"> </v>
      </c>
      <c r="Z210" s="781" t="str">
        <f t="shared" si="79"/>
        <v xml:space="preserve"> </v>
      </c>
      <c r="AA210" s="781" t="str">
        <f t="shared" si="79"/>
        <v xml:space="preserve"> </v>
      </c>
      <c r="AB210" s="781" t="str">
        <f t="shared" si="79"/>
        <v xml:space="preserve"> </v>
      </c>
      <c r="AC210" s="781" t="str">
        <f t="shared" si="79"/>
        <v xml:space="preserve"> </v>
      </c>
      <c r="AD210" s="781" t="str">
        <f t="shared" ref="AD210:AH210" si="80">IF(AD209&gt;AD207,"CAP Needed"," ")</f>
        <v xml:space="preserve"> </v>
      </c>
      <c r="AE210" s="781" t="str">
        <f t="shared" si="80"/>
        <v xml:space="preserve"> </v>
      </c>
      <c r="AF210" s="781" t="str">
        <f t="shared" si="80"/>
        <v xml:space="preserve"> </v>
      </c>
      <c r="AG210" s="781" t="str">
        <f t="shared" si="80"/>
        <v xml:space="preserve"> </v>
      </c>
      <c r="AH210" s="781" t="str">
        <f t="shared" si="80"/>
        <v xml:space="preserve"> </v>
      </c>
      <c r="AI210" s="724"/>
    </row>
    <row r="211" spans="2:35" x14ac:dyDescent="0.25">
      <c r="B211" s="416"/>
    </row>
    <row r="212" spans="2:35" ht="13" hidden="1" x14ac:dyDescent="0.3">
      <c r="B212" s="488"/>
      <c r="D212" s="488"/>
      <c r="E212" s="777"/>
      <c r="F212" s="777"/>
      <c r="G212" s="777"/>
      <c r="H212" s="777"/>
      <c r="I212" s="777"/>
      <c r="J212" s="777"/>
      <c r="K212" s="777"/>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8"/>
    </row>
    <row r="213" spans="2:35" ht="13" hidden="1" x14ac:dyDescent="0.3">
      <c r="B213" s="488" t="s">
        <v>82</v>
      </c>
      <c r="D213" s="488"/>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8"/>
    </row>
    <row r="214" spans="2:35" ht="13" hidden="1" x14ac:dyDescent="0.3">
      <c r="B214" s="488"/>
      <c r="D214" s="488"/>
      <c r="E214" s="777"/>
      <c r="F214" s="777"/>
      <c r="G214" s="777"/>
      <c r="H214" s="777"/>
      <c r="I214" s="777"/>
      <c r="J214" s="777"/>
      <c r="K214" s="777"/>
      <c r="L214" s="777"/>
      <c r="M214" s="777"/>
      <c r="N214" s="777"/>
      <c r="O214" s="777"/>
      <c r="P214" s="777"/>
      <c r="Q214" s="777"/>
      <c r="R214" s="777"/>
      <c r="S214" s="777"/>
      <c r="T214" s="777"/>
      <c r="U214" s="777"/>
      <c r="V214" s="777"/>
      <c r="W214" s="777"/>
      <c r="X214" s="777"/>
      <c r="Y214" s="777"/>
      <c r="Z214" s="777"/>
      <c r="AA214" s="777"/>
      <c r="AB214" s="777"/>
      <c r="AC214" s="777"/>
      <c r="AD214" s="777"/>
      <c r="AE214" s="777"/>
      <c r="AF214" s="777"/>
      <c r="AG214" s="777"/>
      <c r="AH214" s="777"/>
      <c r="AI214" s="778"/>
    </row>
    <row r="215" spans="2:35" ht="13.5" hidden="1" thickBot="1" x14ac:dyDescent="0.35">
      <c r="B215" s="440" t="s">
        <v>3</v>
      </c>
    </row>
    <row r="216" spans="2:35" ht="13" hidden="1" x14ac:dyDescent="0.3">
      <c r="B216" s="527"/>
      <c r="C216" s="563"/>
      <c r="D216" s="576"/>
      <c r="E216" s="502" t="s">
        <v>0</v>
      </c>
      <c r="F216" s="428"/>
      <c r="G216" s="503"/>
      <c r="H216" s="428"/>
      <c r="I216" s="428"/>
      <c r="J216" s="428"/>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621"/>
    </row>
    <row r="217" spans="2:35" ht="13.5" hidden="1" thickBot="1" x14ac:dyDescent="0.35">
      <c r="B217" s="530"/>
      <c r="C217" s="626"/>
      <c r="D217" s="530"/>
      <c r="E217" s="561">
        <f>'DY Def'!B$5</f>
        <v>1</v>
      </c>
      <c r="F217" s="561">
        <f>'DY Def'!C$5</f>
        <v>2</v>
      </c>
      <c r="G217" s="561">
        <f>'DY Def'!D$5</f>
        <v>3</v>
      </c>
      <c r="H217" s="561">
        <f>'DY Def'!E$5</f>
        <v>4</v>
      </c>
      <c r="I217" s="561">
        <f>'DY Def'!F$5</f>
        <v>5</v>
      </c>
      <c r="J217" s="561">
        <f>'DY Def'!G$5</f>
        <v>6</v>
      </c>
      <c r="K217" s="561">
        <f>'DY Def'!H$5</f>
        <v>7</v>
      </c>
      <c r="L217" s="561">
        <f>'DY Def'!I$5</f>
        <v>8</v>
      </c>
      <c r="M217" s="561">
        <f>'DY Def'!J$5</f>
        <v>9</v>
      </c>
      <c r="N217" s="561">
        <f>'DY Def'!K$5</f>
        <v>10</v>
      </c>
      <c r="O217" s="561">
        <f>'DY Def'!L$5</f>
        <v>11</v>
      </c>
      <c r="P217" s="561">
        <f>'DY Def'!M$5</f>
        <v>12</v>
      </c>
      <c r="Q217" s="561">
        <f>'DY Def'!N$5</f>
        <v>13</v>
      </c>
      <c r="R217" s="561">
        <f>'DY Def'!O$5</f>
        <v>14</v>
      </c>
      <c r="S217" s="561">
        <f>'DY Def'!P$5</f>
        <v>15</v>
      </c>
      <c r="T217" s="561">
        <f>'DY Def'!Q$5</f>
        <v>16</v>
      </c>
      <c r="U217" s="561">
        <f>'DY Def'!R$5</f>
        <v>17</v>
      </c>
      <c r="V217" s="561">
        <f>'DY Def'!S$5</f>
        <v>18</v>
      </c>
      <c r="W217" s="561">
        <f>'DY Def'!T$5</f>
        <v>19</v>
      </c>
      <c r="X217" s="561">
        <f>'DY Def'!U$5</f>
        <v>20</v>
      </c>
      <c r="Y217" s="561">
        <f>'DY Def'!V$5</f>
        <v>21</v>
      </c>
      <c r="Z217" s="561">
        <f>'DY Def'!W$5</f>
        <v>22</v>
      </c>
      <c r="AA217" s="561">
        <f>'DY Def'!X$5</f>
        <v>23</v>
      </c>
      <c r="AB217" s="561">
        <f>'DY Def'!Y$5</f>
        <v>24</v>
      </c>
      <c r="AC217" s="561">
        <f>'DY Def'!Z$5</f>
        <v>25</v>
      </c>
      <c r="AD217" s="561">
        <f>'DY Def'!AA$5</f>
        <v>26</v>
      </c>
      <c r="AE217" s="561">
        <f>'DY Def'!AB$5</f>
        <v>27</v>
      </c>
      <c r="AF217" s="561">
        <f>'DY Def'!AC$5</f>
        <v>28</v>
      </c>
      <c r="AG217" s="561">
        <f>'DY Def'!AD$5</f>
        <v>29</v>
      </c>
      <c r="AH217" s="561">
        <f>'DY Def'!AE$5</f>
        <v>30</v>
      </c>
      <c r="AI217" s="734" t="s">
        <v>1</v>
      </c>
    </row>
    <row r="218" spans="2:35" ht="13" hidden="1" x14ac:dyDescent="0.3">
      <c r="B218" s="548" t="s">
        <v>80</v>
      </c>
      <c r="C218" s="636"/>
      <c r="D218" s="674"/>
      <c r="E218" s="782"/>
      <c r="F218" s="782"/>
      <c r="G218" s="782"/>
      <c r="H218" s="782"/>
      <c r="I218" s="782"/>
      <c r="J218" s="782"/>
      <c r="K218" s="782"/>
      <c r="L218" s="782"/>
      <c r="M218" s="782"/>
      <c r="N218" s="782"/>
      <c r="O218" s="782"/>
      <c r="P218" s="782"/>
      <c r="Q218" s="782"/>
      <c r="R218" s="782"/>
      <c r="S218" s="782"/>
      <c r="T218" s="782"/>
      <c r="U218" s="782"/>
      <c r="V218" s="782"/>
      <c r="W218" s="782"/>
      <c r="X218" s="782"/>
      <c r="Y218" s="782"/>
      <c r="Z218" s="782"/>
      <c r="AA218" s="782"/>
      <c r="AB218" s="782"/>
      <c r="AC218" s="782"/>
      <c r="AD218" s="782"/>
      <c r="AE218" s="782"/>
      <c r="AF218" s="782"/>
      <c r="AG218" s="782"/>
      <c r="AH218" s="782"/>
      <c r="AI218" s="700"/>
    </row>
    <row r="219" spans="2:35" ht="13" hidden="1" x14ac:dyDescent="0.3">
      <c r="B219" s="589" t="str">
        <f>IFERROR(VLOOKUP(C219,'MEG Def'!$A$52:$B$54,2),"")</f>
        <v/>
      </c>
      <c r="C219" s="636"/>
      <c r="D219" s="674" t="s">
        <v>20</v>
      </c>
      <c r="E219" s="639">
        <f>E220*E221</f>
        <v>0</v>
      </c>
      <c r="F219" s="639">
        <f t="shared" ref="F219:AC219" si="81">F220*F221</f>
        <v>0</v>
      </c>
      <c r="G219" s="639">
        <f t="shared" si="81"/>
        <v>0</v>
      </c>
      <c r="H219" s="639">
        <f t="shared" si="81"/>
        <v>0</v>
      </c>
      <c r="I219" s="639">
        <f t="shared" si="81"/>
        <v>0</v>
      </c>
      <c r="J219" s="639">
        <f t="shared" si="81"/>
        <v>0</v>
      </c>
      <c r="K219" s="639">
        <f t="shared" si="81"/>
        <v>0</v>
      </c>
      <c r="L219" s="639">
        <f t="shared" si="81"/>
        <v>0</v>
      </c>
      <c r="M219" s="639">
        <f t="shared" si="81"/>
        <v>0</v>
      </c>
      <c r="N219" s="639">
        <f t="shared" si="81"/>
        <v>0</v>
      </c>
      <c r="O219" s="639">
        <f t="shared" si="81"/>
        <v>0</v>
      </c>
      <c r="P219" s="639">
        <f t="shared" si="81"/>
        <v>0</v>
      </c>
      <c r="Q219" s="639">
        <f t="shared" si="81"/>
        <v>0</v>
      </c>
      <c r="R219" s="639">
        <f t="shared" si="81"/>
        <v>0</v>
      </c>
      <c r="S219" s="639">
        <f t="shared" si="81"/>
        <v>0</v>
      </c>
      <c r="T219" s="639">
        <f t="shared" si="81"/>
        <v>0</v>
      </c>
      <c r="U219" s="639">
        <f t="shared" si="81"/>
        <v>0</v>
      </c>
      <c r="V219" s="639">
        <f t="shared" si="81"/>
        <v>0</v>
      </c>
      <c r="W219" s="639">
        <f t="shared" si="81"/>
        <v>0</v>
      </c>
      <c r="X219" s="639">
        <f t="shared" si="81"/>
        <v>0</v>
      </c>
      <c r="Y219" s="639">
        <f t="shared" si="81"/>
        <v>0</v>
      </c>
      <c r="Z219" s="639">
        <f t="shared" si="81"/>
        <v>0</v>
      </c>
      <c r="AA219" s="639">
        <f t="shared" si="81"/>
        <v>0</v>
      </c>
      <c r="AB219" s="639">
        <f t="shared" si="81"/>
        <v>0</v>
      </c>
      <c r="AC219" s="639">
        <f t="shared" si="81"/>
        <v>0</v>
      </c>
      <c r="AD219" s="639">
        <f t="shared" ref="AD219:AH219" si="82">AD220*AD221</f>
        <v>0</v>
      </c>
      <c r="AE219" s="639">
        <f t="shared" si="82"/>
        <v>0</v>
      </c>
      <c r="AF219" s="639">
        <f t="shared" si="82"/>
        <v>0</v>
      </c>
      <c r="AG219" s="639">
        <f t="shared" si="82"/>
        <v>0</v>
      </c>
      <c r="AH219" s="639">
        <f t="shared" si="82"/>
        <v>0</v>
      </c>
      <c r="AI219" s="687"/>
    </row>
    <row r="220" spans="2:35" s="642" customFormat="1" ht="13" hidden="1" x14ac:dyDescent="0.3">
      <c r="B220" s="643"/>
      <c r="C220" s="644"/>
      <c r="D220" s="743" t="s">
        <v>21</v>
      </c>
      <c r="E220" s="647">
        <f>SUMIF('WOW PMPM &amp; Agg'!$B$56:$B$64,'Summary TC'!$B219,'WOW PMPM &amp; Agg'!D$56:D$64)</f>
        <v>0</v>
      </c>
      <c r="F220" s="647">
        <f>SUMIF('WOW PMPM &amp; Agg'!$B$56:$B$64,'Summary TC'!$B219,'WOW PMPM &amp; Agg'!E$56:E$64)</f>
        <v>0</v>
      </c>
      <c r="G220" s="647">
        <f>SUMIF('WOW PMPM &amp; Agg'!$B$56:$B$64,'Summary TC'!$B219,'WOW PMPM &amp; Agg'!F$56:F$64)</f>
        <v>0</v>
      </c>
      <c r="H220" s="647">
        <f>SUMIF('WOW PMPM &amp; Agg'!$B$56:$B$64,'Summary TC'!$B219,'WOW PMPM &amp; Agg'!G$56:G$64)</f>
        <v>0</v>
      </c>
      <c r="I220" s="647">
        <f>SUMIF('WOW PMPM &amp; Agg'!$B$56:$B$64,'Summary TC'!$B219,'WOW PMPM &amp; Agg'!H$56:H$64)</f>
        <v>0</v>
      </c>
      <c r="J220" s="647">
        <f>SUMIF('WOW PMPM &amp; Agg'!$B$56:$B$64,'Summary TC'!$B219,'WOW PMPM &amp; Agg'!I$56:I$64)</f>
        <v>0</v>
      </c>
      <c r="K220" s="647">
        <f>SUMIF('WOW PMPM &amp; Agg'!$B$56:$B$64,'Summary TC'!$B219,'WOW PMPM &amp; Agg'!J$56:J$64)</f>
        <v>0</v>
      </c>
      <c r="L220" s="647">
        <f>SUMIF('WOW PMPM &amp; Agg'!$B$56:$B$64,'Summary TC'!$B219,'WOW PMPM &amp; Agg'!K$56:K$64)</f>
        <v>0</v>
      </c>
      <c r="M220" s="647">
        <f>SUMIF('WOW PMPM &amp; Agg'!$B$56:$B$64,'Summary TC'!$B219,'WOW PMPM &amp; Agg'!L$56:L$64)</f>
        <v>0</v>
      </c>
      <c r="N220" s="647">
        <f>SUMIF('WOW PMPM &amp; Agg'!$B$56:$B$64,'Summary TC'!$B219,'WOW PMPM &amp; Agg'!M$56:M$64)</f>
        <v>0</v>
      </c>
      <c r="O220" s="647">
        <f>SUMIF('WOW PMPM &amp; Agg'!$B$56:$B$64,'Summary TC'!$B219,'WOW PMPM &amp; Agg'!N$56:N$64)</f>
        <v>0</v>
      </c>
      <c r="P220" s="647">
        <f>SUMIF('WOW PMPM &amp; Agg'!$B$56:$B$64,'Summary TC'!$B219,'WOW PMPM &amp; Agg'!O$56:O$64)</f>
        <v>0</v>
      </c>
      <c r="Q220" s="647">
        <f>SUMIF('WOW PMPM &amp; Agg'!$B$56:$B$64,'Summary TC'!$B219,'WOW PMPM &amp; Agg'!P$56:P$64)</f>
        <v>0</v>
      </c>
      <c r="R220" s="647">
        <f>SUMIF('WOW PMPM &amp; Agg'!$B$56:$B$64,'Summary TC'!$B219,'WOW PMPM &amp; Agg'!Q$56:Q$64)</f>
        <v>0</v>
      </c>
      <c r="S220" s="647">
        <f>SUMIF('WOW PMPM &amp; Agg'!$B$56:$B$64,'Summary TC'!$B219,'WOW PMPM &amp; Agg'!R$56:R$64)</f>
        <v>0</v>
      </c>
      <c r="T220" s="647">
        <f>SUMIF('WOW PMPM &amp; Agg'!$B$56:$B$64,'Summary TC'!$B219,'WOW PMPM &amp; Agg'!S$56:S$64)</f>
        <v>0</v>
      </c>
      <c r="U220" s="647">
        <f>SUMIF('WOW PMPM &amp; Agg'!$B$56:$B$64,'Summary TC'!$B219,'WOW PMPM &amp; Agg'!T$56:T$64)</f>
        <v>0</v>
      </c>
      <c r="V220" s="647">
        <f>SUMIF('WOW PMPM &amp; Agg'!$B$56:$B$64,'Summary TC'!$B219,'WOW PMPM &amp; Agg'!U$56:U$64)</f>
        <v>0</v>
      </c>
      <c r="W220" s="647">
        <f>SUMIF('WOW PMPM &amp; Agg'!$B$56:$B$64,'Summary TC'!$B219,'WOW PMPM &amp; Agg'!V$56:V$64)</f>
        <v>0</v>
      </c>
      <c r="X220" s="647">
        <f>SUMIF('WOW PMPM &amp; Agg'!$B$56:$B$64,'Summary TC'!$B219,'WOW PMPM &amp; Agg'!W$56:W$64)</f>
        <v>0</v>
      </c>
      <c r="Y220" s="647">
        <f>SUMIF('WOW PMPM &amp; Agg'!$B$56:$B$64,'Summary TC'!$B219,'WOW PMPM &amp; Agg'!X$56:X$64)</f>
        <v>0</v>
      </c>
      <c r="Z220" s="647">
        <f>SUMIF('WOW PMPM &amp; Agg'!$B$56:$B$64,'Summary TC'!$B219,'WOW PMPM &amp; Agg'!Y$56:Y$64)</f>
        <v>0</v>
      </c>
      <c r="AA220" s="647">
        <f>SUMIF('WOW PMPM &amp; Agg'!$B$56:$B$64,'Summary TC'!$B219,'WOW PMPM &amp; Agg'!Z$56:Z$64)</f>
        <v>0</v>
      </c>
      <c r="AB220" s="647">
        <f>SUMIF('WOW PMPM &amp; Agg'!$B$56:$B$64,'Summary TC'!$B219,'WOW PMPM &amp; Agg'!AA$56:AA$64)</f>
        <v>0</v>
      </c>
      <c r="AC220" s="647">
        <f>SUMIF('WOW PMPM &amp; Agg'!$B$56:$B$64,'Summary TC'!$B219,'WOW PMPM &amp; Agg'!AB$56:AB$64)</f>
        <v>0</v>
      </c>
      <c r="AD220" s="647">
        <f>SUMIF('WOW PMPM &amp; Agg'!$B$56:$B$64,'Summary TC'!$B219,'WOW PMPM &amp; Agg'!AC$56:AC$64)</f>
        <v>0</v>
      </c>
      <c r="AE220" s="647">
        <f>SUMIF('WOW PMPM &amp; Agg'!$B$56:$B$64,'Summary TC'!$B219,'WOW PMPM &amp; Agg'!AD$56:AD$64)</f>
        <v>0</v>
      </c>
      <c r="AF220" s="647">
        <f>SUMIF('WOW PMPM &amp; Agg'!$B$56:$B$64,'Summary TC'!$B219,'WOW PMPM &amp; Agg'!AE$56:AE$64)</f>
        <v>0</v>
      </c>
      <c r="AG220" s="647">
        <f>SUMIF('WOW PMPM &amp; Agg'!$B$56:$B$64,'Summary TC'!$B219,'WOW PMPM &amp; Agg'!AF$56:AF$64)</f>
        <v>0</v>
      </c>
      <c r="AH220" s="647">
        <f>SUMIF('WOW PMPM &amp; Agg'!$B$56:$B$64,'Summary TC'!$B219,'WOW PMPM &amp; Agg'!AG$56:AG$64)</f>
        <v>0</v>
      </c>
      <c r="AI220" s="783"/>
    </row>
    <row r="221" spans="2:35" ht="13" hidden="1" x14ac:dyDescent="0.3">
      <c r="B221" s="589"/>
      <c r="C221" s="636"/>
      <c r="D221" s="674" t="s">
        <v>22</v>
      </c>
      <c r="E221" s="619">
        <f>IF($B$8="Actuals only",SUMIF('MemMon Actual'!$B$14:$B$36,'Summary TC'!$B219,'MemMon Actual'!D$14:D$36),0)+IF($B$8="Actuals + Projected",SUMIF('MemMon Total'!$B$10:$B$32,'Summary TC'!$B219,'MemMon Total'!D$10:D$32),0)</f>
        <v>0</v>
      </c>
      <c r="F221" s="619">
        <f>IF($B$8="Actuals only",SUMIF('MemMon Actual'!$B$14:$B$36,'Summary TC'!$B219,'MemMon Actual'!E$14:E$36),0)+IF($B$8="Actuals + Projected",SUMIF('MemMon Total'!$B$10:$B$32,'Summary TC'!$B219,'MemMon Total'!E$10:E$32),0)</f>
        <v>0</v>
      </c>
      <c r="G221" s="619">
        <f>IF($B$8="Actuals only",SUMIF('MemMon Actual'!$B$14:$B$36,'Summary TC'!$B219,'MemMon Actual'!F$14:F$36),0)+IF($B$8="Actuals + Projected",SUMIF('MemMon Total'!$B$10:$B$32,'Summary TC'!$B219,'MemMon Total'!F$10:F$32),0)</f>
        <v>0</v>
      </c>
      <c r="H221" s="619">
        <f>IF($B$8="Actuals only",SUMIF('MemMon Actual'!$B$14:$B$36,'Summary TC'!$B219,'MemMon Actual'!G$14:G$36),0)+IF($B$8="Actuals + Projected",SUMIF('MemMon Total'!$B$10:$B$32,'Summary TC'!$B219,'MemMon Total'!G$10:G$32),0)</f>
        <v>0</v>
      </c>
      <c r="I221" s="619">
        <f>IF($B$8="Actuals only",SUMIF('MemMon Actual'!$B$14:$B$36,'Summary TC'!$B219,'MemMon Actual'!H$14:H$36),0)+IF($B$8="Actuals + Projected",SUMIF('MemMon Total'!$B$10:$B$32,'Summary TC'!$B219,'MemMon Total'!H$10:H$32),0)</f>
        <v>0</v>
      </c>
      <c r="J221" s="619">
        <f>IF($B$8="Actuals only",SUMIF('MemMon Actual'!$B$14:$B$36,'Summary TC'!$B219,'MemMon Actual'!I$14:I$36),0)+IF($B$8="Actuals + Projected",SUMIF('MemMon Total'!$B$10:$B$32,'Summary TC'!$B219,'MemMon Total'!I$10:I$32),0)</f>
        <v>0</v>
      </c>
      <c r="K221" s="619">
        <f>IF($B$8="Actuals only",SUMIF('MemMon Actual'!$B$14:$B$36,'Summary TC'!$B219,'MemMon Actual'!J$14:J$36),0)+IF($B$8="Actuals + Projected",SUMIF('MemMon Total'!$B$10:$B$32,'Summary TC'!$B219,'MemMon Total'!J$10:J$32),0)</f>
        <v>0</v>
      </c>
      <c r="L221" s="619">
        <f>IF($B$8="Actuals only",SUMIF('MemMon Actual'!$B$14:$B$36,'Summary TC'!$B219,'MemMon Actual'!K$14:K$36),0)+IF($B$8="Actuals + Projected",SUMIF('MemMon Total'!$B$10:$B$32,'Summary TC'!$B219,'MemMon Total'!K$10:K$32),0)</f>
        <v>0</v>
      </c>
      <c r="M221" s="619">
        <f>IF($B$8="Actuals only",SUMIF('MemMon Actual'!$B$14:$B$36,'Summary TC'!$B219,'MemMon Actual'!L$14:L$36),0)+IF($B$8="Actuals + Projected",SUMIF('MemMon Total'!$B$10:$B$32,'Summary TC'!$B219,'MemMon Total'!L$10:L$32),0)</f>
        <v>0</v>
      </c>
      <c r="N221" s="619">
        <f>IF($B$8="Actuals only",SUMIF('MemMon Actual'!$B$14:$B$36,'Summary TC'!$B219,'MemMon Actual'!M$14:M$36),0)+IF($B$8="Actuals + Projected",SUMIF('MemMon Total'!$B$10:$B$32,'Summary TC'!$B219,'MemMon Total'!M$10:M$32),0)</f>
        <v>0</v>
      </c>
      <c r="O221" s="619">
        <f>IF($B$8="Actuals only",SUMIF('MemMon Actual'!$B$14:$B$36,'Summary TC'!$B219,'MemMon Actual'!N$14:N$36),0)+IF($B$8="Actuals + Projected",SUMIF('MemMon Total'!$B$10:$B$32,'Summary TC'!$B219,'MemMon Total'!N$10:N$32),0)</f>
        <v>0</v>
      </c>
      <c r="P221" s="619">
        <f>IF($B$8="Actuals only",SUMIF('MemMon Actual'!$B$14:$B$36,'Summary TC'!$B219,'MemMon Actual'!O$14:O$36),0)+IF($B$8="Actuals + Projected",SUMIF('MemMon Total'!$B$10:$B$32,'Summary TC'!$B219,'MemMon Total'!O$10:O$32),0)</f>
        <v>0</v>
      </c>
      <c r="Q221" s="619">
        <f>IF($B$8="Actuals only",SUMIF('MemMon Actual'!$B$14:$B$36,'Summary TC'!$B219,'MemMon Actual'!P$14:P$36),0)+IF($B$8="Actuals + Projected",SUMIF('MemMon Total'!$B$10:$B$32,'Summary TC'!$B219,'MemMon Total'!P$10:P$32),0)</f>
        <v>0</v>
      </c>
      <c r="R221" s="619">
        <f>IF($B$8="Actuals only",SUMIF('MemMon Actual'!$B$14:$B$36,'Summary TC'!$B219,'MemMon Actual'!Q$14:Q$36),0)+IF($B$8="Actuals + Projected",SUMIF('MemMon Total'!$B$10:$B$32,'Summary TC'!$B219,'MemMon Total'!Q$10:Q$32),0)</f>
        <v>0</v>
      </c>
      <c r="S221" s="619">
        <f>IF($B$8="Actuals only",SUMIF('MemMon Actual'!$B$14:$B$36,'Summary TC'!$B219,'MemMon Actual'!R$14:R$36),0)+IF($B$8="Actuals + Projected",SUMIF('MemMon Total'!$B$10:$B$32,'Summary TC'!$B219,'MemMon Total'!R$10:R$32),0)</f>
        <v>0</v>
      </c>
      <c r="T221" s="619">
        <f>IF($B$8="Actuals only",SUMIF('MemMon Actual'!$B$14:$B$36,'Summary TC'!$B219,'MemMon Actual'!S$14:S$36),0)+IF($B$8="Actuals + Projected",SUMIF('MemMon Total'!$B$10:$B$32,'Summary TC'!$B219,'MemMon Total'!S$10:S$32),0)</f>
        <v>0</v>
      </c>
      <c r="U221" s="619">
        <f>IF($B$8="Actuals only",SUMIF('MemMon Actual'!$B$14:$B$36,'Summary TC'!$B219,'MemMon Actual'!T$14:T$36),0)+IF($B$8="Actuals + Projected",SUMIF('MemMon Total'!$B$10:$B$32,'Summary TC'!$B219,'MemMon Total'!T$10:T$32),0)</f>
        <v>0</v>
      </c>
      <c r="V221" s="619">
        <f>IF($B$8="Actuals only",SUMIF('MemMon Actual'!$B$14:$B$36,'Summary TC'!$B219,'MemMon Actual'!U$14:U$36),0)+IF($B$8="Actuals + Projected",SUMIF('MemMon Total'!$B$10:$B$32,'Summary TC'!$B219,'MemMon Total'!U$10:U$32),0)</f>
        <v>0</v>
      </c>
      <c r="W221" s="619">
        <f>IF($B$8="Actuals only",SUMIF('MemMon Actual'!$B$14:$B$36,'Summary TC'!$B219,'MemMon Actual'!V$14:V$36),0)+IF($B$8="Actuals + Projected",SUMIF('MemMon Total'!$B$10:$B$32,'Summary TC'!$B219,'MemMon Total'!V$10:V$32),0)</f>
        <v>0</v>
      </c>
      <c r="X221" s="619">
        <f>IF($B$8="Actuals only",SUMIF('MemMon Actual'!$B$14:$B$36,'Summary TC'!$B219,'MemMon Actual'!W$14:W$36),0)+IF($B$8="Actuals + Projected",SUMIF('MemMon Total'!$B$10:$B$32,'Summary TC'!$B219,'MemMon Total'!W$10:W$32),0)</f>
        <v>0</v>
      </c>
      <c r="Y221" s="619">
        <f>IF($B$8="Actuals only",SUMIF('MemMon Actual'!$B$14:$B$36,'Summary TC'!$B219,'MemMon Actual'!X$14:X$36),0)+IF($B$8="Actuals + Projected",SUMIF('MemMon Total'!$B$10:$B$32,'Summary TC'!$B219,'MemMon Total'!X$10:X$32),0)</f>
        <v>0</v>
      </c>
      <c r="Z221" s="619">
        <f>IF($B$8="Actuals only",SUMIF('MemMon Actual'!$B$14:$B$36,'Summary TC'!$B219,'MemMon Actual'!Y$14:Y$36),0)+IF($B$8="Actuals + Projected",SUMIF('MemMon Total'!$B$10:$B$32,'Summary TC'!$B219,'MemMon Total'!Y$10:Y$32),0)</f>
        <v>0</v>
      </c>
      <c r="AA221" s="619">
        <f>IF($B$8="Actuals only",SUMIF('MemMon Actual'!$B$14:$B$36,'Summary TC'!$B219,'MemMon Actual'!Z$14:Z$36),0)+IF($B$8="Actuals + Projected",SUMIF('MemMon Total'!$B$10:$B$32,'Summary TC'!$B219,'MemMon Total'!Z$10:Z$32),0)</f>
        <v>0</v>
      </c>
      <c r="AB221" s="619">
        <f>IF($B$8="Actuals only",SUMIF('MemMon Actual'!$B$14:$B$36,'Summary TC'!$B219,'MemMon Actual'!AA$14:AA$36),0)+IF($B$8="Actuals + Projected",SUMIF('MemMon Total'!$B$10:$B$32,'Summary TC'!$B219,'MemMon Total'!AA$10:AA$32),0)</f>
        <v>0</v>
      </c>
      <c r="AC221" s="619">
        <f>IF($B$8="Actuals only",SUMIF('MemMon Actual'!$B$14:$B$36,'Summary TC'!$B219,'MemMon Actual'!AB$14:AB$36),0)+IF($B$8="Actuals + Projected",SUMIF('MemMon Total'!$B$10:$B$32,'Summary TC'!$B219,'MemMon Total'!AB$10:AB$32),0)</f>
        <v>0</v>
      </c>
      <c r="AD221" s="619">
        <f>IF($B$8="Actuals only",SUMIF('MemMon Actual'!$B$14:$B$36,'Summary TC'!$B219,'MemMon Actual'!AC$14:AC$36),0)+IF($B$8="Actuals + Projected",SUMIF('MemMon Total'!$B$10:$B$32,'Summary TC'!$B219,'MemMon Total'!AC$10:AC$32),0)</f>
        <v>0</v>
      </c>
      <c r="AE221" s="619">
        <f>IF($B$8="Actuals only",SUMIF('MemMon Actual'!$B$14:$B$36,'Summary TC'!$B219,'MemMon Actual'!AD$14:AD$36),0)+IF($B$8="Actuals + Projected",SUMIF('MemMon Total'!$B$10:$B$32,'Summary TC'!$B219,'MemMon Total'!AD$10:AD$32),0)</f>
        <v>0</v>
      </c>
      <c r="AF221" s="619">
        <f>IF($B$8="Actuals only",SUMIF('MemMon Actual'!$B$14:$B$36,'Summary TC'!$B219,'MemMon Actual'!AE$14:AE$36),0)+IF($B$8="Actuals + Projected",SUMIF('MemMon Total'!$B$10:$B$32,'Summary TC'!$B219,'MemMon Total'!AE$10:AE$32),0)</f>
        <v>0</v>
      </c>
      <c r="AG221" s="619">
        <f>IF($B$8="Actuals only",SUMIF('MemMon Actual'!$B$14:$B$36,'Summary TC'!$B219,'MemMon Actual'!AF$14:AF$36),0)+IF($B$8="Actuals + Projected",SUMIF('MemMon Total'!$B$10:$B$32,'Summary TC'!$B219,'MemMon Total'!AF$10:AF$32),0)</f>
        <v>0</v>
      </c>
      <c r="AH221" s="619">
        <f>IF($B$8="Actuals only",SUMIF('MemMon Actual'!$B$14:$B$36,'Summary TC'!$B219,'MemMon Actual'!AG$14:AG$36),0)+IF($B$8="Actuals + Projected",SUMIF('MemMon Total'!$B$10:$B$32,'Summary TC'!$B219,'MemMon Total'!AG$10:AG$32),0)</f>
        <v>0</v>
      </c>
      <c r="AI221" s="687"/>
    </row>
    <row r="222" spans="2:35" ht="13" hidden="1" x14ac:dyDescent="0.3">
      <c r="B222" s="589"/>
      <c r="C222" s="636"/>
      <c r="D222" s="674"/>
      <c r="E222" s="784"/>
      <c r="F222" s="784"/>
      <c r="G222" s="784"/>
      <c r="H222" s="784"/>
      <c r="I222" s="784"/>
      <c r="J222" s="784"/>
      <c r="K222" s="784"/>
      <c r="L222" s="784"/>
      <c r="M222" s="784"/>
      <c r="N222" s="784"/>
      <c r="O222" s="784"/>
      <c r="P222" s="784"/>
      <c r="Q222" s="784"/>
      <c r="R222" s="784"/>
      <c r="S222" s="784"/>
      <c r="T222" s="784"/>
      <c r="U222" s="784"/>
      <c r="V222" s="784"/>
      <c r="W222" s="784"/>
      <c r="X222" s="784"/>
      <c r="Y222" s="784"/>
      <c r="Z222" s="784"/>
      <c r="AA222" s="784"/>
      <c r="AB222" s="784"/>
      <c r="AC222" s="784"/>
      <c r="AD222" s="784"/>
      <c r="AE222" s="784"/>
      <c r="AF222" s="784"/>
      <c r="AG222" s="784"/>
      <c r="AH222" s="784"/>
      <c r="AI222" s="687"/>
    </row>
    <row r="223" spans="2:35" ht="13" hidden="1" x14ac:dyDescent="0.3">
      <c r="B223" s="589" t="str">
        <f>IFERROR(VLOOKUP(C223,'MEG Def'!$A$52:$B$54,2),"")</f>
        <v/>
      </c>
      <c r="C223" s="636"/>
      <c r="D223" s="674" t="s">
        <v>20</v>
      </c>
      <c r="E223" s="639">
        <f>E224*E225</f>
        <v>0</v>
      </c>
      <c r="F223" s="639">
        <f t="shared" ref="F223:AC223" si="83">F224*F225</f>
        <v>0</v>
      </c>
      <c r="G223" s="639">
        <f t="shared" si="83"/>
        <v>0</v>
      </c>
      <c r="H223" s="639">
        <f t="shared" si="83"/>
        <v>0</v>
      </c>
      <c r="I223" s="639">
        <f t="shared" si="83"/>
        <v>0</v>
      </c>
      <c r="J223" s="639">
        <f t="shared" si="83"/>
        <v>0</v>
      </c>
      <c r="K223" s="639">
        <f t="shared" si="83"/>
        <v>0</v>
      </c>
      <c r="L223" s="639">
        <f t="shared" si="83"/>
        <v>0</v>
      </c>
      <c r="M223" s="639">
        <f t="shared" si="83"/>
        <v>0</v>
      </c>
      <c r="N223" s="639">
        <f t="shared" si="83"/>
        <v>0</v>
      </c>
      <c r="O223" s="639">
        <f t="shared" si="83"/>
        <v>0</v>
      </c>
      <c r="P223" s="639">
        <f t="shared" si="83"/>
        <v>0</v>
      </c>
      <c r="Q223" s="639">
        <f t="shared" si="83"/>
        <v>0</v>
      </c>
      <c r="R223" s="639">
        <f t="shared" si="83"/>
        <v>0</v>
      </c>
      <c r="S223" s="639">
        <f t="shared" si="83"/>
        <v>0</v>
      </c>
      <c r="T223" s="639">
        <f t="shared" si="83"/>
        <v>0</v>
      </c>
      <c r="U223" s="639">
        <f t="shared" si="83"/>
        <v>0</v>
      </c>
      <c r="V223" s="639">
        <f t="shared" si="83"/>
        <v>0</v>
      </c>
      <c r="W223" s="639">
        <f t="shared" si="83"/>
        <v>0</v>
      </c>
      <c r="X223" s="639">
        <f t="shared" si="83"/>
        <v>0</v>
      </c>
      <c r="Y223" s="639">
        <f t="shared" si="83"/>
        <v>0</v>
      </c>
      <c r="Z223" s="639">
        <f t="shared" si="83"/>
        <v>0</v>
      </c>
      <c r="AA223" s="639">
        <f t="shared" si="83"/>
        <v>0</v>
      </c>
      <c r="AB223" s="639">
        <f t="shared" si="83"/>
        <v>0</v>
      </c>
      <c r="AC223" s="639">
        <f t="shared" si="83"/>
        <v>0</v>
      </c>
      <c r="AD223" s="639">
        <f t="shared" ref="AD223:AH223" si="84">AD224*AD225</f>
        <v>0</v>
      </c>
      <c r="AE223" s="639">
        <f t="shared" si="84"/>
        <v>0</v>
      </c>
      <c r="AF223" s="639">
        <f t="shared" si="84"/>
        <v>0</v>
      </c>
      <c r="AG223" s="639">
        <f t="shared" si="84"/>
        <v>0</v>
      </c>
      <c r="AH223" s="639">
        <f t="shared" si="84"/>
        <v>0</v>
      </c>
      <c r="AI223" s="687"/>
    </row>
    <row r="224" spans="2:35" s="642" customFormat="1" ht="13" hidden="1" x14ac:dyDescent="0.3">
      <c r="B224" s="643"/>
      <c r="C224" s="644"/>
      <c r="D224" s="743" t="s">
        <v>21</v>
      </c>
      <c r="E224" s="647">
        <f>SUMIF('WOW PMPM &amp; Agg'!$B$56:$B$64,'Summary TC'!$B223,'WOW PMPM &amp; Agg'!D$56:D$64)</f>
        <v>0</v>
      </c>
      <c r="F224" s="647">
        <f>SUMIF('WOW PMPM &amp; Agg'!$B$56:$B$64,'Summary TC'!$B223,'WOW PMPM &amp; Agg'!E$56:E$64)</f>
        <v>0</v>
      </c>
      <c r="G224" s="647">
        <f>SUMIF('WOW PMPM &amp; Agg'!$B$56:$B$64,'Summary TC'!$B223,'WOW PMPM &amp; Agg'!F$56:F$64)</f>
        <v>0</v>
      </c>
      <c r="H224" s="647">
        <f>SUMIF('WOW PMPM &amp; Agg'!$B$56:$B$64,'Summary TC'!$B223,'WOW PMPM &amp; Agg'!G$56:G$64)</f>
        <v>0</v>
      </c>
      <c r="I224" s="647">
        <f>SUMIF('WOW PMPM &amp; Agg'!$B$56:$B$64,'Summary TC'!$B223,'WOW PMPM &amp; Agg'!H$56:H$64)</f>
        <v>0</v>
      </c>
      <c r="J224" s="647">
        <f>SUMIF('WOW PMPM &amp; Agg'!$B$56:$B$64,'Summary TC'!$B223,'WOW PMPM &amp; Agg'!I$56:I$64)</f>
        <v>0</v>
      </c>
      <c r="K224" s="647">
        <f>SUMIF('WOW PMPM &amp; Agg'!$B$56:$B$64,'Summary TC'!$B223,'WOW PMPM &amp; Agg'!J$56:J$64)</f>
        <v>0</v>
      </c>
      <c r="L224" s="647">
        <f>SUMIF('WOW PMPM &amp; Agg'!$B$56:$B$64,'Summary TC'!$B223,'WOW PMPM &amp; Agg'!K$56:K$64)</f>
        <v>0</v>
      </c>
      <c r="M224" s="647">
        <f>SUMIF('WOW PMPM &amp; Agg'!$B$56:$B$64,'Summary TC'!$B223,'WOW PMPM &amp; Agg'!L$56:L$64)</f>
        <v>0</v>
      </c>
      <c r="N224" s="647">
        <f>SUMIF('WOW PMPM &amp; Agg'!$B$56:$B$64,'Summary TC'!$B223,'WOW PMPM &amp; Agg'!M$56:M$64)</f>
        <v>0</v>
      </c>
      <c r="O224" s="647">
        <f>SUMIF('WOW PMPM &amp; Agg'!$B$56:$B$64,'Summary TC'!$B223,'WOW PMPM &amp; Agg'!N$56:N$64)</f>
        <v>0</v>
      </c>
      <c r="P224" s="647">
        <f>SUMIF('WOW PMPM &amp; Agg'!$B$56:$B$64,'Summary TC'!$B223,'WOW PMPM &amp; Agg'!O$56:O$64)</f>
        <v>0</v>
      </c>
      <c r="Q224" s="647">
        <f>SUMIF('WOW PMPM &amp; Agg'!$B$56:$B$64,'Summary TC'!$B223,'WOW PMPM &amp; Agg'!P$56:P$64)</f>
        <v>0</v>
      </c>
      <c r="R224" s="647">
        <f>SUMIF('WOW PMPM &amp; Agg'!$B$56:$B$64,'Summary TC'!$B223,'WOW PMPM &amp; Agg'!Q$56:Q$64)</f>
        <v>0</v>
      </c>
      <c r="S224" s="647">
        <f>SUMIF('WOW PMPM &amp; Agg'!$B$56:$B$64,'Summary TC'!$B223,'WOW PMPM &amp; Agg'!R$56:R$64)</f>
        <v>0</v>
      </c>
      <c r="T224" s="647">
        <f>SUMIF('WOW PMPM &amp; Agg'!$B$56:$B$64,'Summary TC'!$B223,'WOW PMPM &amp; Agg'!S$56:S$64)</f>
        <v>0</v>
      </c>
      <c r="U224" s="647">
        <f>SUMIF('WOW PMPM &amp; Agg'!$B$56:$B$64,'Summary TC'!$B223,'WOW PMPM &amp; Agg'!T$56:T$64)</f>
        <v>0</v>
      </c>
      <c r="V224" s="647">
        <f>SUMIF('WOW PMPM &amp; Agg'!$B$56:$B$64,'Summary TC'!$B223,'WOW PMPM &amp; Agg'!U$56:U$64)</f>
        <v>0</v>
      </c>
      <c r="W224" s="647">
        <f>SUMIF('WOW PMPM &amp; Agg'!$B$56:$B$64,'Summary TC'!$B223,'WOW PMPM &amp; Agg'!V$56:V$64)</f>
        <v>0</v>
      </c>
      <c r="X224" s="647">
        <f>SUMIF('WOW PMPM &amp; Agg'!$B$56:$B$64,'Summary TC'!$B223,'WOW PMPM &amp; Agg'!W$56:W$64)</f>
        <v>0</v>
      </c>
      <c r="Y224" s="647">
        <f>SUMIF('WOW PMPM &amp; Agg'!$B$56:$B$64,'Summary TC'!$B223,'WOW PMPM &amp; Agg'!X$56:X$64)</f>
        <v>0</v>
      </c>
      <c r="Z224" s="647">
        <f>SUMIF('WOW PMPM &amp; Agg'!$B$56:$B$64,'Summary TC'!$B223,'WOW PMPM &amp; Agg'!Y$56:Y$64)</f>
        <v>0</v>
      </c>
      <c r="AA224" s="647">
        <f>SUMIF('WOW PMPM &amp; Agg'!$B$56:$B$64,'Summary TC'!$B223,'WOW PMPM &amp; Agg'!Z$56:Z$64)</f>
        <v>0</v>
      </c>
      <c r="AB224" s="647">
        <f>SUMIF('WOW PMPM &amp; Agg'!$B$56:$B$64,'Summary TC'!$B223,'WOW PMPM &amp; Agg'!AA$56:AA$64)</f>
        <v>0</v>
      </c>
      <c r="AC224" s="647">
        <f>SUMIF('WOW PMPM &amp; Agg'!$B$56:$B$64,'Summary TC'!$B223,'WOW PMPM &amp; Agg'!AB$56:AB$64)</f>
        <v>0</v>
      </c>
      <c r="AD224" s="647">
        <f>SUMIF('WOW PMPM &amp; Agg'!$B$56:$B$64,'Summary TC'!$B223,'WOW PMPM &amp; Agg'!AC$56:AC$64)</f>
        <v>0</v>
      </c>
      <c r="AE224" s="647">
        <f>SUMIF('WOW PMPM &amp; Agg'!$B$56:$B$64,'Summary TC'!$B223,'WOW PMPM &amp; Agg'!AD$56:AD$64)</f>
        <v>0</v>
      </c>
      <c r="AF224" s="647">
        <f>SUMIF('WOW PMPM &amp; Agg'!$B$56:$B$64,'Summary TC'!$B223,'WOW PMPM &amp; Agg'!AE$56:AE$64)</f>
        <v>0</v>
      </c>
      <c r="AG224" s="647">
        <f>SUMIF('WOW PMPM &amp; Agg'!$B$56:$B$64,'Summary TC'!$B223,'WOW PMPM &amp; Agg'!AF$56:AF$64)</f>
        <v>0</v>
      </c>
      <c r="AH224" s="647">
        <f>SUMIF('WOW PMPM &amp; Agg'!$B$56:$B$64,'Summary TC'!$B223,'WOW PMPM &amp; Agg'!AG$56:AG$64)</f>
        <v>0</v>
      </c>
      <c r="AI224" s="783"/>
    </row>
    <row r="225" spans="2:35" ht="13" hidden="1" x14ac:dyDescent="0.3">
      <c r="B225" s="589"/>
      <c r="C225" s="636"/>
      <c r="D225" s="674" t="s">
        <v>22</v>
      </c>
      <c r="E225" s="619">
        <f>IF($B$8="Actuals only",SUMIF('MemMon Actual'!$B$14:$B$36,'Summary TC'!$B223,'MemMon Actual'!D$14:D$36),0)+IF($B$8="Actuals + Projected",SUMIF('MemMon Total'!$B$10:$B$32,'Summary TC'!$B223,'MemMon Total'!D$10:D$32),0)</f>
        <v>0</v>
      </c>
      <c r="F225" s="619">
        <f>IF($B$8="Actuals only",SUMIF('MemMon Actual'!$B$14:$B$36,'Summary TC'!$B223,'MemMon Actual'!E$14:E$36),0)+IF($B$8="Actuals + Projected",SUMIF('MemMon Total'!$B$10:$B$32,'Summary TC'!$B223,'MemMon Total'!E$10:E$32),0)</f>
        <v>0</v>
      </c>
      <c r="G225" s="619">
        <f>IF($B$8="Actuals only",SUMIF('MemMon Actual'!$B$14:$B$36,'Summary TC'!$B223,'MemMon Actual'!F$14:F$36),0)+IF($B$8="Actuals + Projected",SUMIF('MemMon Total'!$B$10:$B$32,'Summary TC'!$B223,'MemMon Total'!F$10:F$32),0)</f>
        <v>0</v>
      </c>
      <c r="H225" s="619">
        <f>IF($B$8="Actuals only",SUMIF('MemMon Actual'!$B$14:$B$36,'Summary TC'!$B223,'MemMon Actual'!G$14:G$36),0)+IF($B$8="Actuals + Projected",SUMIF('MemMon Total'!$B$10:$B$32,'Summary TC'!$B223,'MemMon Total'!G$10:G$32),0)</f>
        <v>0</v>
      </c>
      <c r="I225" s="619">
        <f>IF($B$8="Actuals only",SUMIF('MemMon Actual'!$B$14:$B$36,'Summary TC'!$B223,'MemMon Actual'!H$14:H$36),0)+IF($B$8="Actuals + Projected",SUMIF('MemMon Total'!$B$10:$B$32,'Summary TC'!$B223,'MemMon Total'!H$10:H$32),0)</f>
        <v>0</v>
      </c>
      <c r="J225" s="619">
        <f>IF($B$8="Actuals only",SUMIF('MemMon Actual'!$B$14:$B$36,'Summary TC'!$B223,'MemMon Actual'!I$14:I$36),0)+IF($B$8="Actuals + Projected",SUMIF('MemMon Total'!$B$10:$B$32,'Summary TC'!$B223,'MemMon Total'!I$10:I$32),0)</f>
        <v>0</v>
      </c>
      <c r="K225" s="619">
        <f>IF($B$8="Actuals only",SUMIF('MemMon Actual'!$B$14:$B$36,'Summary TC'!$B223,'MemMon Actual'!J$14:J$36),0)+IF($B$8="Actuals + Projected",SUMIF('MemMon Total'!$B$10:$B$32,'Summary TC'!$B223,'MemMon Total'!J$10:J$32),0)</f>
        <v>0</v>
      </c>
      <c r="L225" s="619">
        <f>IF($B$8="Actuals only",SUMIF('MemMon Actual'!$B$14:$B$36,'Summary TC'!$B223,'MemMon Actual'!K$14:K$36),0)+IF($B$8="Actuals + Projected",SUMIF('MemMon Total'!$B$10:$B$32,'Summary TC'!$B223,'MemMon Total'!K$10:K$32),0)</f>
        <v>0</v>
      </c>
      <c r="M225" s="619">
        <f>IF($B$8="Actuals only",SUMIF('MemMon Actual'!$B$14:$B$36,'Summary TC'!$B223,'MemMon Actual'!L$14:L$36),0)+IF($B$8="Actuals + Projected",SUMIF('MemMon Total'!$B$10:$B$32,'Summary TC'!$B223,'MemMon Total'!L$10:L$32),0)</f>
        <v>0</v>
      </c>
      <c r="N225" s="619">
        <f>IF($B$8="Actuals only",SUMIF('MemMon Actual'!$B$14:$B$36,'Summary TC'!$B223,'MemMon Actual'!M$14:M$36),0)+IF($B$8="Actuals + Projected",SUMIF('MemMon Total'!$B$10:$B$32,'Summary TC'!$B223,'MemMon Total'!M$10:M$32),0)</f>
        <v>0</v>
      </c>
      <c r="O225" s="619">
        <f>IF($B$8="Actuals only",SUMIF('MemMon Actual'!$B$14:$B$36,'Summary TC'!$B223,'MemMon Actual'!N$14:N$36),0)+IF($B$8="Actuals + Projected",SUMIF('MemMon Total'!$B$10:$B$32,'Summary TC'!$B223,'MemMon Total'!N$10:N$32),0)</f>
        <v>0</v>
      </c>
      <c r="P225" s="619">
        <f>IF($B$8="Actuals only",SUMIF('MemMon Actual'!$B$14:$B$36,'Summary TC'!$B223,'MemMon Actual'!O$14:O$36),0)+IF($B$8="Actuals + Projected",SUMIF('MemMon Total'!$B$10:$B$32,'Summary TC'!$B223,'MemMon Total'!O$10:O$32),0)</f>
        <v>0</v>
      </c>
      <c r="Q225" s="619">
        <f>IF($B$8="Actuals only",SUMIF('MemMon Actual'!$B$14:$B$36,'Summary TC'!$B223,'MemMon Actual'!P$14:P$36),0)+IF($B$8="Actuals + Projected",SUMIF('MemMon Total'!$B$10:$B$32,'Summary TC'!$B223,'MemMon Total'!P$10:P$32),0)</f>
        <v>0</v>
      </c>
      <c r="R225" s="619">
        <f>IF($B$8="Actuals only",SUMIF('MemMon Actual'!$B$14:$B$36,'Summary TC'!$B223,'MemMon Actual'!Q$14:Q$36),0)+IF($B$8="Actuals + Projected",SUMIF('MemMon Total'!$B$10:$B$32,'Summary TC'!$B223,'MemMon Total'!Q$10:Q$32),0)</f>
        <v>0</v>
      </c>
      <c r="S225" s="619">
        <f>IF($B$8="Actuals only",SUMIF('MemMon Actual'!$B$14:$B$36,'Summary TC'!$B223,'MemMon Actual'!R$14:R$36),0)+IF($B$8="Actuals + Projected",SUMIF('MemMon Total'!$B$10:$B$32,'Summary TC'!$B223,'MemMon Total'!R$10:R$32),0)</f>
        <v>0</v>
      </c>
      <c r="T225" s="619">
        <f>IF($B$8="Actuals only",SUMIF('MemMon Actual'!$B$14:$B$36,'Summary TC'!$B223,'MemMon Actual'!S$14:S$36),0)+IF($B$8="Actuals + Projected",SUMIF('MemMon Total'!$B$10:$B$32,'Summary TC'!$B223,'MemMon Total'!S$10:S$32),0)</f>
        <v>0</v>
      </c>
      <c r="U225" s="619">
        <f>IF($B$8="Actuals only",SUMIF('MemMon Actual'!$B$14:$B$36,'Summary TC'!$B223,'MemMon Actual'!T$14:T$36),0)+IF($B$8="Actuals + Projected",SUMIF('MemMon Total'!$B$10:$B$32,'Summary TC'!$B223,'MemMon Total'!T$10:T$32),0)</f>
        <v>0</v>
      </c>
      <c r="V225" s="619">
        <f>IF($B$8="Actuals only",SUMIF('MemMon Actual'!$B$14:$B$36,'Summary TC'!$B223,'MemMon Actual'!U$14:U$36),0)+IF($B$8="Actuals + Projected",SUMIF('MemMon Total'!$B$10:$B$32,'Summary TC'!$B223,'MemMon Total'!U$10:U$32),0)</f>
        <v>0</v>
      </c>
      <c r="W225" s="619">
        <f>IF($B$8="Actuals only",SUMIF('MemMon Actual'!$B$14:$B$36,'Summary TC'!$B223,'MemMon Actual'!V$14:V$36),0)+IF($B$8="Actuals + Projected",SUMIF('MemMon Total'!$B$10:$B$32,'Summary TC'!$B223,'MemMon Total'!V$10:V$32),0)</f>
        <v>0</v>
      </c>
      <c r="X225" s="619">
        <f>IF($B$8="Actuals only",SUMIF('MemMon Actual'!$B$14:$B$36,'Summary TC'!$B223,'MemMon Actual'!W$14:W$36),0)+IF($B$8="Actuals + Projected",SUMIF('MemMon Total'!$B$10:$B$32,'Summary TC'!$B223,'MemMon Total'!W$10:W$32),0)</f>
        <v>0</v>
      </c>
      <c r="Y225" s="619">
        <f>IF($B$8="Actuals only",SUMIF('MemMon Actual'!$B$14:$B$36,'Summary TC'!$B223,'MemMon Actual'!X$14:X$36),0)+IF($B$8="Actuals + Projected",SUMIF('MemMon Total'!$B$10:$B$32,'Summary TC'!$B223,'MemMon Total'!X$10:X$32),0)</f>
        <v>0</v>
      </c>
      <c r="Z225" s="619">
        <f>IF($B$8="Actuals only",SUMIF('MemMon Actual'!$B$14:$B$36,'Summary TC'!$B223,'MemMon Actual'!Y$14:Y$36),0)+IF($B$8="Actuals + Projected",SUMIF('MemMon Total'!$B$10:$B$32,'Summary TC'!$B223,'MemMon Total'!Y$10:Y$32),0)</f>
        <v>0</v>
      </c>
      <c r="AA225" s="619">
        <f>IF($B$8="Actuals only",SUMIF('MemMon Actual'!$B$14:$B$36,'Summary TC'!$B223,'MemMon Actual'!Z$14:Z$36),0)+IF($B$8="Actuals + Projected",SUMIF('MemMon Total'!$B$10:$B$32,'Summary TC'!$B223,'MemMon Total'!Z$10:Z$32),0)</f>
        <v>0</v>
      </c>
      <c r="AB225" s="619">
        <f>IF($B$8="Actuals only",SUMIF('MemMon Actual'!$B$14:$B$36,'Summary TC'!$B223,'MemMon Actual'!AA$14:AA$36),0)+IF($B$8="Actuals + Projected",SUMIF('MemMon Total'!$B$10:$B$32,'Summary TC'!$B223,'MemMon Total'!AA$10:AA$32),0)</f>
        <v>0</v>
      </c>
      <c r="AC225" s="619">
        <f>IF($B$8="Actuals only",SUMIF('MemMon Actual'!$B$14:$B$36,'Summary TC'!$B223,'MemMon Actual'!AB$14:AB$36),0)+IF($B$8="Actuals + Projected",SUMIF('MemMon Total'!$B$10:$B$32,'Summary TC'!$B223,'MemMon Total'!AB$10:AB$32),0)</f>
        <v>0</v>
      </c>
      <c r="AD225" s="619">
        <f>IF($B$8="Actuals only",SUMIF('MemMon Actual'!$B$14:$B$36,'Summary TC'!$B223,'MemMon Actual'!AC$14:AC$36),0)+IF($B$8="Actuals + Projected",SUMIF('MemMon Total'!$B$10:$B$32,'Summary TC'!$B223,'MemMon Total'!AC$10:AC$32),0)</f>
        <v>0</v>
      </c>
      <c r="AE225" s="619">
        <f>IF($B$8="Actuals only",SUMIF('MemMon Actual'!$B$14:$B$36,'Summary TC'!$B223,'MemMon Actual'!AD$14:AD$36),0)+IF($B$8="Actuals + Projected",SUMIF('MemMon Total'!$B$10:$B$32,'Summary TC'!$B223,'MemMon Total'!AD$10:AD$32),0)</f>
        <v>0</v>
      </c>
      <c r="AF225" s="619">
        <f>IF($B$8="Actuals only",SUMIF('MemMon Actual'!$B$14:$B$36,'Summary TC'!$B223,'MemMon Actual'!AE$14:AE$36),0)+IF($B$8="Actuals + Projected",SUMIF('MemMon Total'!$B$10:$B$32,'Summary TC'!$B223,'MemMon Total'!AE$10:AE$32),0)</f>
        <v>0</v>
      </c>
      <c r="AG225" s="619">
        <f>IF($B$8="Actuals only",SUMIF('MemMon Actual'!$B$14:$B$36,'Summary TC'!$B223,'MemMon Actual'!AF$14:AF$36),0)+IF($B$8="Actuals + Projected",SUMIF('MemMon Total'!$B$10:$B$32,'Summary TC'!$B223,'MemMon Total'!AF$10:AF$32),0)</f>
        <v>0</v>
      </c>
      <c r="AH225" s="619">
        <f>IF($B$8="Actuals only",SUMIF('MemMon Actual'!$B$14:$B$36,'Summary TC'!$B223,'MemMon Actual'!AG$14:AG$36),0)+IF($B$8="Actuals + Projected",SUMIF('MemMon Total'!$B$10:$B$32,'Summary TC'!$B223,'MemMon Total'!AG$10:AG$32),0)</f>
        <v>0</v>
      </c>
      <c r="AI225" s="687"/>
    </row>
    <row r="226" spans="2:35" ht="13" hidden="1" x14ac:dyDescent="0.3">
      <c r="B226" s="589"/>
      <c r="C226" s="636"/>
      <c r="D226" s="674"/>
      <c r="E226" s="784"/>
      <c r="F226" s="784"/>
      <c r="G226" s="784"/>
      <c r="H226" s="784"/>
      <c r="I226" s="784"/>
      <c r="J226" s="784"/>
      <c r="K226" s="784"/>
      <c r="L226" s="784"/>
      <c r="M226" s="784"/>
      <c r="N226" s="784"/>
      <c r="O226" s="784"/>
      <c r="P226" s="784"/>
      <c r="Q226" s="784"/>
      <c r="R226" s="784"/>
      <c r="S226" s="784"/>
      <c r="T226" s="784"/>
      <c r="U226" s="784"/>
      <c r="V226" s="784"/>
      <c r="W226" s="784"/>
      <c r="X226" s="784"/>
      <c r="Y226" s="784"/>
      <c r="Z226" s="784"/>
      <c r="AA226" s="784"/>
      <c r="AB226" s="784"/>
      <c r="AC226" s="784"/>
      <c r="AD226" s="784"/>
      <c r="AE226" s="784"/>
      <c r="AF226" s="784"/>
      <c r="AG226" s="784"/>
      <c r="AH226" s="784"/>
      <c r="AI226" s="687"/>
    </row>
    <row r="227" spans="2:35" ht="13" hidden="1" x14ac:dyDescent="0.3">
      <c r="B227" s="589" t="str">
        <f>IFERROR(VLOOKUP(C227,'MEG Def'!$A$52:$B$54,2),"")</f>
        <v/>
      </c>
      <c r="C227" s="636"/>
      <c r="D227" s="674" t="s">
        <v>20</v>
      </c>
      <c r="E227" s="639">
        <f>E228*E229</f>
        <v>0</v>
      </c>
      <c r="F227" s="639">
        <f t="shared" ref="F227:AC227" si="85">F228*F229</f>
        <v>0</v>
      </c>
      <c r="G227" s="639">
        <f t="shared" si="85"/>
        <v>0</v>
      </c>
      <c r="H227" s="639">
        <f t="shared" si="85"/>
        <v>0</v>
      </c>
      <c r="I227" s="639">
        <f t="shared" si="85"/>
        <v>0</v>
      </c>
      <c r="J227" s="639">
        <f t="shared" si="85"/>
        <v>0</v>
      </c>
      <c r="K227" s="639">
        <f t="shared" si="85"/>
        <v>0</v>
      </c>
      <c r="L227" s="639">
        <f t="shared" si="85"/>
        <v>0</v>
      </c>
      <c r="M227" s="639">
        <f t="shared" si="85"/>
        <v>0</v>
      </c>
      <c r="N227" s="639">
        <f t="shared" si="85"/>
        <v>0</v>
      </c>
      <c r="O227" s="639">
        <f t="shared" si="85"/>
        <v>0</v>
      </c>
      <c r="P227" s="639">
        <f t="shared" si="85"/>
        <v>0</v>
      </c>
      <c r="Q227" s="639">
        <f t="shared" si="85"/>
        <v>0</v>
      </c>
      <c r="R227" s="639">
        <f t="shared" si="85"/>
        <v>0</v>
      </c>
      <c r="S227" s="639">
        <f t="shared" si="85"/>
        <v>0</v>
      </c>
      <c r="T227" s="639">
        <f t="shared" si="85"/>
        <v>0</v>
      </c>
      <c r="U227" s="639">
        <f t="shared" si="85"/>
        <v>0</v>
      </c>
      <c r="V227" s="639">
        <f t="shared" si="85"/>
        <v>0</v>
      </c>
      <c r="W227" s="639">
        <f t="shared" si="85"/>
        <v>0</v>
      </c>
      <c r="X227" s="639">
        <f t="shared" si="85"/>
        <v>0</v>
      </c>
      <c r="Y227" s="639">
        <f t="shared" si="85"/>
        <v>0</v>
      </c>
      <c r="Z227" s="639">
        <f t="shared" si="85"/>
        <v>0</v>
      </c>
      <c r="AA227" s="639">
        <f t="shared" si="85"/>
        <v>0</v>
      </c>
      <c r="AB227" s="639">
        <f t="shared" si="85"/>
        <v>0</v>
      </c>
      <c r="AC227" s="639">
        <f t="shared" si="85"/>
        <v>0</v>
      </c>
      <c r="AD227" s="639">
        <f t="shared" ref="AD227:AH227" si="86">AD228*AD229</f>
        <v>0</v>
      </c>
      <c r="AE227" s="639">
        <f t="shared" si="86"/>
        <v>0</v>
      </c>
      <c r="AF227" s="639">
        <f t="shared" si="86"/>
        <v>0</v>
      </c>
      <c r="AG227" s="639">
        <f t="shared" si="86"/>
        <v>0</v>
      </c>
      <c r="AH227" s="639">
        <f t="shared" si="86"/>
        <v>0</v>
      </c>
      <c r="AI227" s="687"/>
    </row>
    <row r="228" spans="2:35" s="642" customFormat="1" ht="13" hidden="1" x14ac:dyDescent="0.3">
      <c r="B228" s="643"/>
      <c r="C228" s="644"/>
      <c r="D228" s="743" t="s">
        <v>21</v>
      </c>
      <c r="E228" s="647">
        <f>SUMIF('WOW PMPM &amp; Agg'!$B$56:$B$64,'Summary TC'!$B227,'WOW PMPM &amp; Agg'!D$56:D$64)</f>
        <v>0</v>
      </c>
      <c r="F228" s="647">
        <f>SUMIF('WOW PMPM &amp; Agg'!$B$56:$B$64,'Summary TC'!$B227,'WOW PMPM &amp; Agg'!E$56:E$64)</f>
        <v>0</v>
      </c>
      <c r="G228" s="647">
        <f>SUMIF('WOW PMPM &amp; Agg'!$B$56:$B$64,'Summary TC'!$B227,'WOW PMPM &amp; Agg'!F$56:F$64)</f>
        <v>0</v>
      </c>
      <c r="H228" s="647">
        <f>SUMIF('WOW PMPM &amp; Agg'!$B$56:$B$64,'Summary TC'!$B227,'WOW PMPM &amp; Agg'!G$56:G$64)</f>
        <v>0</v>
      </c>
      <c r="I228" s="647">
        <f>SUMIF('WOW PMPM &amp; Agg'!$B$56:$B$64,'Summary TC'!$B227,'WOW PMPM &amp; Agg'!H$56:H$64)</f>
        <v>0</v>
      </c>
      <c r="J228" s="647">
        <f>SUMIF('WOW PMPM &amp; Agg'!$B$56:$B$64,'Summary TC'!$B227,'WOW PMPM &amp; Agg'!I$56:I$64)</f>
        <v>0</v>
      </c>
      <c r="K228" s="647">
        <f>SUMIF('WOW PMPM &amp; Agg'!$B$56:$B$64,'Summary TC'!$B227,'WOW PMPM &amp; Agg'!J$56:J$64)</f>
        <v>0</v>
      </c>
      <c r="L228" s="647">
        <f>SUMIF('WOW PMPM &amp; Agg'!$B$56:$B$64,'Summary TC'!$B227,'WOW PMPM &amp; Agg'!K$56:K$64)</f>
        <v>0</v>
      </c>
      <c r="M228" s="647">
        <f>SUMIF('WOW PMPM &amp; Agg'!$B$56:$B$64,'Summary TC'!$B227,'WOW PMPM &amp; Agg'!L$56:L$64)</f>
        <v>0</v>
      </c>
      <c r="N228" s="647">
        <f>SUMIF('WOW PMPM &amp; Agg'!$B$56:$B$64,'Summary TC'!$B227,'WOW PMPM &amp; Agg'!M$56:M$64)</f>
        <v>0</v>
      </c>
      <c r="O228" s="647">
        <f>SUMIF('WOW PMPM &amp; Agg'!$B$56:$B$64,'Summary TC'!$B227,'WOW PMPM &amp; Agg'!N$56:N$64)</f>
        <v>0</v>
      </c>
      <c r="P228" s="647">
        <f>SUMIF('WOW PMPM &amp; Agg'!$B$56:$B$64,'Summary TC'!$B227,'WOW PMPM &amp; Agg'!O$56:O$64)</f>
        <v>0</v>
      </c>
      <c r="Q228" s="647">
        <f>SUMIF('WOW PMPM &amp; Agg'!$B$56:$B$64,'Summary TC'!$B227,'WOW PMPM &amp; Agg'!P$56:P$64)</f>
        <v>0</v>
      </c>
      <c r="R228" s="647">
        <f>SUMIF('WOW PMPM &amp; Agg'!$B$56:$B$64,'Summary TC'!$B227,'WOW PMPM &amp; Agg'!Q$56:Q$64)</f>
        <v>0</v>
      </c>
      <c r="S228" s="647">
        <f>SUMIF('WOW PMPM &amp; Agg'!$B$56:$B$64,'Summary TC'!$B227,'WOW PMPM &amp; Agg'!R$56:R$64)</f>
        <v>0</v>
      </c>
      <c r="T228" s="647">
        <f>SUMIF('WOW PMPM &amp; Agg'!$B$56:$B$64,'Summary TC'!$B227,'WOW PMPM &amp; Agg'!S$56:S$64)</f>
        <v>0</v>
      </c>
      <c r="U228" s="647">
        <f>SUMIF('WOW PMPM &amp; Agg'!$B$56:$B$64,'Summary TC'!$B227,'WOW PMPM &amp; Agg'!T$56:T$64)</f>
        <v>0</v>
      </c>
      <c r="V228" s="647">
        <f>SUMIF('WOW PMPM &amp; Agg'!$B$56:$B$64,'Summary TC'!$B227,'WOW PMPM &amp; Agg'!U$56:U$64)</f>
        <v>0</v>
      </c>
      <c r="W228" s="647">
        <f>SUMIF('WOW PMPM &amp; Agg'!$B$56:$B$64,'Summary TC'!$B227,'WOW PMPM &amp; Agg'!V$56:V$64)</f>
        <v>0</v>
      </c>
      <c r="X228" s="647">
        <f>SUMIF('WOW PMPM &amp; Agg'!$B$56:$B$64,'Summary TC'!$B227,'WOW PMPM &amp; Agg'!W$56:W$64)</f>
        <v>0</v>
      </c>
      <c r="Y228" s="647">
        <f>SUMIF('WOW PMPM &amp; Agg'!$B$56:$B$64,'Summary TC'!$B227,'WOW PMPM &amp; Agg'!X$56:X$64)</f>
        <v>0</v>
      </c>
      <c r="Z228" s="647">
        <f>SUMIF('WOW PMPM &amp; Agg'!$B$56:$B$64,'Summary TC'!$B227,'WOW PMPM &amp; Agg'!Y$56:Y$64)</f>
        <v>0</v>
      </c>
      <c r="AA228" s="647">
        <f>SUMIF('WOW PMPM &amp; Agg'!$B$56:$B$64,'Summary TC'!$B227,'WOW PMPM &amp; Agg'!Z$56:Z$64)</f>
        <v>0</v>
      </c>
      <c r="AB228" s="647">
        <f>SUMIF('WOW PMPM &amp; Agg'!$B$56:$B$64,'Summary TC'!$B227,'WOW PMPM &amp; Agg'!AA$56:AA$64)</f>
        <v>0</v>
      </c>
      <c r="AC228" s="647">
        <f>SUMIF('WOW PMPM &amp; Agg'!$B$56:$B$64,'Summary TC'!$B227,'WOW PMPM &amp; Agg'!AB$56:AB$64)</f>
        <v>0</v>
      </c>
      <c r="AD228" s="647">
        <f>SUMIF('WOW PMPM &amp; Agg'!$B$56:$B$64,'Summary TC'!$B227,'WOW PMPM &amp; Agg'!AC$56:AC$64)</f>
        <v>0</v>
      </c>
      <c r="AE228" s="647">
        <f>SUMIF('WOW PMPM &amp; Agg'!$B$56:$B$64,'Summary TC'!$B227,'WOW PMPM &amp; Agg'!AD$56:AD$64)</f>
        <v>0</v>
      </c>
      <c r="AF228" s="647">
        <f>SUMIF('WOW PMPM &amp; Agg'!$B$56:$B$64,'Summary TC'!$B227,'WOW PMPM &amp; Agg'!AE$56:AE$64)</f>
        <v>0</v>
      </c>
      <c r="AG228" s="647">
        <f>SUMIF('WOW PMPM &amp; Agg'!$B$56:$B$64,'Summary TC'!$B227,'WOW PMPM &amp; Agg'!AF$56:AF$64)</f>
        <v>0</v>
      </c>
      <c r="AH228" s="647">
        <f>SUMIF('WOW PMPM &amp; Agg'!$B$56:$B$64,'Summary TC'!$B227,'WOW PMPM &amp; Agg'!AG$56:AG$64)</f>
        <v>0</v>
      </c>
      <c r="AI228" s="783"/>
    </row>
    <row r="229" spans="2:35" ht="13" hidden="1" x14ac:dyDescent="0.3">
      <c r="B229" s="589"/>
      <c r="C229" s="636"/>
      <c r="D229" s="674" t="s">
        <v>22</v>
      </c>
      <c r="E229" s="619">
        <f>IF($B$8="Actuals only",SUMIF('MemMon Actual'!$B$14:$B$36,'Summary TC'!$B227,'MemMon Actual'!D$14:D$36),0)+IF($B$8="Actuals + Projected",SUMIF('MemMon Total'!$B$10:$B$32,'Summary TC'!$B227,'MemMon Total'!D$10:D$32),0)</f>
        <v>0</v>
      </c>
      <c r="F229" s="619">
        <f>IF($B$8="Actuals only",SUMIF('MemMon Actual'!$B$14:$B$36,'Summary TC'!$B227,'MemMon Actual'!E$14:E$36),0)+IF($B$8="Actuals + Projected",SUMIF('MemMon Total'!$B$10:$B$32,'Summary TC'!$B227,'MemMon Total'!E$10:E$32),0)</f>
        <v>0</v>
      </c>
      <c r="G229" s="619">
        <f>IF($B$8="Actuals only",SUMIF('MemMon Actual'!$B$14:$B$36,'Summary TC'!$B227,'MemMon Actual'!F$14:F$36),0)+IF($B$8="Actuals + Projected",SUMIF('MemMon Total'!$B$10:$B$32,'Summary TC'!$B227,'MemMon Total'!F$10:F$32),0)</f>
        <v>0</v>
      </c>
      <c r="H229" s="619">
        <f>IF($B$8="Actuals only",SUMIF('MemMon Actual'!$B$14:$B$36,'Summary TC'!$B227,'MemMon Actual'!G$14:G$36),0)+IF($B$8="Actuals + Projected",SUMIF('MemMon Total'!$B$10:$B$32,'Summary TC'!$B227,'MemMon Total'!G$10:G$32),0)</f>
        <v>0</v>
      </c>
      <c r="I229" s="619">
        <f>IF($B$8="Actuals only",SUMIF('MemMon Actual'!$B$14:$B$36,'Summary TC'!$B227,'MemMon Actual'!H$14:H$36),0)+IF($B$8="Actuals + Projected",SUMIF('MemMon Total'!$B$10:$B$32,'Summary TC'!$B227,'MemMon Total'!H$10:H$32),0)</f>
        <v>0</v>
      </c>
      <c r="J229" s="619">
        <f>IF($B$8="Actuals only",SUMIF('MemMon Actual'!$B$14:$B$36,'Summary TC'!$B227,'MemMon Actual'!I$14:I$36),0)+IF($B$8="Actuals + Projected",SUMIF('MemMon Total'!$B$10:$B$32,'Summary TC'!$B227,'MemMon Total'!I$10:I$32),0)</f>
        <v>0</v>
      </c>
      <c r="K229" s="619">
        <f>IF($B$8="Actuals only",SUMIF('MemMon Actual'!$B$14:$B$36,'Summary TC'!$B227,'MemMon Actual'!J$14:J$36),0)+IF($B$8="Actuals + Projected",SUMIF('MemMon Total'!$B$10:$B$32,'Summary TC'!$B227,'MemMon Total'!J$10:J$32),0)</f>
        <v>0</v>
      </c>
      <c r="L229" s="619">
        <f>IF($B$8="Actuals only",SUMIF('MemMon Actual'!$B$14:$B$36,'Summary TC'!$B227,'MemMon Actual'!K$14:K$36),0)+IF($B$8="Actuals + Projected",SUMIF('MemMon Total'!$B$10:$B$32,'Summary TC'!$B227,'MemMon Total'!K$10:K$32),0)</f>
        <v>0</v>
      </c>
      <c r="M229" s="619">
        <f>IF($B$8="Actuals only",SUMIF('MemMon Actual'!$B$14:$B$36,'Summary TC'!$B227,'MemMon Actual'!L$14:L$36),0)+IF($B$8="Actuals + Projected",SUMIF('MemMon Total'!$B$10:$B$32,'Summary TC'!$B227,'MemMon Total'!L$10:L$32),0)</f>
        <v>0</v>
      </c>
      <c r="N229" s="619">
        <f>IF($B$8="Actuals only",SUMIF('MemMon Actual'!$B$14:$B$36,'Summary TC'!$B227,'MemMon Actual'!M$14:M$36),0)+IF($B$8="Actuals + Projected",SUMIF('MemMon Total'!$B$10:$B$32,'Summary TC'!$B227,'MemMon Total'!M$10:M$32),0)</f>
        <v>0</v>
      </c>
      <c r="O229" s="619">
        <f>IF($B$8="Actuals only",SUMIF('MemMon Actual'!$B$14:$B$36,'Summary TC'!$B227,'MemMon Actual'!N$14:N$36),0)+IF($B$8="Actuals + Projected",SUMIF('MemMon Total'!$B$10:$B$32,'Summary TC'!$B227,'MemMon Total'!N$10:N$32),0)</f>
        <v>0</v>
      </c>
      <c r="P229" s="619">
        <f>IF($B$8="Actuals only",SUMIF('MemMon Actual'!$B$14:$B$36,'Summary TC'!$B227,'MemMon Actual'!O$14:O$36),0)+IF($B$8="Actuals + Projected",SUMIF('MemMon Total'!$B$10:$B$32,'Summary TC'!$B227,'MemMon Total'!O$10:O$32),0)</f>
        <v>0</v>
      </c>
      <c r="Q229" s="619">
        <f>IF($B$8="Actuals only",SUMIF('MemMon Actual'!$B$14:$B$36,'Summary TC'!$B227,'MemMon Actual'!P$14:P$36),0)+IF($B$8="Actuals + Projected",SUMIF('MemMon Total'!$B$10:$B$32,'Summary TC'!$B227,'MemMon Total'!P$10:P$32),0)</f>
        <v>0</v>
      </c>
      <c r="R229" s="619">
        <f>IF($B$8="Actuals only",SUMIF('MemMon Actual'!$B$14:$B$36,'Summary TC'!$B227,'MemMon Actual'!Q$14:Q$36),0)+IF($B$8="Actuals + Projected",SUMIF('MemMon Total'!$B$10:$B$32,'Summary TC'!$B227,'MemMon Total'!Q$10:Q$32),0)</f>
        <v>0</v>
      </c>
      <c r="S229" s="619">
        <f>IF($B$8="Actuals only",SUMIF('MemMon Actual'!$B$14:$B$36,'Summary TC'!$B227,'MemMon Actual'!R$14:R$36),0)+IF($B$8="Actuals + Projected",SUMIF('MemMon Total'!$B$10:$B$32,'Summary TC'!$B227,'MemMon Total'!R$10:R$32),0)</f>
        <v>0</v>
      </c>
      <c r="T229" s="619">
        <f>IF($B$8="Actuals only",SUMIF('MemMon Actual'!$B$14:$B$36,'Summary TC'!$B227,'MemMon Actual'!S$14:S$36),0)+IF($B$8="Actuals + Projected",SUMIF('MemMon Total'!$B$10:$B$32,'Summary TC'!$B227,'MemMon Total'!S$10:S$32),0)</f>
        <v>0</v>
      </c>
      <c r="U229" s="619">
        <f>IF($B$8="Actuals only",SUMIF('MemMon Actual'!$B$14:$B$36,'Summary TC'!$B227,'MemMon Actual'!T$14:T$36),0)+IF($B$8="Actuals + Projected",SUMIF('MemMon Total'!$B$10:$B$32,'Summary TC'!$B227,'MemMon Total'!T$10:T$32),0)</f>
        <v>0</v>
      </c>
      <c r="V229" s="619">
        <f>IF($B$8="Actuals only",SUMIF('MemMon Actual'!$B$14:$B$36,'Summary TC'!$B227,'MemMon Actual'!U$14:U$36),0)+IF($B$8="Actuals + Projected",SUMIF('MemMon Total'!$B$10:$B$32,'Summary TC'!$B227,'MemMon Total'!U$10:U$32),0)</f>
        <v>0</v>
      </c>
      <c r="W229" s="619">
        <f>IF($B$8="Actuals only",SUMIF('MemMon Actual'!$B$14:$B$36,'Summary TC'!$B227,'MemMon Actual'!V$14:V$36),0)+IF($B$8="Actuals + Projected",SUMIF('MemMon Total'!$B$10:$B$32,'Summary TC'!$B227,'MemMon Total'!V$10:V$32),0)</f>
        <v>0</v>
      </c>
      <c r="X229" s="619">
        <f>IF($B$8="Actuals only",SUMIF('MemMon Actual'!$B$14:$B$36,'Summary TC'!$B227,'MemMon Actual'!W$14:W$36),0)+IF($B$8="Actuals + Projected",SUMIF('MemMon Total'!$B$10:$B$32,'Summary TC'!$B227,'MemMon Total'!W$10:W$32),0)</f>
        <v>0</v>
      </c>
      <c r="Y229" s="619">
        <f>IF($B$8="Actuals only",SUMIF('MemMon Actual'!$B$14:$B$36,'Summary TC'!$B227,'MemMon Actual'!X$14:X$36),0)+IF($B$8="Actuals + Projected",SUMIF('MemMon Total'!$B$10:$B$32,'Summary TC'!$B227,'MemMon Total'!X$10:X$32),0)</f>
        <v>0</v>
      </c>
      <c r="Z229" s="619">
        <f>IF($B$8="Actuals only",SUMIF('MemMon Actual'!$B$14:$B$36,'Summary TC'!$B227,'MemMon Actual'!Y$14:Y$36),0)+IF($B$8="Actuals + Projected",SUMIF('MemMon Total'!$B$10:$B$32,'Summary TC'!$B227,'MemMon Total'!Y$10:Y$32),0)</f>
        <v>0</v>
      </c>
      <c r="AA229" s="619">
        <f>IF($B$8="Actuals only",SUMIF('MemMon Actual'!$B$14:$B$36,'Summary TC'!$B227,'MemMon Actual'!Z$14:Z$36),0)+IF($B$8="Actuals + Projected",SUMIF('MemMon Total'!$B$10:$B$32,'Summary TC'!$B227,'MemMon Total'!Z$10:Z$32),0)</f>
        <v>0</v>
      </c>
      <c r="AB229" s="619">
        <f>IF($B$8="Actuals only",SUMIF('MemMon Actual'!$B$14:$B$36,'Summary TC'!$B227,'MemMon Actual'!AA$14:AA$36),0)+IF($B$8="Actuals + Projected",SUMIF('MemMon Total'!$B$10:$B$32,'Summary TC'!$B227,'MemMon Total'!AA$10:AA$32),0)</f>
        <v>0</v>
      </c>
      <c r="AC229" s="619">
        <f>IF($B$8="Actuals only",SUMIF('MemMon Actual'!$B$14:$B$36,'Summary TC'!$B227,'MemMon Actual'!AB$14:AB$36),0)+IF($B$8="Actuals + Projected",SUMIF('MemMon Total'!$B$10:$B$32,'Summary TC'!$B227,'MemMon Total'!AB$10:AB$32),0)</f>
        <v>0</v>
      </c>
      <c r="AD229" s="619">
        <f>IF($B$8="Actuals only",SUMIF('MemMon Actual'!$B$14:$B$36,'Summary TC'!$B227,'MemMon Actual'!AC$14:AC$36),0)+IF($B$8="Actuals + Projected",SUMIF('MemMon Total'!$B$10:$B$32,'Summary TC'!$B227,'MemMon Total'!AC$10:AC$32),0)</f>
        <v>0</v>
      </c>
      <c r="AE229" s="619">
        <f>IF($B$8="Actuals only",SUMIF('MemMon Actual'!$B$14:$B$36,'Summary TC'!$B227,'MemMon Actual'!AD$14:AD$36),0)+IF($B$8="Actuals + Projected",SUMIF('MemMon Total'!$B$10:$B$32,'Summary TC'!$B227,'MemMon Total'!AD$10:AD$32),0)</f>
        <v>0</v>
      </c>
      <c r="AF229" s="619">
        <f>IF($B$8="Actuals only",SUMIF('MemMon Actual'!$B$14:$B$36,'Summary TC'!$B227,'MemMon Actual'!AE$14:AE$36),0)+IF($B$8="Actuals + Projected",SUMIF('MemMon Total'!$B$10:$B$32,'Summary TC'!$B227,'MemMon Total'!AE$10:AE$32),0)</f>
        <v>0</v>
      </c>
      <c r="AG229" s="619">
        <f>IF($B$8="Actuals only",SUMIF('MemMon Actual'!$B$14:$B$36,'Summary TC'!$B227,'MemMon Actual'!AF$14:AF$36),0)+IF($B$8="Actuals + Projected",SUMIF('MemMon Total'!$B$10:$B$32,'Summary TC'!$B227,'MemMon Total'!AF$10:AF$32),0)</f>
        <v>0</v>
      </c>
      <c r="AH229" s="619">
        <f>IF($B$8="Actuals only",SUMIF('MemMon Actual'!$B$14:$B$36,'Summary TC'!$B227,'MemMon Actual'!AG$14:AG$36),0)+IF($B$8="Actuals + Projected",SUMIF('MemMon Total'!$B$10:$B$32,'Summary TC'!$B227,'MemMon Total'!AG$10:AG$32),0)</f>
        <v>0</v>
      </c>
      <c r="AI229" s="687"/>
    </row>
    <row r="230" spans="2:35" ht="13" hidden="1" x14ac:dyDescent="0.3">
      <c r="B230" s="589"/>
      <c r="C230" s="636"/>
      <c r="D230" s="674"/>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687"/>
    </row>
    <row r="231" spans="2:35" ht="13" hidden="1" x14ac:dyDescent="0.3">
      <c r="B231" s="552" t="s">
        <v>81</v>
      </c>
      <c r="C231" s="636"/>
      <c r="D231" s="674" t="s">
        <v>148</v>
      </c>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687"/>
    </row>
    <row r="232" spans="2:35" ht="13" hidden="1" x14ac:dyDescent="0.3">
      <c r="B232" s="683"/>
      <c r="C232" s="636"/>
      <c r="D232" s="751" t="s">
        <v>39</v>
      </c>
      <c r="E232" s="784"/>
      <c r="F232" s="784"/>
      <c r="G232" s="784"/>
      <c r="H232" s="784"/>
      <c r="I232" s="784"/>
      <c r="J232" s="784"/>
      <c r="K232" s="784"/>
      <c r="L232" s="784"/>
      <c r="M232" s="784"/>
      <c r="N232" s="784"/>
      <c r="O232" s="784"/>
      <c r="P232" s="784"/>
      <c r="Q232" s="784"/>
      <c r="R232" s="784"/>
      <c r="S232" s="784"/>
      <c r="T232" s="784"/>
      <c r="U232" s="784"/>
      <c r="V232" s="784"/>
      <c r="W232" s="784"/>
      <c r="X232" s="784"/>
      <c r="Y232" s="784"/>
      <c r="Z232" s="784"/>
      <c r="AA232" s="784"/>
      <c r="AB232" s="784"/>
      <c r="AC232" s="784"/>
      <c r="AD232" s="784"/>
      <c r="AE232" s="784"/>
      <c r="AF232" s="784"/>
      <c r="AG232" s="784"/>
      <c r="AH232" s="784"/>
      <c r="AI232" s="687"/>
    </row>
    <row r="233" spans="2:35" ht="13" hidden="1" x14ac:dyDescent="0.3">
      <c r="B233" s="683"/>
      <c r="C233" s="626"/>
      <c r="D233" s="683"/>
      <c r="E233" s="784"/>
      <c r="F233" s="784"/>
      <c r="G233" s="784"/>
      <c r="H233" s="784"/>
      <c r="I233" s="784"/>
      <c r="J233" s="784"/>
      <c r="K233" s="784"/>
      <c r="L233" s="784"/>
      <c r="M233" s="784"/>
      <c r="N233" s="784"/>
      <c r="O233" s="784"/>
      <c r="P233" s="784"/>
      <c r="Q233" s="784"/>
      <c r="R233" s="784"/>
      <c r="S233" s="784"/>
      <c r="T233" s="784"/>
      <c r="U233" s="784"/>
      <c r="V233" s="784"/>
      <c r="W233" s="784"/>
      <c r="X233" s="784"/>
      <c r="Y233" s="784"/>
      <c r="Z233" s="784"/>
      <c r="AA233" s="784"/>
      <c r="AB233" s="784"/>
      <c r="AC233" s="784"/>
      <c r="AD233" s="784"/>
      <c r="AE233" s="784"/>
      <c r="AF233" s="784"/>
      <c r="AG233" s="784"/>
      <c r="AH233" s="784"/>
      <c r="AI233" s="687"/>
    </row>
    <row r="234" spans="2:35" ht="13" hidden="1" x14ac:dyDescent="0.3">
      <c r="B234" s="589" t="str">
        <f>IFERROR(VLOOKUP(C234,'MEG Def'!$A$57:$B$59,2),"")</f>
        <v/>
      </c>
      <c r="C234" s="626"/>
      <c r="D234" s="674" t="str">
        <f>IF($C234&lt;&gt;0,"Total","")</f>
        <v/>
      </c>
      <c r="E234" s="639">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9">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9">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9">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9">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9">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9">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9">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9">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9">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9">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9">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9">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9">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9">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9">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9">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9">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9">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9">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9">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9">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9">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9">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9">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9">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9">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9">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9">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9">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75"/>
    </row>
    <row r="235" spans="2:35" ht="13" hidden="1" x14ac:dyDescent="0.3">
      <c r="B235" s="589" t="str">
        <f>IFERROR(VLOOKUP(C235,'MEG Def'!$A$57:$B$59,2),"")</f>
        <v/>
      </c>
      <c r="C235" s="626"/>
      <c r="D235" s="674" t="str">
        <f>IF($C235&lt;&gt;0,"Total","")</f>
        <v/>
      </c>
      <c r="E235" s="639">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9">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9">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9">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9">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9">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9">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9">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9">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9">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9">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9">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9">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9">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9">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9">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9">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9">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9">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9">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9">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9">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9">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9">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9">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9">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9">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9">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9">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9">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75"/>
    </row>
    <row r="236" spans="2:35" ht="13" hidden="1" x14ac:dyDescent="0.3">
      <c r="B236" s="589" t="str">
        <f>IFERROR(VLOOKUP(C236,'MEG Def'!$A$57:$B$59,2),"")</f>
        <v/>
      </c>
      <c r="C236" s="626"/>
      <c r="D236" s="674" t="str">
        <f>IF($C236&lt;&gt;0,"Total","")</f>
        <v/>
      </c>
      <c r="E236" s="639">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9">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9">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9">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9">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9">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9">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9">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9">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9">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9">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9">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9">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9">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9">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9">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9">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9">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9">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9">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9">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9">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9">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9">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9">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9">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9">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9">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9">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9">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85"/>
    </row>
    <row r="237" spans="2:35" ht="13.5" hidden="1" thickBot="1" x14ac:dyDescent="0.35">
      <c r="B237" s="752"/>
      <c r="C237" s="636"/>
      <c r="D237" s="734"/>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786"/>
    </row>
    <row r="238" spans="2:35" ht="13.5" hidden="1" thickBot="1" x14ac:dyDescent="0.35">
      <c r="B238" s="667" t="s">
        <v>4</v>
      </c>
      <c r="C238" s="668"/>
      <c r="D238" s="771"/>
      <c r="E238" s="787">
        <f>IF(AND(E$12&gt;='Summary TC'!$C$4, E$12&lt;='Summary TC'!$C$5), SUMIF($D219:$D237,"Total",E219:E237),0)</f>
        <v>0</v>
      </c>
      <c r="F238" s="678">
        <f>IF(AND(F$12&gt;='Summary TC'!$C$4, F$12&lt;='Summary TC'!$C$5), SUMIF($D219:$D237,"Total",F219:F237),0)</f>
        <v>0</v>
      </c>
      <c r="G238" s="678">
        <f>IF(AND(G$12&gt;='Summary TC'!$C$4, G$12&lt;='Summary TC'!$C$5), SUMIF($D219:$D237,"Total",G219:G237),0)</f>
        <v>0</v>
      </c>
      <c r="H238" s="678">
        <f>IF(AND(H$12&gt;='Summary TC'!$C$4, H$12&lt;='Summary TC'!$C$5), SUMIF($D219:$D237,"Total",H219:H237),0)</f>
        <v>0</v>
      </c>
      <c r="I238" s="678">
        <f>IF(AND(I$12&gt;='Summary TC'!$C$4, I$12&lt;='Summary TC'!$C$5), SUMIF($D219:$D237,"Total",I219:I237),0)</f>
        <v>0</v>
      </c>
      <c r="J238" s="678">
        <f>IF(AND(J$12&gt;='Summary TC'!$C$4, J$12&lt;='Summary TC'!$C$5), SUMIF($D219:$D237,"Total",J219:J237),0)</f>
        <v>0</v>
      </c>
      <c r="K238" s="678">
        <f>IF(AND(K$12&gt;='Summary TC'!$C$4, K$12&lt;='Summary TC'!$C$5), SUMIF($D219:$D237,"Total",K219:K237),0)</f>
        <v>0</v>
      </c>
      <c r="L238" s="678">
        <f>IF(AND(L$12&gt;='Summary TC'!$C$4, L$12&lt;='Summary TC'!$C$5), SUMIF($D219:$D237,"Total",L219:L237),0)</f>
        <v>0</v>
      </c>
      <c r="M238" s="678">
        <f>IF(AND(M$12&gt;='Summary TC'!$C$4, M$12&lt;='Summary TC'!$C$5), SUMIF($D219:$D237,"Total",M219:M237),0)</f>
        <v>0</v>
      </c>
      <c r="N238" s="678">
        <f>IF(AND(N$12&gt;='Summary TC'!$C$4, N$12&lt;='Summary TC'!$C$5), SUMIF($D219:$D237,"Total",N219:N237),0)</f>
        <v>0</v>
      </c>
      <c r="O238" s="678">
        <f>IF(AND(O$12&gt;='Summary TC'!$C$4, O$12&lt;='Summary TC'!$C$5), SUMIF($D219:$D237,"Total",O219:O237),0)</f>
        <v>0</v>
      </c>
      <c r="P238" s="678">
        <f>IF(AND(P$12&gt;='Summary TC'!$C$4, P$12&lt;='Summary TC'!$C$5), SUMIF($D219:$D237,"Total",P219:P237),0)</f>
        <v>0</v>
      </c>
      <c r="Q238" s="678">
        <f>IF(AND(Q$12&gt;='Summary TC'!$C$4, Q$12&lt;='Summary TC'!$C$5), SUMIF($D219:$D237,"Total",Q219:Q237),0)</f>
        <v>0</v>
      </c>
      <c r="R238" s="678">
        <f>IF(AND(R$12&gt;='Summary TC'!$C$4, R$12&lt;='Summary TC'!$C$5), SUMIF($D219:$D237,"Total",R219:R237),0)</f>
        <v>0</v>
      </c>
      <c r="S238" s="678">
        <f>IF(AND(S$12&gt;='Summary TC'!$C$4, S$12&lt;='Summary TC'!$C$5), SUMIF($D219:$D237,"Total",S219:S237),0)</f>
        <v>0</v>
      </c>
      <c r="T238" s="678">
        <f>IF(AND(T$12&gt;='Summary TC'!$C$4, T$12&lt;='Summary TC'!$C$5), SUMIF($D219:$D237,"Total",T219:T237),0)</f>
        <v>0</v>
      </c>
      <c r="U238" s="678">
        <f>IF(AND(U$12&gt;='Summary TC'!$C$4, U$12&lt;='Summary TC'!$C$5), SUMIF($D219:$D237,"Total",U219:U237),0)</f>
        <v>0</v>
      </c>
      <c r="V238" s="678">
        <f>IF(AND(V$12&gt;='Summary TC'!$C$4, V$12&lt;='Summary TC'!$C$5), SUMIF($D219:$D237,"Total",V219:V237),0)</f>
        <v>0</v>
      </c>
      <c r="W238" s="678">
        <f>IF(AND(W$12&gt;='Summary TC'!$C$4, W$12&lt;='Summary TC'!$C$5), SUMIF($D219:$D237,"Total",W219:W237),0)</f>
        <v>0</v>
      </c>
      <c r="X238" s="678">
        <f>IF(AND(X$12&gt;='Summary TC'!$C$4, X$12&lt;='Summary TC'!$C$5), SUMIF($D219:$D237,"Total",X219:X237),0)</f>
        <v>0</v>
      </c>
      <c r="Y238" s="678">
        <f>IF(AND(Y$12&gt;='Summary TC'!$C$4, Y$12&lt;='Summary TC'!$C$5), SUMIF($D219:$D237,"Total",Y219:Y237),0)</f>
        <v>0</v>
      </c>
      <c r="Z238" s="678">
        <f>IF(AND(Z$12&gt;='Summary TC'!$C$4, Z$12&lt;='Summary TC'!$C$5), SUMIF($D219:$D237,"Total",Z219:Z237),0)</f>
        <v>0</v>
      </c>
      <c r="AA238" s="678">
        <f>IF(AND(AA$12&gt;='Summary TC'!$C$4, AA$12&lt;='Summary TC'!$C$5), SUMIF($D219:$D237,"Total",AA219:AA237),0)</f>
        <v>0</v>
      </c>
      <c r="AB238" s="678">
        <f>IF(AND(AB$12&gt;='Summary TC'!$C$4, AB$12&lt;='Summary TC'!$C$5), SUMIF($D219:$D237,"Total",AB219:AB237),0)</f>
        <v>0</v>
      </c>
      <c r="AC238" s="678">
        <f>IF(AND(AC$12&gt;='Summary TC'!$C$4, AC$12&lt;='Summary TC'!$C$5), SUMIF($D219:$D237,"Total",AC219:AC237),0)</f>
        <v>0</v>
      </c>
      <c r="AD238" s="678">
        <f>IF(AND(AD$12&gt;='Summary TC'!$C$4, AD$12&lt;='Summary TC'!$C$5), SUMIF($D219:$D237,"Total",AD219:AD237),0)</f>
        <v>0</v>
      </c>
      <c r="AE238" s="678">
        <f>IF(AND(AE$12&gt;='Summary TC'!$C$4, AE$12&lt;='Summary TC'!$C$5), SUMIF($D219:$D237,"Total",AE219:AE237),0)</f>
        <v>0</v>
      </c>
      <c r="AF238" s="678">
        <f>IF(AND(AF$12&gt;='Summary TC'!$C$4, AF$12&lt;='Summary TC'!$C$5), SUMIF($D219:$D237,"Total",AF219:AF237),0)</f>
        <v>0</v>
      </c>
      <c r="AG238" s="678">
        <f>IF(AND(AG$12&gt;='Summary TC'!$C$4, AG$12&lt;='Summary TC'!$C$5), SUMIF($D219:$D237,"Total",AG219:AG237),0)</f>
        <v>0</v>
      </c>
      <c r="AH238" s="678">
        <f>IF(AND(AH$12&gt;='Summary TC'!$C$4, AH$12&lt;='Summary TC'!$C$5), SUMIF($D219:$D237,"Total",AH219:AH237),0)</f>
        <v>0</v>
      </c>
      <c r="AI238" s="670">
        <f>SUM(E238:AH238)</f>
        <v>0</v>
      </c>
    </row>
    <row r="239" spans="2:35" ht="13" hidden="1" x14ac:dyDescent="0.3">
      <c r="B239" s="488"/>
      <c r="D239" s="488"/>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8"/>
    </row>
    <row r="240" spans="2:35" ht="13.5" hidden="1" thickBot="1" x14ac:dyDescent="0.35">
      <c r="B240" s="440" t="s">
        <v>5</v>
      </c>
      <c r="D240" s="488"/>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777"/>
      <c r="AD240" s="777"/>
      <c r="AE240" s="777"/>
      <c r="AF240" s="777"/>
      <c r="AG240" s="777"/>
      <c r="AH240" s="777"/>
      <c r="AI240" s="778"/>
    </row>
    <row r="241" spans="2:35" ht="13" hidden="1" x14ac:dyDescent="0.3">
      <c r="B241" s="527"/>
      <c r="C241" s="563"/>
      <c r="D241" s="500"/>
      <c r="E241" s="529" t="s">
        <v>0</v>
      </c>
      <c r="F241" s="428"/>
      <c r="G241" s="503"/>
      <c r="H241" s="428"/>
      <c r="I241" s="428"/>
      <c r="J241" s="428"/>
      <c r="K241" s="428"/>
      <c r="L241" s="428"/>
      <c r="M241" s="428"/>
      <c r="N241" s="428"/>
      <c r="O241" s="428"/>
      <c r="P241" s="428"/>
      <c r="Q241" s="428"/>
      <c r="R241" s="428"/>
      <c r="S241" s="428"/>
      <c r="T241" s="428"/>
      <c r="U241" s="428"/>
      <c r="V241" s="428"/>
      <c r="W241" s="428"/>
      <c r="X241" s="428"/>
      <c r="Y241" s="428"/>
      <c r="Z241" s="428"/>
      <c r="AA241" s="428"/>
      <c r="AB241" s="428"/>
      <c r="AC241" s="428"/>
      <c r="AD241" s="428"/>
      <c r="AE241" s="428"/>
      <c r="AF241" s="428"/>
      <c r="AG241" s="428"/>
      <c r="AH241" s="428"/>
      <c r="AI241" s="621" t="s">
        <v>77</v>
      </c>
    </row>
    <row r="242" spans="2:35" ht="13.5" hidden="1" thickBot="1" x14ac:dyDescent="0.35">
      <c r="B242" s="530"/>
      <c r="C242" s="626"/>
      <c r="D242" s="504"/>
      <c r="E242" s="577">
        <f>'DY Def'!B$5</f>
        <v>1</v>
      </c>
      <c r="F242" s="561">
        <f>'DY Def'!C$5</f>
        <v>2</v>
      </c>
      <c r="G242" s="561">
        <f>'DY Def'!D$5</f>
        <v>3</v>
      </c>
      <c r="H242" s="561">
        <f>'DY Def'!E$5</f>
        <v>4</v>
      </c>
      <c r="I242" s="561">
        <f>'DY Def'!F$5</f>
        <v>5</v>
      </c>
      <c r="J242" s="561">
        <f>'DY Def'!G$5</f>
        <v>6</v>
      </c>
      <c r="K242" s="561">
        <f>'DY Def'!H$5</f>
        <v>7</v>
      </c>
      <c r="L242" s="561">
        <f>'DY Def'!I$5</f>
        <v>8</v>
      </c>
      <c r="M242" s="561">
        <f>'DY Def'!J$5</f>
        <v>9</v>
      </c>
      <c r="N242" s="561">
        <f>'DY Def'!K$5</f>
        <v>10</v>
      </c>
      <c r="O242" s="561">
        <f>'DY Def'!L$5</f>
        <v>11</v>
      </c>
      <c r="P242" s="561">
        <f>'DY Def'!M$5</f>
        <v>12</v>
      </c>
      <c r="Q242" s="561">
        <f>'DY Def'!N$5</f>
        <v>13</v>
      </c>
      <c r="R242" s="561">
        <f>'DY Def'!O$5</f>
        <v>14</v>
      </c>
      <c r="S242" s="561">
        <f>'DY Def'!P$5</f>
        <v>15</v>
      </c>
      <c r="T242" s="561">
        <f>'DY Def'!Q$5</f>
        <v>16</v>
      </c>
      <c r="U242" s="561">
        <f>'DY Def'!R$5</f>
        <v>17</v>
      </c>
      <c r="V242" s="561">
        <f>'DY Def'!S$5</f>
        <v>18</v>
      </c>
      <c r="W242" s="561">
        <f>'DY Def'!T$5</f>
        <v>19</v>
      </c>
      <c r="X242" s="561">
        <f>'DY Def'!U$5</f>
        <v>20</v>
      </c>
      <c r="Y242" s="561">
        <f>'DY Def'!V$5</f>
        <v>21</v>
      </c>
      <c r="Z242" s="561">
        <f>'DY Def'!W$5</f>
        <v>22</v>
      </c>
      <c r="AA242" s="561">
        <f>'DY Def'!X$5</f>
        <v>23</v>
      </c>
      <c r="AB242" s="561">
        <f>'DY Def'!Y$5</f>
        <v>24</v>
      </c>
      <c r="AC242" s="561">
        <f>'DY Def'!Z$5</f>
        <v>25</v>
      </c>
      <c r="AD242" s="561">
        <f>'DY Def'!AA$5</f>
        <v>26</v>
      </c>
      <c r="AE242" s="561">
        <f>'DY Def'!AB$5</f>
        <v>27</v>
      </c>
      <c r="AF242" s="561">
        <f>'DY Def'!AC$5</f>
        <v>28</v>
      </c>
      <c r="AG242" s="561">
        <f>'DY Def'!AD$5</f>
        <v>29</v>
      </c>
      <c r="AH242" s="561">
        <f>'DY Def'!AE$5</f>
        <v>30</v>
      </c>
      <c r="AI242" s="734" t="s">
        <v>4</v>
      </c>
    </row>
    <row r="243" spans="2:35" ht="13" hidden="1" x14ac:dyDescent="0.3">
      <c r="B243" s="548" t="s">
        <v>80</v>
      </c>
      <c r="C243" s="626"/>
      <c r="D243" s="504"/>
      <c r="E243" s="788"/>
      <c r="F243" s="789"/>
      <c r="G243" s="789"/>
      <c r="H243" s="789"/>
      <c r="I243" s="789"/>
      <c r="J243" s="789"/>
      <c r="K243" s="789"/>
      <c r="L243" s="789"/>
      <c r="M243" s="789"/>
      <c r="N243" s="789"/>
      <c r="O243" s="789"/>
      <c r="P243" s="789"/>
      <c r="Q243" s="789"/>
      <c r="R243" s="789"/>
      <c r="S243" s="789"/>
      <c r="T243" s="789"/>
      <c r="U243" s="789"/>
      <c r="V243" s="789"/>
      <c r="W243" s="789"/>
      <c r="X243" s="789"/>
      <c r="Y243" s="789"/>
      <c r="Z243" s="789"/>
      <c r="AA243" s="789"/>
      <c r="AB243" s="789"/>
      <c r="AC243" s="789"/>
      <c r="AD243" s="789"/>
      <c r="AE243" s="789"/>
      <c r="AF243" s="789"/>
      <c r="AG243" s="789"/>
      <c r="AH243" s="790"/>
      <c r="AI243" s="790"/>
    </row>
    <row r="244" spans="2:35" ht="13" hidden="1" x14ac:dyDescent="0.3">
      <c r="B244" s="589" t="str">
        <f>IFERROR(VLOOKUP(C244,'MEG Def'!$A$52:$B$54,2),"")</f>
        <v/>
      </c>
      <c r="C244" s="626"/>
      <c r="D244" s="637"/>
      <c r="E244" s="638">
        <f>IF($B$8="Actuals only",SUMIF('WW Spending Actual'!$B$10:$B$49,'Summary TC'!$B244,'WW Spending Actual'!D$10:D$49),0)+IF($B$8="Actuals + Projected",SUMIF('WW Spending Total'!$B$10:$B$49,'Summary TC'!$B244,'WW Spending Total'!D$10:D$49),0)</f>
        <v>0</v>
      </c>
      <c r="F244" s="639">
        <f>IF($B$8="Actuals only",SUMIF('WW Spending Actual'!$B$10:$B$49,'Summary TC'!$B244,'WW Spending Actual'!E$10:E$49),0)+IF($B$8="Actuals + Projected",SUMIF('WW Spending Total'!$B$10:$B$49,'Summary TC'!$B244,'WW Spending Total'!E$10:E$49),0)</f>
        <v>0</v>
      </c>
      <c r="G244" s="639">
        <f>IF($B$8="Actuals only",SUMIF('WW Spending Actual'!$B$10:$B$49,'Summary TC'!$B244,'WW Spending Actual'!F$10:F$49),0)+IF($B$8="Actuals + Projected",SUMIF('WW Spending Total'!$B$10:$B$49,'Summary TC'!$B244,'WW Spending Total'!F$10:F$49),0)</f>
        <v>0</v>
      </c>
      <c r="H244" s="639">
        <f>IF($B$8="Actuals only",SUMIF('WW Spending Actual'!$B$10:$B$49,'Summary TC'!$B244,'WW Spending Actual'!G$10:G$49),0)+IF($B$8="Actuals + Projected",SUMIF('WW Spending Total'!$B$10:$B$49,'Summary TC'!$B244,'WW Spending Total'!G$10:G$49),0)</f>
        <v>0</v>
      </c>
      <c r="I244" s="639">
        <f>IF($B$8="Actuals only",SUMIF('WW Spending Actual'!$B$10:$B$49,'Summary TC'!$B244,'WW Spending Actual'!H$10:H$49),0)+IF($B$8="Actuals + Projected",SUMIF('WW Spending Total'!$B$10:$B$49,'Summary TC'!$B244,'WW Spending Total'!H$10:H$49),0)</f>
        <v>0</v>
      </c>
      <c r="J244" s="639">
        <f>IF($B$8="Actuals only",SUMIF('WW Spending Actual'!$B$10:$B$49,'Summary TC'!$B244,'WW Spending Actual'!I$10:I$49),0)+IF($B$8="Actuals + Projected",SUMIF('WW Spending Total'!$B$10:$B$49,'Summary TC'!$B244,'WW Spending Total'!I$10:I$49),0)</f>
        <v>0</v>
      </c>
      <c r="K244" s="639">
        <f>IF($B$8="Actuals only",SUMIF('WW Spending Actual'!$B$10:$B$49,'Summary TC'!$B244,'WW Spending Actual'!J$10:J$49),0)+IF($B$8="Actuals + Projected",SUMIF('WW Spending Total'!$B$10:$B$49,'Summary TC'!$B244,'WW Spending Total'!J$10:J$49),0)</f>
        <v>0</v>
      </c>
      <c r="L244" s="639">
        <f>IF($B$8="Actuals only",SUMIF('WW Spending Actual'!$B$10:$B$49,'Summary TC'!$B244,'WW Spending Actual'!K$10:K$49),0)+IF($B$8="Actuals + Projected",SUMIF('WW Spending Total'!$B$10:$B$49,'Summary TC'!$B244,'WW Spending Total'!K$10:K$49),0)</f>
        <v>0</v>
      </c>
      <c r="M244" s="639">
        <f>IF($B$8="Actuals only",SUMIF('WW Spending Actual'!$B$10:$B$49,'Summary TC'!$B244,'WW Spending Actual'!L$10:L$49),0)+IF($B$8="Actuals + Projected",SUMIF('WW Spending Total'!$B$10:$B$49,'Summary TC'!$B244,'WW Spending Total'!L$10:L$49),0)</f>
        <v>0</v>
      </c>
      <c r="N244" s="639">
        <f>IF($B$8="Actuals only",SUMIF('WW Spending Actual'!$B$10:$B$49,'Summary TC'!$B244,'WW Spending Actual'!M$10:M$49),0)+IF($B$8="Actuals + Projected",SUMIF('WW Spending Total'!$B$10:$B$49,'Summary TC'!$B244,'WW Spending Total'!M$10:M$49),0)</f>
        <v>0</v>
      </c>
      <c r="O244" s="639">
        <f>IF($B$8="Actuals only",SUMIF('WW Spending Actual'!$B$10:$B$49,'Summary TC'!$B244,'WW Spending Actual'!N$10:N$49),0)+IF($B$8="Actuals + Projected",SUMIF('WW Spending Total'!$B$10:$B$49,'Summary TC'!$B244,'WW Spending Total'!N$10:N$49),0)</f>
        <v>0</v>
      </c>
      <c r="P244" s="639">
        <f>IF($B$8="Actuals only",SUMIF('WW Spending Actual'!$B$10:$B$49,'Summary TC'!$B244,'WW Spending Actual'!O$10:O$49),0)+IF($B$8="Actuals + Projected",SUMIF('WW Spending Total'!$B$10:$B$49,'Summary TC'!$B244,'WW Spending Total'!O$10:O$49),0)</f>
        <v>0</v>
      </c>
      <c r="Q244" s="639">
        <f>IF($B$8="Actuals only",SUMIF('WW Spending Actual'!$B$10:$B$49,'Summary TC'!$B244,'WW Spending Actual'!P$10:P$49),0)+IF($B$8="Actuals + Projected",SUMIF('WW Spending Total'!$B$10:$B$49,'Summary TC'!$B244,'WW Spending Total'!P$10:P$49),0)</f>
        <v>0</v>
      </c>
      <c r="R244" s="639">
        <f>IF($B$8="Actuals only",SUMIF('WW Spending Actual'!$B$10:$B$49,'Summary TC'!$B244,'WW Spending Actual'!Q$10:Q$49),0)+IF($B$8="Actuals + Projected",SUMIF('WW Spending Total'!$B$10:$B$49,'Summary TC'!$B244,'WW Spending Total'!Q$10:Q$49),0)</f>
        <v>0</v>
      </c>
      <c r="S244" s="639">
        <f>IF($B$8="Actuals only",SUMIF('WW Spending Actual'!$B$10:$B$49,'Summary TC'!$B244,'WW Spending Actual'!R$10:R$49),0)+IF($B$8="Actuals + Projected",SUMIF('WW Spending Total'!$B$10:$B$49,'Summary TC'!$B244,'WW Spending Total'!R$10:R$49),0)</f>
        <v>0</v>
      </c>
      <c r="T244" s="639">
        <f>IF($B$8="Actuals only",SUMIF('WW Spending Actual'!$B$10:$B$49,'Summary TC'!$B244,'WW Spending Actual'!S$10:S$49),0)+IF($B$8="Actuals + Projected",SUMIF('WW Spending Total'!$B$10:$B$49,'Summary TC'!$B244,'WW Spending Total'!S$10:S$49),0)</f>
        <v>0</v>
      </c>
      <c r="U244" s="639">
        <f>IF($B$8="Actuals only",SUMIF('WW Spending Actual'!$B$10:$B$49,'Summary TC'!$B244,'WW Spending Actual'!T$10:T$49),0)+IF($B$8="Actuals + Projected",SUMIF('WW Spending Total'!$B$10:$B$49,'Summary TC'!$B244,'WW Spending Total'!T$10:T$49),0)</f>
        <v>0</v>
      </c>
      <c r="V244" s="639">
        <f>IF($B$8="Actuals only",SUMIF('WW Spending Actual'!$B$10:$B$49,'Summary TC'!$B244,'WW Spending Actual'!U$10:U$49),0)+IF($B$8="Actuals + Projected",SUMIF('WW Spending Total'!$B$10:$B$49,'Summary TC'!$B244,'WW Spending Total'!U$10:U$49),0)</f>
        <v>0</v>
      </c>
      <c r="W244" s="639">
        <f>IF($B$8="Actuals only",SUMIF('WW Spending Actual'!$B$10:$B$49,'Summary TC'!$B244,'WW Spending Actual'!V$10:V$49),0)+IF($B$8="Actuals + Projected",SUMIF('WW Spending Total'!$B$10:$B$49,'Summary TC'!$B244,'WW Spending Total'!V$10:V$49),0)</f>
        <v>0</v>
      </c>
      <c r="X244" s="639">
        <f>IF($B$8="Actuals only",SUMIF('WW Spending Actual'!$B$10:$B$49,'Summary TC'!$B244,'WW Spending Actual'!W$10:W$49),0)+IF($B$8="Actuals + Projected",SUMIF('WW Spending Total'!$B$10:$B$49,'Summary TC'!$B244,'WW Spending Total'!W$10:W$49),0)</f>
        <v>0</v>
      </c>
      <c r="Y244" s="639">
        <f>IF($B$8="Actuals only",SUMIF('WW Spending Actual'!$B$10:$B$49,'Summary TC'!$B244,'WW Spending Actual'!X$10:X$49),0)+IF($B$8="Actuals + Projected",SUMIF('WW Spending Total'!$B$10:$B$49,'Summary TC'!$B244,'WW Spending Total'!X$10:X$49),0)</f>
        <v>0</v>
      </c>
      <c r="Z244" s="639">
        <f>IF($B$8="Actuals only",SUMIF('WW Spending Actual'!$B$10:$B$49,'Summary TC'!$B244,'WW Spending Actual'!Y$10:Y$49),0)+IF($B$8="Actuals + Projected",SUMIF('WW Spending Total'!$B$10:$B$49,'Summary TC'!$B244,'WW Spending Total'!Y$10:Y$49),0)</f>
        <v>0</v>
      </c>
      <c r="AA244" s="639">
        <f>IF($B$8="Actuals only",SUMIF('WW Spending Actual'!$B$10:$B$49,'Summary TC'!$B244,'WW Spending Actual'!Z$10:Z$49),0)+IF($B$8="Actuals + Projected",SUMIF('WW Spending Total'!$B$10:$B$49,'Summary TC'!$B244,'WW Spending Total'!Z$10:Z$49),0)</f>
        <v>0</v>
      </c>
      <c r="AB244" s="639">
        <f>IF($B$8="Actuals only",SUMIF('WW Spending Actual'!$B$10:$B$49,'Summary TC'!$B244,'WW Spending Actual'!AA$10:AA$49),0)+IF($B$8="Actuals + Projected",SUMIF('WW Spending Total'!$B$10:$B$49,'Summary TC'!$B244,'WW Spending Total'!AA$10:AA$49),0)</f>
        <v>0</v>
      </c>
      <c r="AC244" s="639">
        <f>IF($B$8="Actuals only",SUMIF('WW Spending Actual'!$B$10:$B$49,'Summary TC'!$B244,'WW Spending Actual'!AB$10:AB$49),0)+IF($B$8="Actuals + Projected",SUMIF('WW Spending Total'!$B$10:$B$49,'Summary TC'!$B244,'WW Spending Total'!AB$10:AB$49),0)</f>
        <v>0</v>
      </c>
      <c r="AD244" s="639">
        <f>IF($B$8="Actuals only",SUMIF('WW Spending Actual'!$B$10:$B$49,'Summary TC'!$B244,'WW Spending Actual'!AC$10:AC$49),0)+IF($B$8="Actuals + Projected",SUMIF('WW Spending Total'!$B$10:$B$49,'Summary TC'!$B244,'WW Spending Total'!AC$10:AC$49),0)</f>
        <v>0</v>
      </c>
      <c r="AE244" s="639">
        <f>IF($B$8="Actuals only",SUMIF('WW Spending Actual'!$B$10:$B$49,'Summary TC'!$B244,'WW Spending Actual'!AD$10:AD$49),0)+IF($B$8="Actuals + Projected",SUMIF('WW Spending Total'!$B$10:$B$49,'Summary TC'!$B244,'WW Spending Total'!AD$10:AD$49),0)</f>
        <v>0</v>
      </c>
      <c r="AF244" s="639">
        <f>IF($B$8="Actuals only",SUMIF('WW Spending Actual'!$B$10:$B$49,'Summary TC'!$B244,'WW Spending Actual'!AE$10:AE$49),0)+IF($B$8="Actuals + Projected",SUMIF('WW Spending Total'!$B$10:$B$49,'Summary TC'!$B244,'WW Spending Total'!AE$10:AE$49),0)</f>
        <v>0</v>
      </c>
      <c r="AG244" s="639">
        <f>IF($B$8="Actuals only",SUMIF('WW Spending Actual'!$B$10:$B$49,'Summary TC'!$B244,'WW Spending Actual'!AF$10:AF$49),0)+IF($B$8="Actuals + Projected",SUMIF('WW Spending Total'!$B$10:$B$49,'Summary TC'!$B244,'WW Spending Total'!AF$10:AF$49),0)</f>
        <v>0</v>
      </c>
      <c r="AH244" s="640">
        <f>IF($B$8="Actuals only",SUMIF('WW Spending Actual'!$B$10:$B$49,'Summary TC'!$B244,'WW Spending Actual'!AG$10:AG$49),0)+IF($B$8="Actuals + Projected",SUMIF('WW Spending Total'!$B$10:$B$49,'Summary TC'!$B244,'WW Spending Total'!AG$10:AG$49),0)</f>
        <v>0</v>
      </c>
      <c r="AI244" s="791"/>
    </row>
    <row r="245" spans="2:35" ht="13" hidden="1" x14ac:dyDescent="0.3">
      <c r="B245" s="589" t="str">
        <f>IFERROR(VLOOKUP(C245,'MEG Def'!$A$52:$B$54,2),"")</f>
        <v/>
      </c>
      <c r="C245" s="626"/>
      <c r="D245" s="637"/>
      <c r="E245" s="638">
        <f>IF($B$8="Actuals only",SUMIF('WW Spending Actual'!$B$10:$B$49,'Summary TC'!$B245,'WW Spending Actual'!D$10:D$49),0)+IF($B$8="Actuals + Projected",SUMIF('WW Spending Total'!$B$10:$B$49,'Summary TC'!$B245,'WW Spending Total'!D$10:D$49),0)</f>
        <v>0</v>
      </c>
      <c r="F245" s="639">
        <f>IF($B$8="Actuals only",SUMIF('WW Spending Actual'!$B$10:$B$49,'Summary TC'!$B245,'WW Spending Actual'!E$10:E$49),0)+IF($B$8="Actuals + Projected",SUMIF('WW Spending Total'!$B$10:$B$49,'Summary TC'!$B245,'WW Spending Total'!E$10:E$49),0)</f>
        <v>0</v>
      </c>
      <c r="G245" s="639">
        <f>IF($B$8="Actuals only",SUMIF('WW Spending Actual'!$B$10:$B$49,'Summary TC'!$B245,'WW Spending Actual'!F$10:F$49),0)+IF($B$8="Actuals + Projected",SUMIF('WW Spending Total'!$B$10:$B$49,'Summary TC'!$B245,'WW Spending Total'!F$10:F$49),0)</f>
        <v>0</v>
      </c>
      <c r="H245" s="639">
        <f>IF($B$8="Actuals only",SUMIF('WW Spending Actual'!$B$10:$B$49,'Summary TC'!$B245,'WW Spending Actual'!G$10:G$49),0)+IF($B$8="Actuals + Projected",SUMIF('WW Spending Total'!$B$10:$B$49,'Summary TC'!$B245,'WW Spending Total'!G$10:G$49),0)</f>
        <v>0</v>
      </c>
      <c r="I245" s="639">
        <f>IF($B$8="Actuals only",SUMIF('WW Spending Actual'!$B$10:$B$49,'Summary TC'!$B245,'WW Spending Actual'!H$10:H$49),0)+IF($B$8="Actuals + Projected",SUMIF('WW Spending Total'!$B$10:$B$49,'Summary TC'!$B245,'WW Spending Total'!H$10:H$49),0)</f>
        <v>0</v>
      </c>
      <c r="J245" s="639">
        <f>IF($B$8="Actuals only",SUMIF('WW Spending Actual'!$B$10:$B$49,'Summary TC'!$B245,'WW Spending Actual'!I$10:I$49),0)+IF($B$8="Actuals + Projected",SUMIF('WW Spending Total'!$B$10:$B$49,'Summary TC'!$B245,'WW Spending Total'!I$10:I$49),0)</f>
        <v>0</v>
      </c>
      <c r="K245" s="639">
        <f>IF($B$8="Actuals only",SUMIF('WW Spending Actual'!$B$10:$B$49,'Summary TC'!$B245,'WW Spending Actual'!J$10:J$49),0)+IF($B$8="Actuals + Projected",SUMIF('WW Spending Total'!$B$10:$B$49,'Summary TC'!$B245,'WW Spending Total'!J$10:J$49),0)</f>
        <v>0</v>
      </c>
      <c r="L245" s="639">
        <f>IF($B$8="Actuals only",SUMIF('WW Spending Actual'!$B$10:$B$49,'Summary TC'!$B245,'WW Spending Actual'!K$10:K$49),0)+IF($B$8="Actuals + Projected",SUMIF('WW Spending Total'!$B$10:$B$49,'Summary TC'!$B245,'WW Spending Total'!K$10:K$49),0)</f>
        <v>0</v>
      </c>
      <c r="M245" s="639">
        <f>IF($B$8="Actuals only",SUMIF('WW Spending Actual'!$B$10:$B$49,'Summary TC'!$B245,'WW Spending Actual'!L$10:L$49),0)+IF($B$8="Actuals + Projected",SUMIF('WW Spending Total'!$B$10:$B$49,'Summary TC'!$B245,'WW Spending Total'!L$10:L$49),0)</f>
        <v>0</v>
      </c>
      <c r="N245" s="639">
        <f>IF($B$8="Actuals only",SUMIF('WW Spending Actual'!$B$10:$B$49,'Summary TC'!$B245,'WW Spending Actual'!M$10:M$49),0)+IF($B$8="Actuals + Projected",SUMIF('WW Spending Total'!$B$10:$B$49,'Summary TC'!$B245,'WW Spending Total'!M$10:M$49),0)</f>
        <v>0</v>
      </c>
      <c r="O245" s="639">
        <f>IF($B$8="Actuals only",SUMIF('WW Spending Actual'!$B$10:$B$49,'Summary TC'!$B245,'WW Spending Actual'!N$10:N$49),0)+IF($B$8="Actuals + Projected",SUMIF('WW Spending Total'!$B$10:$B$49,'Summary TC'!$B245,'WW Spending Total'!N$10:N$49),0)</f>
        <v>0</v>
      </c>
      <c r="P245" s="639">
        <f>IF($B$8="Actuals only",SUMIF('WW Spending Actual'!$B$10:$B$49,'Summary TC'!$B245,'WW Spending Actual'!O$10:O$49),0)+IF($B$8="Actuals + Projected",SUMIF('WW Spending Total'!$B$10:$B$49,'Summary TC'!$B245,'WW Spending Total'!O$10:O$49),0)</f>
        <v>0</v>
      </c>
      <c r="Q245" s="639">
        <f>IF($B$8="Actuals only",SUMIF('WW Spending Actual'!$B$10:$B$49,'Summary TC'!$B245,'WW Spending Actual'!P$10:P$49),0)+IF($B$8="Actuals + Projected",SUMIF('WW Spending Total'!$B$10:$B$49,'Summary TC'!$B245,'WW Spending Total'!P$10:P$49),0)</f>
        <v>0</v>
      </c>
      <c r="R245" s="639">
        <f>IF($B$8="Actuals only",SUMIF('WW Spending Actual'!$B$10:$B$49,'Summary TC'!$B245,'WW Spending Actual'!Q$10:Q$49),0)+IF($B$8="Actuals + Projected",SUMIF('WW Spending Total'!$B$10:$B$49,'Summary TC'!$B245,'WW Spending Total'!Q$10:Q$49),0)</f>
        <v>0</v>
      </c>
      <c r="S245" s="639">
        <f>IF($B$8="Actuals only",SUMIF('WW Spending Actual'!$B$10:$B$49,'Summary TC'!$B245,'WW Spending Actual'!R$10:R$49),0)+IF($B$8="Actuals + Projected",SUMIF('WW Spending Total'!$B$10:$B$49,'Summary TC'!$B245,'WW Spending Total'!R$10:R$49),0)</f>
        <v>0</v>
      </c>
      <c r="T245" s="639">
        <f>IF($B$8="Actuals only",SUMIF('WW Spending Actual'!$B$10:$B$49,'Summary TC'!$B245,'WW Spending Actual'!S$10:S$49),0)+IF($B$8="Actuals + Projected",SUMIF('WW Spending Total'!$B$10:$B$49,'Summary TC'!$B245,'WW Spending Total'!S$10:S$49),0)</f>
        <v>0</v>
      </c>
      <c r="U245" s="639">
        <f>IF($B$8="Actuals only",SUMIF('WW Spending Actual'!$B$10:$B$49,'Summary TC'!$B245,'WW Spending Actual'!T$10:T$49),0)+IF($B$8="Actuals + Projected",SUMIF('WW Spending Total'!$B$10:$B$49,'Summary TC'!$B245,'WW Spending Total'!T$10:T$49),0)</f>
        <v>0</v>
      </c>
      <c r="V245" s="639">
        <f>IF($B$8="Actuals only",SUMIF('WW Spending Actual'!$B$10:$B$49,'Summary TC'!$B245,'WW Spending Actual'!U$10:U$49),0)+IF($B$8="Actuals + Projected",SUMIF('WW Spending Total'!$B$10:$B$49,'Summary TC'!$B245,'WW Spending Total'!U$10:U$49),0)</f>
        <v>0</v>
      </c>
      <c r="W245" s="639">
        <f>IF($B$8="Actuals only",SUMIF('WW Spending Actual'!$B$10:$B$49,'Summary TC'!$B245,'WW Spending Actual'!V$10:V$49),0)+IF($B$8="Actuals + Projected",SUMIF('WW Spending Total'!$B$10:$B$49,'Summary TC'!$B245,'WW Spending Total'!V$10:V$49),0)</f>
        <v>0</v>
      </c>
      <c r="X245" s="639">
        <f>IF($B$8="Actuals only",SUMIF('WW Spending Actual'!$B$10:$B$49,'Summary TC'!$B245,'WW Spending Actual'!W$10:W$49),0)+IF($B$8="Actuals + Projected",SUMIF('WW Spending Total'!$B$10:$B$49,'Summary TC'!$B245,'WW Spending Total'!W$10:W$49),0)</f>
        <v>0</v>
      </c>
      <c r="Y245" s="639">
        <f>IF($B$8="Actuals only",SUMIF('WW Spending Actual'!$B$10:$B$49,'Summary TC'!$B245,'WW Spending Actual'!X$10:X$49),0)+IF($B$8="Actuals + Projected",SUMIF('WW Spending Total'!$B$10:$B$49,'Summary TC'!$B245,'WW Spending Total'!X$10:X$49),0)</f>
        <v>0</v>
      </c>
      <c r="Z245" s="639">
        <f>IF($B$8="Actuals only",SUMIF('WW Spending Actual'!$B$10:$B$49,'Summary TC'!$B245,'WW Spending Actual'!Y$10:Y$49),0)+IF($B$8="Actuals + Projected",SUMIF('WW Spending Total'!$B$10:$B$49,'Summary TC'!$B245,'WW Spending Total'!Y$10:Y$49),0)</f>
        <v>0</v>
      </c>
      <c r="AA245" s="639">
        <f>IF($B$8="Actuals only",SUMIF('WW Spending Actual'!$B$10:$B$49,'Summary TC'!$B245,'WW Spending Actual'!Z$10:Z$49),0)+IF($B$8="Actuals + Projected",SUMIF('WW Spending Total'!$B$10:$B$49,'Summary TC'!$B245,'WW Spending Total'!Z$10:Z$49),0)</f>
        <v>0</v>
      </c>
      <c r="AB245" s="639">
        <f>IF($B$8="Actuals only",SUMIF('WW Spending Actual'!$B$10:$B$49,'Summary TC'!$B245,'WW Spending Actual'!AA$10:AA$49),0)+IF($B$8="Actuals + Projected",SUMIF('WW Spending Total'!$B$10:$B$49,'Summary TC'!$B245,'WW Spending Total'!AA$10:AA$49),0)</f>
        <v>0</v>
      </c>
      <c r="AC245" s="639">
        <f>IF($B$8="Actuals only",SUMIF('WW Spending Actual'!$B$10:$B$49,'Summary TC'!$B245,'WW Spending Actual'!AB$10:AB$49),0)+IF($B$8="Actuals + Projected",SUMIF('WW Spending Total'!$B$10:$B$49,'Summary TC'!$B245,'WW Spending Total'!AB$10:AB$49),0)</f>
        <v>0</v>
      </c>
      <c r="AD245" s="639">
        <f>IF($B$8="Actuals only",SUMIF('WW Spending Actual'!$B$10:$B$49,'Summary TC'!$B245,'WW Spending Actual'!AC$10:AC$49),0)+IF($B$8="Actuals + Projected",SUMIF('WW Spending Total'!$B$10:$B$49,'Summary TC'!$B245,'WW Spending Total'!AC$10:AC$49),0)</f>
        <v>0</v>
      </c>
      <c r="AE245" s="639">
        <f>IF($B$8="Actuals only",SUMIF('WW Spending Actual'!$B$10:$B$49,'Summary TC'!$B245,'WW Spending Actual'!AD$10:AD$49),0)+IF($B$8="Actuals + Projected",SUMIF('WW Spending Total'!$B$10:$B$49,'Summary TC'!$B245,'WW Spending Total'!AD$10:AD$49),0)</f>
        <v>0</v>
      </c>
      <c r="AF245" s="639">
        <f>IF($B$8="Actuals only",SUMIF('WW Spending Actual'!$B$10:$B$49,'Summary TC'!$B245,'WW Spending Actual'!AE$10:AE$49),0)+IF($B$8="Actuals + Projected",SUMIF('WW Spending Total'!$B$10:$B$49,'Summary TC'!$B245,'WW Spending Total'!AE$10:AE$49),0)</f>
        <v>0</v>
      </c>
      <c r="AG245" s="639">
        <f>IF($B$8="Actuals only",SUMIF('WW Spending Actual'!$B$10:$B$49,'Summary TC'!$B245,'WW Spending Actual'!AF$10:AF$49),0)+IF($B$8="Actuals + Projected",SUMIF('WW Spending Total'!$B$10:$B$49,'Summary TC'!$B245,'WW Spending Total'!AF$10:AF$49),0)</f>
        <v>0</v>
      </c>
      <c r="AH245" s="640">
        <f>IF($B$8="Actuals only",SUMIF('WW Spending Actual'!$B$10:$B$49,'Summary TC'!$B245,'WW Spending Actual'!AG$10:AG$49),0)+IF($B$8="Actuals + Projected",SUMIF('WW Spending Total'!$B$10:$B$49,'Summary TC'!$B245,'WW Spending Total'!AG$10:AG$49),0)</f>
        <v>0</v>
      </c>
      <c r="AI245" s="791"/>
    </row>
    <row r="246" spans="2:35" ht="13" hidden="1" x14ac:dyDescent="0.3">
      <c r="B246" s="589" t="str">
        <f>IFERROR(VLOOKUP(C246,'MEG Def'!$A$52:$B$54,2),"")</f>
        <v/>
      </c>
      <c r="C246" s="626"/>
      <c r="D246" s="637"/>
      <c r="E246" s="638">
        <f>IF($B$8="Actuals only",SUMIF('WW Spending Actual'!$B$10:$B$49,'Summary TC'!$B246,'WW Spending Actual'!D$10:D$49),0)+IF($B$8="Actuals + Projected",SUMIF('WW Spending Total'!$B$10:$B$49,'Summary TC'!$B246,'WW Spending Total'!D$10:D$49),0)</f>
        <v>0</v>
      </c>
      <c r="F246" s="639">
        <f>IF($B$8="Actuals only",SUMIF('WW Spending Actual'!$B$10:$B$49,'Summary TC'!$B246,'WW Spending Actual'!E$10:E$49),0)+IF($B$8="Actuals + Projected",SUMIF('WW Spending Total'!$B$10:$B$49,'Summary TC'!$B246,'WW Spending Total'!E$10:E$49),0)</f>
        <v>0</v>
      </c>
      <c r="G246" s="639">
        <f>IF($B$8="Actuals only",SUMIF('WW Spending Actual'!$B$10:$B$49,'Summary TC'!$B246,'WW Spending Actual'!F$10:F$49),0)+IF($B$8="Actuals + Projected",SUMIF('WW Spending Total'!$B$10:$B$49,'Summary TC'!$B246,'WW Spending Total'!F$10:F$49),0)</f>
        <v>0</v>
      </c>
      <c r="H246" s="639">
        <f>IF($B$8="Actuals only",SUMIF('WW Spending Actual'!$B$10:$B$49,'Summary TC'!$B246,'WW Spending Actual'!G$10:G$49),0)+IF($B$8="Actuals + Projected",SUMIF('WW Spending Total'!$B$10:$B$49,'Summary TC'!$B246,'WW Spending Total'!G$10:G$49),0)</f>
        <v>0</v>
      </c>
      <c r="I246" s="639">
        <f>IF($B$8="Actuals only",SUMIF('WW Spending Actual'!$B$10:$B$49,'Summary TC'!$B246,'WW Spending Actual'!H$10:H$49),0)+IF($B$8="Actuals + Projected",SUMIF('WW Spending Total'!$B$10:$B$49,'Summary TC'!$B246,'WW Spending Total'!H$10:H$49),0)</f>
        <v>0</v>
      </c>
      <c r="J246" s="639">
        <f>IF($B$8="Actuals only",SUMIF('WW Spending Actual'!$B$10:$B$49,'Summary TC'!$B246,'WW Spending Actual'!I$10:I$49),0)+IF($B$8="Actuals + Projected",SUMIF('WW Spending Total'!$B$10:$B$49,'Summary TC'!$B246,'WW Spending Total'!I$10:I$49),0)</f>
        <v>0</v>
      </c>
      <c r="K246" s="639">
        <f>IF($B$8="Actuals only",SUMIF('WW Spending Actual'!$B$10:$B$49,'Summary TC'!$B246,'WW Spending Actual'!J$10:J$49),0)+IF($B$8="Actuals + Projected",SUMIF('WW Spending Total'!$B$10:$B$49,'Summary TC'!$B246,'WW Spending Total'!J$10:J$49),0)</f>
        <v>0</v>
      </c>
      <c r="L246" s="639">
        <f>IF($B$8="Actuals only",SUMIF('WW Spending Actual'!$B$10:$B$49,'Summary TC'!$B246,'WW Spending Actual'!K$10:K$49),0)+IF($B$8="Actuals + Projected",SUMIF('WW Spending Total'!$B$10:$B$49,'Summary TC'!$B246,'WW Spending Total'!K$10:K$49),0)</f>
        <v>0</v>
      </c>
      <c r="M246" s="639">
        <f>IF($B$8="Actuals only",SUMIF('WW Spending Actual'!$B$10:$B$49,'Summary TC'!$B246,'WW Spending Actual'!L$10:L$49),0)+IF($B$8="Actuals + Projected",SUMIF('WW Spending Total'!$B$10:$B$49,'Summary TC'!$B246,'WW Spending Total'!L$10:L$49),0)</f>
        <v>0</v>
      </c>
      <c r="N246" s="639">
        <f>IF($B$8="Actuals only",SUMIF('WW Spending Actual'!$B$10:$B$49,'Summary TC'!$B246,'WW Spending Actual'!M$10:M$49),0)+IF($B$8="Actuals + Projected",SUMIF('WW Spending Total'!$B$10:$B$49,'Summary TC'!$B246,'WW Spending Total'!M$10:M$49),0)</f>
        <v>0</v>
      </c>
      <c r="O246" s="639">
        <f>IF($B$8="Actuals only",SUMIF('WW Spending Actual'!$B$10:$B$49,'Summary TC'!$B246,'WW Spending Actual'!N$10:N$49),0)+IF($B$8="Actuals + Projected",SUMIF('WW Spending Total'!$B$10:$B$49,'Summary TC'!$B246,'WW Spending Total'!N$10:N$49),0)</f>
        <v>0</v>
      </c>
      <c r="P246" s="639">
        <f>IF($B$8="Actuals only",SUMIF('WW Spending Actual'!$B$10:$B$49,'Summary TC'!$B246,'WW Spending Actual'!O$10:O$49),0)+IF($B$8="Actuals + Projected",SUMIF('WW Spending Total'!$B$10:$B$49,'Summary TC'!$B246,'WW Spending Total'!O$10:O$49),0)</f>
        <v>0</v>
      </c>
      <c r="Q246" s="639">
        <f>IF($B$8="Actuals only",SUMIF('WW Spending Actual'!$B$10:$B$49,'Summary TC'!$B246,'WW Spending Actual'!P$10:P$49),0)+IF($B$8="Actuals + Projected",SUMIF('WW Spending Total'!$B$10:$B$49,'Summary TC'!$B246,'WW Spending Total'!P$10:P$49),0)</f>
        <v>0</v>
      </c>
      <c r="R246" s="639">
        <f>IF($B$8="Actuals only",SUMIF('WW Spending Actual'!$B$10:$B$49,'Summary TC'!$B246,'WW Spending Actual'!Q$10:Q$49),0)+IF($B$8="Actuals + Projected",SUMIF('WW Spending Total'!$B$10:$B$49,'Summary TC'!$B246,'WW Spending Total'!Q$10:Q$49),0)</f>
        <v>0</v>
      </c>
      <c r="S246" s="639">
        <f>IF($B$8="Actuals only",SUMIF('WW Spending Actual'!$B$10:$B$49,'Summary TC'!$B246,'WW Spending Actual'!R$10:R$49),0)+IF($B$8="Actuals + Projected",SUMIF('WW Spending Total'!$B$10:$B$49,'Summary TC'!$B246,'WW Spending Total'!R$10:R$49),0)</f>
        <v>0</v>
      </c>
      <c r="T246" s="639">
        <f>IF($B$8="Actuals only",SUMIF('WW Spending Actual'!$B$10:$B$49,'Summary TC'!$B246,'WW Spending Actual'!S$10:S$49),0)+IF($B$8="Actuals + Projected",SUMIF('WW Spending Total'!$B$10:$B$49,'Summary TC'!$B246,'WW Spending Total'!S$10:S$49),0)</f>
        <v>0</v>
      </c>
      <c r="U246" s="639">
        <f>IF($B$8="Actuals only",SUMIF('WW Spending Actual'!$B$10:$B$49,'Summary TC'!$B246,'WW Spending Actual'!T$10:T$49),0)+IF($B$8="Actuals + Projected",SUMIF('WW Spending Total'!$B$10:$B$49,'Summary TC'!$B246,'WW Spending Total'!T$10:T$49),0)</f>
        <v>0</v>
      </c>
      <c r="V246" s="639">
        <f>IF($B$8="Actuals only",SUMIF('WW Spending Actual'!$B$10:$B$49,'Summary TC'!$B246,'WW Spending Actual'!U$10:U$49),0)+IF($B$8="Actuals + Projected",SUMIF('WW Spending Total'!$B$10:$B$49,'Summary TC'!$B246,'WW Spending Total'!U$10:U$49),0)</f>
        <v>0</v>
      </c>
      <c r="W246" s="639">
        <f>IF($B$8="Actuals only",SUMIF('WW Spending Actual'!$B$10:$B$49,'Summary TC'!$B246,'WW Spending Actual'!V$10:V$49),0)+IF($B$8="Actuals + Projected",SUMIF('WW Spending Total'!$B$10:$B$49,'Summary TC'!$B246,'WW Spending Total'!V$10:V$49),0)</f>
        <v>0</v>
      </c>
      <c r="X246" s="639">
        <f>IF($B$8="Actuals only",SUMIF('WW Spending Actual'!$B$10:$B$49,'Summary TC'!$B246,'WW Spending Actual'!W$10:W$49),0)+IF($B$8="Actuals + Projected",SUMIF('WW Spending Total'!$B$10:$B$49,'Summary TC'!$B246,'WW Spending Total'!W$10:W$49),0)</f>
        <v>0</v>
      </c>
      <c r="Y246" s="639">
        <f>IF($B$8="Actuals only",SUMIF('WW Spending Actual'!$B$10:$B$49,'Summary TC'!$B246,'WW Spending Actual'!X$10:X$49),0)+IF($B$8="Actuals + Projected",SUMIF('WW Spending Total'!$B$10:$B$49,'Summary TC'!$B246,'WW Spending Total'!X$10:X$49),0)</f>
        <v>0</v>
      </c>
      <c r="Z246" s="639">
        <f>IF($B$8="Actuals only",SUMIF('WW Spending Actual'!$B$10:$B$49,'Summary TC'!$B246,'WW Spending Actual'!Y$10:Y$49),0)+IF($B$8="Actuals + Projected",SUMIF('WW Spending Total'!$B$10:$B$49,'Summary TC'!$B246,'WW Spending Total'!Y$10:Y$49),0)</f>
        <v>0</v>
      </c>
      <c r="AA246" s="639">
        <f>IF($B$8="Actuals only",SUMIF('WW Spending Actual'!$B$10:$B$49,'Summary TC'!$B246,'WW Spending Actual'!Z$10:Z$49),0)+IF($B$8="Actuals + Projected",SUMIF('WW Spending Total'!$B$10:$B$49,'Summary TC'!$B246,'WW Spending Total'!Z$10:Z$49),0)</f>
        <v>0</v>
      </c>
      <c r="AB246" s="639">
        <f>IF($B$8="Actuals only",SUMIF('WW Spending Actual'!$B$10:$B$49,'Summary TC'!$B246,'WW Spending Actual'!AA$10:AA$49),0)+IF($B$8="Actuals + Projected",SUMIF('WW Spending Total'!$B$10:$B$49,'Summary TC'!$B246,'WW Spending Total'!AA$10:AA$49),0)</f>
        <v>0</v>
      </c>
      <c r="AC246" s="639">
        <f>IF($B$8="Actuals only",SUMIF('WW Spending Actual'!$B$10:$B$49,'Summary TC'!$B246,'WW Spending Actual'!AB$10:AB$49),0)+IF($B$8="Actuals + Projected",SUMIF('WW Spending Total'!$B$10:$B$49,'Summary TC'!$B246,'WW Spending Total'!AB$10:AB$49),0)</f>
        <v>0</v>
      </c>
      <c r="AD246" s="639">
        <f>IF($B$8="Actuals only",SUMIF('WW Spending Actual'!$B$10:$B$49,'Summary TC'!$B246,'WW Spending Actual'!AC$10:AC$49),0)+IF($B$8="Actuals + Projected",SUMIF('WW Spending Total'!$B$10:$B$49,'Summary TC'!$B246,'WW Spending Total'!AC$10:AC$49),0)</f>
        <v>0</v>
      </c>
      <c r="AE246" s="639">
        <f>IF($B$8="Actuals only",SUMIF('WW Spending Actual'!$B$10:$B$49,'Summary TC'!$B246,'WW Spending Actual'!AD$10:AD$49),0)+IF($B$8="Actuals + Projected",SUMIF('WW Spending Total'!$B$10:$B$49,'Summary TC'!$B246,'WW Spending Total'!AD$10:AD$49),0)</f>
        <v>0</v>
      </c>
      <c r="AF246" s="639">
        <f>IF($B$8="Actuals only",SUMIF('WW Spending Actual'!$B$10:$B$49,'Summary TC'!$B246,'WW Spending Actual'!AE$10:AE$49),0)+IF($B$8="Actuals + Projected",SUMIF('WW Spending Total'!$B$10:$B$49,'Summary TC'!$B246,'WW Spending Total'!AE$10:AE$49),0)</f>
        <v>0</v>
      </c>
      <c r="AG246" s="639">
        <f>IF($B$8="Actuals only",SUMIF('WW Spending Actual'!$B$10:$B$49,'Summary TC'!$B246,'WW Spending Actual'!AF$10:AF$49),0)+IF($B$8="Actuals + Projected",SUMIF('WW Spending Total'!$B$10:$B$49,'Summary TC'!$B246,'WW Spending Total'!AF$10:AF$49),0)</f>
        <v>0</v>
      </c>
      <c r="AH246" s="640">
        <f>IF($B$8="Actuals only",SUMIF('WW Spending Actual'!$B$10:$B$49,'Summary TC'!$B246,'WW Spending Actual'!AG$10:AG$49),0)+IF($B$8="Actuals + Projected",SUMIF('WW Spending Total'!$B$10:$B$49,'Summary TC'!$B246,'WW Spending Total'!AG$10:AG$49),0)</f>
        <v>0</v>
      </c>
      <c r="AI246" s="791"/>
    </row>
    <row r="247" spans="2:35" ht="13" hidden="1" x14ac:dyDescent="0.3">
      <c r="B247" s="530"/>
      <c r="C247" s="626"/>
      <c r="D247" s="504"/>
      <c r="E247" s="792"/>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791"/>
      <c r="AI247" s="791"/>
    </row>
    <row r="248" spans="2:35" ht="13" hidden="1" x14ac:dyDescent="0.3">
      <c r="B248" s="552" t="s">
        <v>81</v>
      </c>
      <c r="C248" s="626"/>
      <c r="D248" s="637"/>
      <c r="E248" s="793"/>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94"/>
      <c r="AI248" s="640"/>
    </row>
    <row r="249" spans="2:35" ht="13" hidden="1" x14ac:dyDescent="0.3">
      <c r="B249" s="589" t="str">
        <f>IFERROR(VLOOKUP(C249,'MEG Def'!$A$57:$B$59,2),"")</f>
        <v/>
      </c>
      <c r="C249" s="626"/>
      <c r="D249" s="637"/>
      <c r="E249" s="638">
        <f>IF($B$8="Actuals only",SUMIF('WW Spending Actual'!$B$10:$B$49,'Summary TC'!$B249,'WW Spending Actual'!D$10:D$49),0)+IF($B$8="Actuals + Projected",SUMIF('WW Spending Total'!$B$10:$B$49,'Summary TC'!$B249,'WW Spending Total'!D$10:D$49),0)</f>
        <v>0</v>
      </c>
      <c r="F249" s="639">
        <f>IF($B$8="Actuals only",SUMIF('WW Spending Actual'!$B$10:$B$49,'Summary TC'!$B249,'WW Spending Actual'!E$10:E$49),0)+IF($B$8="Actuals + Projected",SUMIF('WW Spending Total'!$B$10:$B$49,'Summary TC'!$B249,'WW Spending Total'!E$10:E$49),0)</f>
        <v>0</v>
      </c>
      <c r="G249" s="639">
        <f>IF($B$8="Actuals only",SUMIF('WW Spending Actual'!$B$10:$B$49,'Summary TC'!$B249,'WW Spending Actual'!F$10:F$49),0)+IF($B$8="Actuals + Projected",SUMIF('WW Spending Total'!$B$10:$B$49,'Summary TC'!$B249,'WW Spending Total'!F$10:F$49),0)</f>
        <v>0</v>
      </c>
      <c r="H249" s="639">
        <f>IF($B$8="Actuals only",SUMIF('WW Spending Actual'!$B$10:$B$49,'Summary TC'!$B249,'WW Spending Actual'!G$10:G$49),0)+IF($B$8="Actuals + Projected",SUMIF('WW Spending Total'!$B$10:$B$49,'Summary TC'!$B249,'WW Spending Total'!G$10:G$49),0)</f>
        <v>0</v>
      </c>
      <c r="I249" s="639">
        <f>IF($B$8="Actuals only",SUMIF('WW Spending Actual'!$B$10:$B$49,'Summary TC'!$B249,'WW Spending Actual'!H$10:H$49),0)+IF($B$8="Actuals + Projected",SUMIF('WW Spending Total'!$B$10:$B$49,'Summary TC'!$B249,'WW Spending Total'!H$10:H$49),0)</f>
        <v>0</v>
      </c>
      <c r="J249" s="639">
        <f>IF($B$8="Actuals only",SUMIF('WW Spending Actual'!$B$10:$B$49,'Summary TC'!$B249,'WW Spending Actual'!I$10:I$49),0)+IF($B$8="Actuals + Projected",SUMIF('WW Spending Total'!$B$10:$B$49,'Summary TC'!$B249,'WW Spending Total'!I$10:I$49),0)</f>
        <v>0</v>
      </c>
      <c r="K249" s="639">
        <f>IF($B$8="Actuals only",SUMIF('WW Spending Actual'!$B$10:$B$49,'Summary TC'!$B249,'WW Spending Actual'!J$10:J$49),0)+IF($B$8="Actuals + Projected",SUMIF('WW Spending Total'!$B$10:$B$49,'Summary TC'!$B249,'WW Spending Total'!J$10:J$49),0)</f>
        <v>0</v>
      </c>
      <c r="L249" s="639">
        <f>IF($B$8="Actuals only",SUMIF('WW Spending Actual'!$B$10:$B$49,'Summary TC'!$B249,'WW Spending Actual'!K$10:K$49),0)+IF($B$8="Actuals + Projected",SUMIF('WW Spending Total'!$B$10:$B$49,'Summary TC'!$B249,'WW Spending Total'!K$10:K$49),0)</f>
        <v>0</v>
      </c>
      <c r="M249" s="639">
        <f>IF($B$8="Actuals only",SUMIF('WW Spending Actual'!$B$10:$B$49,'Summary TC'!$B249,'WW Spending Actual'!L$10:L$49),0)+IF($B$8="Actuals + Projected",SUMIF('WW Spending Total'!$B$10:$B$49,'Summary TC'!$B249,'WW Spending Total'!L$10:L$49),0)</f>
        <v>0</v>
      </c>
      <c r="N249" s="639">
        <f>IF($B$8="Actuals only",SUMIF('WW Spending Actual'!$B$10:$B$49,'Summary TC'!$B249,'WW Spending Actual'!M$10:M$49),0)+IF($B$8="Actuals + Projected",SUMIF('WW Spending Total'!$B$10:$B$49,'Summary TC'!$B249,'WW Spending Total'!M$10:M$49),0)</f>
        <v>0</v>
      </c>
      <c r="O249" s="639">
        <f>IF($B$8="Actuals only",SUMIF('WW Spending Actual'!$B$10:$B$49,'Summary TC'!$B249,'WW Spending Actual'!N$10:N$49),0)+IF($B$8="Actuals + Projected",SUMIF('WW Spending Total'!$B$10:$B$49,'Summary TC'!$B249,'WW Spending Total'!N$10:N$49),0)</f>
        <v>0</v>
      </c>
      <c r="P249" s="639">
        <f>IF($B$8="Actuals only",SUMIF('WW Spending Actual'!$B$10:$B$49,'Summary TC'!$B249,'WW Spending Actual'!O$10:O$49),0)+IF($B$8="Actuals + Projected",SUMIF('WW Spending Total'!$B$10:$B$49,'Summary TC'!$B249,'WW Spending Total'!O$10:O$49),0)</f>
        <v>0</v>
      </c>
      <c r="Q249" s="639">
        <f>IF($B$8="Actuals only",SUMIF('WW Spending Actual'!$B$10:$B$49,'Summary TC'!$B249,'WW Spending Actual'!P$10:P$49),0)+IF($B$8="Actuals + Projected",SUMIF('WW Spending Total'!$B$10:$B$49,'Summary TC'!$B249,'WW Spending Total'!P$10:P$49),0)</f>
        <v>0</v>
      </c>
      <c r="R249" s="639">
        <f>IF($B$8="Actuals only",SUMIF('WW Spending Actual'!$B$10:$B$49,'Summary TC'!$B249,'WW Spending Actual'!Q$10:Q$49),0)+IF($B$8="Actuals + Projected",SUMIF('WW Spending Total'!$B$10:$B$49,'Summary TC'!$B249,'WW Spending Total'!Q$10:Q$49),0)</f>
        <v>0</v>
      </c>
      <c r="S249" s="639">
        <f>IF($B$8="Actuals only",SUMIF('WW Spending Actual'!$B$10:$B$49,'Summary TC'!$B249,'WW Spending Actual'!R$10:R$49),0)+IF($B$8="Actuals + Projected",SUMIF('WW Spending Total'!$B$10:$B$49,'Summary TC'!$B249,'WW Spending Total'!R$10:R$49),0)</f>
        <v>0</v>
      </c>
      <c r="T249" s="639">
        <f>IF($B$8="Actuals only",SUMIF('WW Spending Actual'!$B$10:$B$49,'Summary TC'!$B249,'WW Spending Actual'!S$10:S$49),0)+IF($B$8="Actuals + Projected",SUMIF('WW Spending Total'!$B$10:$B$49,'Summary TC'!$B249,'WW Spending Total'!S$10:S$49),0)</f>
        <v>0</v>
      </c>
      <c r="U249" s="639">
        <f>IF($B$8="Actuals only",SUMIF('WW Spending Actual'!$B$10:$B$49,'Summary TC'!$B249,'WW Spending Actual'!T$10:T$49),0)+IF($B$8="Actuals + Projected",SUMIF('WW Spending Total'!$B$10:$B$49,'Summary TC'!$B249,'WW Spending Total'!T$10:T$49),0)</f>
        <v>0</v>
      </c>
      <c r="V249" s="639">
        <f>IF($B$8="Actuals only",SUMIF('WW Spending Actual'!$B$10:$B$49,'Summary TC'!$B249,'WW Spending Actual'!U$10:U$49),0)+IF($B$8="Actuals + Projected",SUMIF('WW Spending Total'!$B$10:$B$49,'Summary TC'!$B249,'WW Spending Total'!U$10:U$49),0)</f>
        <v>0</v>
      </c>
      <c r="W249" s="639">
        <f>IF($B$8="Actuals only",SUMIF('WW Spending Actual'!$B$10:$B$49,'Summary TC'!$B249,'WW Spending Actual'!V$10:V$49),0)+IF($B$8="Actuals + Projected",SUMIF('WW Spending Total'!$B$10:$B$49,'Summary TC'!$B249,'WW Spending Total'!V$10:V$49),0)</f>
        <v>0</v>
      </c>
      <c r="X249" s="639">
        <f>IF($B$8="Actuals only",SUMIF('WW Spending Actual'!$B$10:$B$49,'Summary TC'!$B249,'WW Spending Actual'!W$10:W$49),0)+IF($B$8="Actuals + Projected",SUMIF('WW Spending Total'!$B$10:$B$49,'Summary TC'!$B249,'WW Spending Total'!W$10:W$49),0)</f>
        <v>0</v>
      </c>
      <c r="Y249" s="639">
        <f>IF($B$8="Actuals only",SUMIF('WW Spending Actual'!$B$10:$B$49,'Summary TC'!$B249,'WW Spending Actual'!X$10:X$49),0)+IF($B$8="Actuals + Projected",SUMIF('WW Spending Total'!$B$10:$B$49,'Summary TC'!$B249,'WW Spending Total'!X$10:X$49),0)</f>
        <v>0</v>
      </c>
      <c r="Z249" s="639">
        <f>IF($B$8="Actuals only",SUMIF('WW Spending Actual'!$B$10:$B$49,'Summary TC'!$B249,'WW Spending Actual'!Y$10:Y$49),0)+IF($B$8="Actuals + Projected",SUMIF('WW Spending Total'!$B$10:$B$49,'Summary TC'!$B249,'WW Spending Total'!Y$10:Y$49),0)</f>
        <v>0</v>
      </c>
      <c r="AA249" s="639">
        <f>IF($B$8="Actuals only",SUMIF('WW Spending Actual'!$B$10:$B$49,'Summary TC'!$B249,'WW Spending Actual'!Z$10:Z$49),0)+IF($B$8="Actuals + Projected",SUMIF('WW Spending Total'!$B$10:$B$49,'Summary TC'!$B249,'WW Spending Total'!Z$10:Z$49),0)</f>
        <v>0</v>
      </c>
      <c r="AB249" s="639">
        <f>IF($B$8="Actuals only",SUMIF('WW Spending Actual'!$B$10:$B$49,'Summary TC'!$B249,'WW Spending Actual'!AA$10:AA$49),0)+IF($B$8="Actuals + Projected",SUMIF('WW Spending Total'!$B$10:$B$49,'Summary TC'!$B249,'WW Spending Total'!AA$10:AA$49),0)</f>
        <v>0</v>
      </c>
      <c r="AC249" s="639">
        <f>IF($B$8="Actuals only",SUMIF('WW Spending Actual'!$B$10:$B$49,'Summary TC'!$B249,'WW Spending Actual'!AB$10:AB$49),0)+IF($B$8="Actuals + Projected",SUMIF('WW Spending Total'!$B$10:$B$49,'Summary TC'!$B249,'WW Spending Total'!AB$10:AB$49),0)</f>
        <v>0</v>
      </c>
      <c r="AD249" s="639">
        <f>IF($B$8="Actuals only",SUMIF('WW Spending Actual'!$B$10:$B$49,'Summary TC'!$B249,'WW Spending Actual'!AC$10:AC$49),0)+IF($B$8="Actuals + Projected",SUMIF('WW Spending Total'!$B$10:$B$49,'Summary TC'!$B249,'WW Spending Total'!AC$10:AC$49),0)</f>
        <v>0</v>
      </c>
      <c r="AE249" s="639">
        <f>IF($B$8="Actuals only",SUMIF('WW Spending Actual'!$B$10:$B$49,'Summary TC'!$B249,'WW Spending Actual'!AD$10:AD$49),0)+IF($B$8="Actuals + Projected",SUMIF('WW Spending Total'!$B$10:$B$49,'Summary TC'!$B249,'WW Spending Total'!AD$10:AD$49),0)</f>
        <v>0</v>
      </c>
      <c r="AF249" s="639">
        <f>IF($B$8="Actuals only",SUMIF('WW Spending Actual'!$B$10:$B$49,'Summary TC'!$B249,'WW Spending Actual'!AE$10:AE$49),0)+IF($B$8="Actuals + Projected",SUMIF('WW Spending Total'!$B$10:$B$49,'Summary TC'!$B249,'WW Spending Total'!AE$10:AE$49),0)</f>
        <v>0</v>
      </c>
      <c r="AG249" s="639">
        <f>IF($B$8="Actuals only",SUMIF('WW Spending Actual'!$B$10:$B$49,'Summary TC'!$B249,'WW Spending Actual'!AF$10:AF$49),0)+IF($B$8="Actuals + Projected",SUMIF('WW Spending Total'!$B$10:$B$49,'Summary TC'!$B249,'WW Spending Total'!AF$10:AF$49),0)</f>
        <v>0</v>
      </c>
      <c r="AH249" s="640">
        <f>IF($B$8="Actuals only",SUMIF('WW Spending Actual'!$B$10:$B$49,'Summary TC'!$B249,'WW Spending Actual'!AG$10:AG$49),0)+IF($B$8="Actuals + Projected",SUMIF('WW Spending Total'!$B$10:$B$49,'Summary TC'!$B249,'WW Spending Total'!AG$10:AG$49),0)</f>
        <v>0</v>
      </c>
      <c r="AI249" s="640"/>
    </row>
    <row r="250" spans="2:35" ht="13" hidden="1" x14ac:dyDescent="0.3">
      <c r="B250" s="589" t="str">
        <f>IFERROR(VLOOKUP(C250,'MEG Def'!$A$57:$B$59,2),"")</f>
        <v/>
      </c>
      <c r="C250" s="626"/>
      <c r="D250" s="637"/>
      <c r="E250" s="638">
        <f>IF($B$8="Actuals only",SUMIF('WW Spending Actual'!$B$10:$B$49,'Summary TC'!$B250,'WW Spending Actual'!D$10:D$49),0)+IF($B$8="Actuals + Projected",SUMIF('WW Spending Total'!$B$10:$B$49,'Summary TC'!$B250,'WW Spending Total'!D$10:D$49),0)</f>
        <v>0</v>
      </c>
      <c r="F250" s="639">
        <f>IF($B$8="Actuals only",SUMIF('WW Spending Actual'!$B$10:$B$49,'Summary TC'!$B250,'WW Spending Actual'!E$10:E$49),0)+IF($B$8="Actuals + Projected",SUMIF('WW Spending Total'!$B$10:$B$49,'Summary TC'!$B250,'WW Spending Total'!E$10:E$49),0)</f>
        <v>0</v>
      </c>
      <c r="G250" s="639">
        <f>IF($B$8="Actuals only",SUMIF('WW Spending Actual'!$B$10:$B$49,'Summary TC'!$B250,'WW Spending Actual'!F$10:F$49),0)+IF($B$8="Actuals + Projected",SUMIF('WW Spending Total'!$B$10:$B$49,'Summary TC'!$B250,'WW Spending Total'!F$10:F$49),0)</f>
        <v>0</v>
      </c>
      <c r="H250" s="639">
        <f>IF($B$8="Actuals only",SUMIF('WW Spending Actual'!$B$10:$B$49,'Summary TC'!$B250,'WW Spending Actual'!G$10:G$49),0)+IF($B$8="Actuals + Projected",SUMIF('WW Spending Total'!$B$10:$B$49,'Summary TC'!$B250,'WW Spending Total'!G$10:G$49),0)</f>
        <v>0</v>
      </c>
      <c r="I250" s="639">
        <f>IF($B$8="Actuals only",SUMIF('WW Spending Actual'!$B$10:$B$49,'Summary TC'!$B250,'WW Spending Actual'!H$10:H$49),0)+IF($B$8="Actuals + Projected",SUMIF('WW Spending Total'!$B$10:$B$49,'Summary TC'!$B250,'WW Spending Total'!H$10:H$49),0)</f>
        <v>0</v>
      </c>
      <c r="J250" s="639">
        <f>IF($B$8="Actuals only",SUMIF('WW Spending Actual'!$B$10:$B$49,'Summary TC'!$B250,'WW Spending Actual'!I$10:I$49),0)+IF($B$8="Actuals + Projected",SUMIF('WW Spending Total'!$B$10:$B$49,'Summary TC'!$B250,'WW Spending Total'!I$10:I$49),0)</f>
        <v>0</v>
      </c>
      <c r="K250" s="639">
        <f>IF($B$8="Actuals only",SUMIF('WW Spending Actual'!$B$10:$B$49,'Summary TC'!$B250,'WW Spending Actual'!J$10:J$49),0)+IF($B$8="Actuals + Projected",SUMIF('WW Spending Total'!$B$10:$B$49,'Summary TC'!$B250,'WW Spending Total'!J$10:J$49),0)</f>
        <v>0</v>
      </c>
      <c r="L250" s="639">
        <f>IF($B$8="Actuals only",SUMIF('WW Spending Actual'!$B$10:$B$49,'Summary TC'!$B250,'WW Spending Actual'!K$10:K$49),0)+IF($B$8="Actuals + Projected",SUMIF('WW Spending Total'!$B$10:$B$49,'Summary TC'!$B250,'WW Spending Total'!K$10:K$49),0)</f>
        <v>0</v>
      </c>
      <c r="M250" s="639">
        <f>IF($B$8="Actuals only",SUMIF('WW Spending Actual'!$B$10:$B$49,'Summary TC'!$B250,'WW Spending Actual'!L$10:L$49),0)+IF($B$8="Actuals + Projected",SUMIF('WW Spending Total'!$B$10:$B$49,'Summary TC'!$B250,'WW Spending Total'!L$10:L$49),0)</f>
        <v>0</v>
      </c>
      <c r="N250" s="639">
        <f>IF($B$8="Actuals only",SUMIF('WW Spending Actual'!$B$10:$B$49,'Summary TC'!$B250,'WW Spending Actual'!M$10:M$49),0)+IF($B$8="Actuals + Projected",SUMIF('WW Spending Total'!$B$10:$B$49,'Summary TC'!$B250,'WW Spending Total'!M$10:M$49),0)</f>
        <v>0</v>
      </c>
      <c r="O250" s="639">
        <f>IF($B$8="Actuals only",SUMIF('WW Spending Actual'!$B$10:$B$49,'Summary TC'!$B250,'WW Spending Actual'!N$10:N$49),0)+IF($B$8="Actuals + Projected",SUMIF('WW Spending Total'!$B$10:$B$49,'Summary TC'!$B250,'WW Spending Total'!N$10:N$49),0)</f>
        <v>0</v>
      </c>
      <c r="P250" s="639">
        <f>IF($B$8="Actuals only",SUMIF('WW Spending Actual'!$B$10:$B$49,'Summary TC'!$B250,'WW Spending Actual'!O$10:O$49),0)+IF($B$8="Actuals + Projected",SUMIF('WW Spending Total'!$B$10:$B$49,'Summary TC'!$B250,'WW Spending Total'!O$10:O$49),0)</f>
        <v>0</v>
      </c>
      <c r="Q250" s="639">
        <f>IF($B$8="Actuals only",SUMIF('WW Spending Actual'!$B$10:$B$49,'Summary TC'!$B250,'WW Spending Actual'!P$10:P$49),0)+IF($B$8="Actuals + Projected",SUMIF('WW Spending Total'!$B$10:$B$49,'Summary TC'!$B250,'WW Spending Total'!P$10:P$49),0)</f>
        <v>0</v>
      </c>
      <c r="R250" s="639">
        <f>IF($B$8="Actuals only",SUMIF('WW Spending Actual'!$B$10:$B$49,'Summary TC'!$B250,'WW Spending Actual'!Q$10:Q$49),0)+IF($B$8="Actuals + Projected",SUMIF('WW Spending Total'!$B$10:$B$49,'Summary TC'!$B250,'WW Spending Total'!Q$10:Q$49),0)</f>
        <v>0</v>
      </c>
      <c r="S250" s="639">
        <f>IF($B$8="Actuals only",SUMIF('WW Spending Actual'!$B$10:$B$49,'Summary TC'!$B250,'WW Spending Actual'!R$10:R$49),0)+IF($B$8="Actuals + Projected",SUMIF('WW Spending Total'!$B$10:$B$49,'Summary TC'!$B250,'WW Spending Total'!R$10:R$49),0)</f>
        <v>0</v>
      </c>
      <c r="T250" s="639">
        <f>IF($B$8="Actuals only",SUMIF('WW Spending Actual'!$B$10:$B$49,'Summary TC'!$B250,'WW Spending Actual'!S$10:S$49),0)+IF($B$8="Actuals + Projected",SUMIF('WW Spending Total'!$B$10:$B$49,'Summary TC'!$B250,'WW Spending Total'!S$10:S$49),0)</f>
        <v>0</v>
      </c>
      <c r="U250" s="639">
        <f>IF($B$8="Actuals only",SUMIF('WW Spending Actual'!$B$10:$B$49,'Summary TC'!$B250,'WW Spending Actual'!T$10:T$49),0)+IF($B$8="Actuals + Projected",SUMIF('WW Spending Total'!$B$10:$B$49,'Summary TC'!$B250,'WW Spending Total'!T$10:T$49),0)</f>
        <v>0</v>
      </c>
      <c r="V250" s="639">
        <f>IF($B$8="Actuals only",SUMIF('WW Spending Actual'!$B$10:$B$49,'Summary TC'!$B250,'WW Spending Actual'!U$10:U$49),0)+IF($B$8="Actuals + Projected",SUMIF('WW Spending Total'!$B$10:$B$49,'Summary TC'!$B250,'WW Spending Total'!U$10:U$49),0)</f>
        <v>0</v>
      </c>
      <c r="W250" s="639">
        <f>IF($B$8="Actuals only",SUMIF('WW Spending Actual'!$B$10:$B$49,'Summary TC'!$B250,'WW Spending Actual'!V$10:V$49),0)+IF($B$8="Actuals + Projected",SUMIF('WW Spending Total'!$B$10:$B$49,'Summary TC'!$B250,'WW Spending Total'!V$10:V$49),0)</f>
        <v>0</v>
      </c>
      <c r="X250" s="639">
        <f>IF($B$8="Actuals only",SUMIF('WW Spending Actual'!$B$10:$B$49,'Summary TC'!$B250,'WW Spending Actual'!W$10:W$49),0)+IF($B$8="Actuals + Projected",SUMIF('WW Spending Total'!$B$10:$B$49,'Summary TC'!$B250,'WW Spending Total'!W$10:W$49),0)</f>
        <v>0</v>
      </c>
      <c r="Y250" s="639">
        <f>IF($B$8="Actuals only",SUMIF('WW Spending Actual'!$B$10:$B$49,'Summary TC'!$B250,'WW Spending Actual'!X$10:X$49),0)+IF($B$8="Actuals + Projected",SUMIF('WW Spending Total'!$B$10:$B$49,'Summary TC'!$B250,'WW Spending Total'!X$10:X$49),0)</f>
        <v>0</v>
      </c>
      <c r="Z250" s="639">
        <f>IF($B$8="Actuals only",SUMIF('WW Spending Actual'!$B$10:$B$49,'Summary TC'!$B250,'WW Spending Actual'!Y$10:Y$49),0)+IF($B$8="Actuals + Projected",SUMIF('WW Spending Total'!$B$10:$B$49,'Summary TC'!$B250,'WW Spending Total'!Y$10:Y$49),0)</f>
        <v>0</v>
      </c>
      <c r="AA250" s="639">
        <f>IF($B$8="Actuals only",SUMIF('WW Spending Actual'!$B$10:$B$49,'Summary TC'!$B250,'WW Spending Actual'!Z$10:Z$49),0)+IF($B$8="Actuals + Projected",SUMIF('WW Spending Total'!$B$10:$B$49,'Summary TC'!$B250,'WW Spending Total'!Z$10:Z$49),0)</f>
        <v>0</v>
      </c>
      <c r="AB250" s="639">
        <f>IF($B$8="Actuals only",SUMIF('WW Spending Actual'!$B$10:$B$49,'Summary TC'!$B250,'WW Spending Actual'!AA$10:AA$49),0)+IF($B$8="Actuals + Projected",SUMIF('WW Spending Total'!$B$10:$B$49,'Summary TC'!$B250,'WW Spending Total'!AA$10:AA$49),0)</f>
        <v>0</v>
      </c>
      <c r="AC250" s="639">
        <f>IF($B$8="Actuals only",SUMIF('WW Spending Actual'!$B$10:$B$49,'Summary TC'!$B250,'WW Spending Actual'!AB$10:AB$49),0)+IF($B$8="Actuals + Projected",SUMIF('WW Spending Total'!$B$10:$B$49,'Summary TC'!$B250,'WW Spending Total'!AB$10:AB$49),0)</f>
        <v>0</v>
      </c>
      <c r="AD250" s="639">
        <f>IF($B$8="Actuals only",SUMIF('WW Spending Actual'!$B$10:$B$49,'Summary TC'!$B250,'WW Spending Actual'!AC$10:AC$49),0)+IF($B$8="Actuals + Projected",SUMIF('WW Spending Total'!$B$10:$B$49,'Summary TC'!$B250,'WW Spending Total'!AC$10:AC$49),0)</f>
        <v>0</v>
      </c>
      <c r="AE250" s="639">
        <f>IF($B$8="Actuals only",SUMIF('WW Spending Actual'!$B$10:$B$49,'Summary TC'!$B250,'WW Spending Actual'!AD$10:AD$49),0)+IF($B$8="Actuals + Projected",SUMIF('WW Spending Total'!$B$10:$B$49,'Summary TC'!$B250,'WW Spending Total'!AD$10:AD$49),0)</f>
        <v>0</v>
      </c>
      <c r="AF250" s="639">
        <f>IF($B$8="Actuals only",SUMIF('WW Spending Actual'!$B$10:$B$49,'Summary TC'!$B250,'WW Spending Actual'!AE$10:AE$49),0)+IF($B$8="Actuals + Projected",SUMIF('WW Spending Total'!$B$10:$B$49,'Summary TC'!$B250,'WW Spending Total'!AE$10:AE$49),0)</f>
        <v>0</v>
      </c>
      <c r="AG250" s="639">
        <f>IF($B$8="Actuals only",SUMIF('WW Spending Actual'!$B$10:$B$49,'Summary TC'!$B250,'WW Spending Actual'!AF$10:AF$49),0)+IF($B$8="Actuals + Projected",SUMIF('WW Spending Total'!$B$10:$B$49,'Summary TC'!$B250,'WW Spending Total'!AF$10:AF$49),0)</f>
        <v>0</v>
      </c>
      <c r="AH250" s="640">
        <f>IF($B$8="Actuals only",SUMIF('WW Spending Actual'!$B$10:$B$49,'Summary TC'!$B250,'WW Spending Actual'!AG$10:AG$49),0)+IF($B$8="Actuals + Projected",SUMIF('WW Spending Total'!$B$10:$B$49,'Summary TC'!$B250,'WW Spending Total'!AG$10:AG$49),0)</f>
        <v>0</v>
      </c>
      <c r="AI250" s="640"/>
    </row>
    <row r="251" spans="2:35" ht="13" hidden="1" x14ac:dyDescent="0.3">
      <c r="B251" s="589" t="str">
        <f>IFERROR(VLOOKUP(C251,'MEG Def'!$A$57:$B$59,2),"")</f>
        <v/>
      </c>
      <c r="C251" s="626"/>
      <c r="D251" s="637"/>
      <c r="E251" s="638">
        <f>IF($B$8="Actuals only",SUMIF('WW Spending Actual'!$B$10:$B$49,'Summary TC'!$B251,'WW Spending Actual'!D$10:D$49),0)+IF($B$8="Actuals + Projected",SUMIF('WW Spending Total'!$B$10:$B$49,'Summary TC'!$B251,'WW Spending Total'!D$10:D$49),0)</f>
        <v>0</v>
      </c>
      <c r="F251" s="639">
        <f>IF($B$8="Actuals only",SUMIF('WW Spending Actual'!$B$10:$B$49,'Summary TC'!$B251,'WW Spending Actual'!E$10:E$49),0)+IF($B$8="Actuals + Projected",SUMIF('WW Spending Total'!$B$10:$B$49,'Summary TC'!$B251,'WW Spending Total'!E$10:E$49),0)</f>
        <v>0</v>
      </c>
      <c r="G251" s="639">
        <f>IF($B$8="Actuals only",SUMIF('WW Spending Actual'!$B$10:$B$49,'Summary TC'!$B251,'WW Spending Actual'!F$10:F$49),0)+IF($B$8="Actuals + Projected",SUMIF('WW Spending Total'!$B$10:$B$49,'Summary TC'!$B251,'WW Spending Total'!F$10:F$49),0)</f>
        <v>0</v>
      </c>
      <c r="H251" s="639">
        <f>IF($B$8="Actuals only",SUMIF('WW Spending Actual'!$B$10:$B$49,'Summary TC'!$B251,'WW Spending Actual'!G$10:G$49),0)+IF($B$8="Actuals + Projected",SUMIF('WW Spending Total'!$B$10:$B$49,'Summary TC'!$B251,'WW Spending Total'!G$10:G$49),0)</f>
        <v>0</v>
      </c>
      <c r="I251" s="639">
        <f>IF($B$8="Actuals only",SUMIF('WW Spending Actual'!$B$10:$B$49,'Summary TC'!$B251,'WW Spending Actual'!H$10:H$49),0)+IF($B$8="Actuals + Projected",SUMIF('WW Spending Total'!$B$10:$B$49,'Summary TC'!$B251,'WW Spending Total'!H$10:H$49),0)</f>
        <v>0</v>
      </c>
      <c r="J251" s="639">
        <f>IF($B$8="Actuals only",SUMIF('WW Spending Actual'!$B$10:$B$49,'Summary TC'!$B251,'WW Spending Actual'!I$10:I$49),0)+IF($B$8="Actuals + Projected",SUMIF('WW Spending Total'!$B$10:$B$49,'Summary TC'!$B251,'WW Spending Total'!I$10:I$49),0)</f>
        <v>0</v>
      </c>
      <c r="K251" s="639">
        <f>IF($B$8="Actuals only",SUMIF('WW Spending Actual'!$B$10:$B$49,'Summary TC'!$B251,'WW Spending Actual'!J$10:J$49),0)+IF($B$8="Actuals + Projected",SUMIF('WW Spending Total'!$B$10:$B$49,'Summary TC'!$B251,'WW Spending Total'!J$10:J$49),0)</f>
        <v>0</v>
      </c>
      <c r="L251" s="639">
        <f>IF($B$8="Actuals only",SUMIF('WW Spending Actual'!$B$10:$B$49,'Summary TC'!$B251,'WW Spending Actual'!K$10:K$49),0)+IF($B$8="Actuals + Projected",SUMIF('WW Spending Total'!$B$10:$B$49,'Summary TC'!$B251,'WW Spending Total'!K$10:K$49),0)</f>
        <v>0</v>
      </c>
      <c r="M251" s="639">
        <f>IF($B$8="Actuals only",SUMIF('WW Spending Actual'!$B$10:$B$49,'Summary TC'!$B251,'WW Spending Actual'!L$10:L$49),0)+IF($B$8="Actuals + Projected",SUMIF('WW Spending Total'!$B$10:$B$49,'Summary TC'!$B251,'WW Spending Total'!L$10:L$49),0)</f>
        <v>0</v>
      </c>
      <c r="N251" s="639">
        <f>IF($B$8="Actuals only",SUMIF('WW Spending Actual'!$B$10:$B$49,'Summary TC'!$B251,'WW Spending Actual'!M$10:M$49),0)+IF($B$8="Actuals + Projected",SUMIF('WW Spending Total'!$B$10:$B$49,'Summary TC'!$B251,'WW Spending Total'!M$10:M$49),0)</f>
        <v>0</v>
      </c>
      <c r="O251" s="639">
        <f>IF($B$8="Actuals only",SUMIF('WW Spending Actual'!$B$10:$B$49,'Summary TC'!$B251,'WW Spending Actual'!N$10:N$49),0)+IF($B$8="Actuals + Projected",SUMIF('WW Spending Total'!$B$10:$B$49,'Summary TC'!$B251,'WW Spending Total'!N$10:N$49),0)</f>
        <v>0</v>
      </c>
      <c r="P251" s="639">
        <f>IF($B$8="Actuals only",SUMIF('WW Spending Actual'!$B$10:$B$49,'Summary TC'!$B251,'WW Spending Actual'!O$10:O$49),0)+IF($B$8="Actuals + Projected",SUMIF('WW Spending Total'!$B$10:$B$49,'Summary TC'!$B251,'WW Spending Total'!O$10:O$49),0)</f>
        <v>0</v>
      </c>
      <c r="Q251" s="639">
        <f>IF($B$8="Actuals only",SUMIF('WW Spending Actual'!$B$10:$B$49,'Summary TC'!$B251,'WW Spending Actual'!P$10:P$49),0)+IF($B$8="Actuals + Projected",SUMIF('WW Spending Total'!$B$10:$B$49,'Summary TC'!$B251,'WW Spending Total'!P$10:P$49),0)</f>
        <v>0</v>
      </c>
      <c r="R251" s="639">
        <f>IF($B$8="Actuals only",SUMIF('WW Spending Actual'!$B$10:$B$49,'Summary TC'!$B251,'WW Spending Actual'!Q$10:Q$49),0)+IF($B$8="Actuals + Projected",SUMIF('WW Spending Total'!$B$10:$B$49,'Summary TC'!$B251,'WW Spending Total'!Q$10:Q$49),0)</f>
        <v>0</v>
      </c>
      <c r="S251" s="639">
        <f>IF($B$8="Actuals only",SUMIF('WW Spending Actual'!$B$10:$B$49,'Summary TC'!$B251,'WW Spending Actual'!R$10:R$49),0)+IF($B$8="Actuals + Projected",SUMIF('WW Spending Total'!$B$10:$B$49,'Summary TC'!$B251,'WW Spending Total'!R$10:R$49),0)</f>
        <v>0</v>
      </c>
      <c r="T251" s="639">
        <f>IF($B$8="Actuals only",SUMIF('WW Spending Actual'!$B$10:$B$49,'Summary TC'!$B251,'WW Spending Actual'!S$10:S$49),0)+IF($B$8="Actuals + Projected",SUMIF('WW Spending Total'!$B$10:$B$49,'Summary TC'!$B251,'WW Spending Total'!S$10:S$49),0)</f>
        <v>0</v>
      </c>
      <c r="U251" s="639">
        <f>IF($B$8="Actuals only",SUMIF('WW Spending Actual'!$B$10:$B$49,'Summary TC'!$B251,'WW Spending Actual'!T$10:T$49),0)+IF($B$8="Actuals + Projected",SUMIF('WW Spending Total'!$B$10:$B$49,'Summary TC'!$B251,'WW Spending Total'!T$10:T$49),0)</f>
        <v>0</v>
      </c>
      <c r="V251" s="639">
        <f>IF($B$8="Actuals only",SUMIF('WW Spending Actual'!$B$10:$B$49,'Summary TC'!$B251,'WW Spending Actual'!U$10:U$49),0)+IF($B$8="Actuals + Projected",SUMIF('WW Spending Total'!$B$10:$B$49,'Summary TC'!$B251,'WW Spending Total'!U$10:U$49),0)</f>
        <v>0</v>
      </c>
      <c r="W251" s="639">
        <f>IF($B$8="Actuals only",SUMIF('WW Spending Actual'!$B$10:$B$49,'Summary TC'!$B251,'WW Spending Actual'!V$10:V$49),0)+IF($B$8="Actuals + Projected",SUMIF('WW Spending Total'!$B$10:$B$49,'Summary TC'!$B251,'WW Spending Total'!V$10:V$49),0)</f>
        <v>0</v>
      </c>
      <c r="X251" s="639">
        <f>IF($B$8="Actuals only",SUMIF('WW Spending Actual'!$B$10:$B$49,'Summary TC'!$B251,'WW Spending Actual'!W$10:W$49),0)+IF($B$8="Actuals + Projected",SUMIF('WW Spending Total'!$B$10:$B$49,'Summary TC'!$B251,'WW Spending Total'!W$10:W$49),0)</f>
        <v>0</v>
      </c>
      <c r="Y251" s="639">
        <f>IF($B$8="Actuals only",SUMIF('WW Spending Actual'!$B$10:$B$49,'Summary TC'!$B251,'WW Spending Actual'!X$10:X$49),0)+IF($B$8="Actuals + Projected",SUMIF('WW Spending Total'!$B$10:$B$49,'Summary TC'!$B251,'WW Spending Total'!X$10:X$49),0)</f>
        <v>0</v>
      </c>
      <c r="Z251" s="639">
        <f>IF($B$8="Actuals only",SUMIF('WW Spending Actual'!$B$10:$B$49,'Summary TC'!$B251,'WW Spending Actual'!Y$10:Y$49),0)+IF($B$8="Actuals + Projected",SUMIF('WW Spending Total'!$B$10:$B$49,'Summary TC'!$B251,'WW Spending Total'!Y$10:Y$49),0)</f>
        <v>0</v>
      </c>
      <c r="AA251" s="639">
        <f>IF($B$8="Actuals only",SUMIF('WW Spending Actual'!$B$10:$B$49,'Summary TC'!$B251,'WW Spending Actual'!Z$10:Z$49),0)+IF($B$8="Actuals + Projected",SUMIF('WW Spending Total'!$B$10:$B$49,'Summary TC'!$B251,'WW Spending Total'!Z$10:Z$49),0)</f>
        <v>0</v>
      </c>
      <c r="AB251" s="639">
        <f>IF($B$8="Actuals only",SUMIF('WW Spending Actual'!$B$10:$B$49,'Summary TC'!$B251,'WW Spending Actual'!AA$10:AA$49),0)+IF($B$8="Actuals + Projected",SUMIF('WW Spending Total'!$B$10:$B$49,'Summary TC'!$B251,'WW Spending Total'!AA$10:AA$49),0)</f>
        <v>0</v>
      </c>
      <c r="AC251" s="639">
        <f>IF($B$8="Actuals only",SUMIF('WW Spending Actual'!$B$10:$B$49,'Summary TC'!$B251,'WW Spending Actual'!AB$10:AB$49),0)+IF($B$8="Actuals + Projected",SUMIF('WW Spending Total'!$B$10:$B$49,'Summary TC'!$B251,'WW Spending Total'!AB$10:AB$49),0)</f>
        <v>0</v>
      </c>
      <c r="AD251" s="639">
        <f>IF($B$8="Actuals only",SUMIF('WW Spending Actual'!$B$10:$B$49,'Summary TC'!$B251,'WW Spending Actual'!AC$10:AC$49),0)+IF($B$8="Actuals + Projected",SUMIF('WW Spending Total'!$B$10:$B$49,'Summary TC'!$B251,'WW Spending Total'!AC$10:AC$49),0)</f>
        <v>0</v>
      </c>
      <c r="AE251" s="639">
        <f>IF($B$8="Actuals only",SUMIF('WW Spending Actual'!$B$10:$B$49,'Summary TC'!$B251,'WW Spending Actual'!AD$10:AD$49),0)+IF($B$8="Actuals + Projected",SUMIF('WW Spending Total'!$B$10:$B$49,'Summary TC'!$B251,'WW Spending Total'!AD$10:AD$49),0)</f>
        <v>0</v>
      </c>
      <c r="AF251" s="639">
        <f>IF($B$8="Actuals only",SUMIF('WW Spending Actual'!$B$10:$B$49,'Summary TC'!$B251,'WW Spending Actual'!AE$10:AE$49),0)+IF($B$8="Actuals + Projected",SUMIF('WW Spending Total'!$B$10:$B$49,'Summary TC'!$B251,'WW Spending Total'!AE$10:AE$49),0)</f>
        <v>0</v>
      </c>
      <c r="AG251" s="639">
        <f>IF($B$8="Actuals only",SUMIF('WW Spending Actual'!$B$10:$B$49,'Summary TC'!$B251,'WW Spending Actual'!AF$10:AF$49),0)+IF($B$8="Actuals + Projected",SUMIF('WW Spending Total'!$B$10:$B$49,'Summary TC'!$B251,'WW Spending Total'!AF$10:AF$49),0)</f>
        <v>0</v>
      </c>
      <c r="AH251" s="640">
        <f>IF($B$8="Actuals only",SUMIF('WW Spending Actual'!$B$10:$B$49,'Summary TC'!$B251,'WW Spending Actual'!AG$10:AG$49),0)+IF($B$8="Actuals + Projected",SUMIF('WW Spending Total'!$B$10:$B$49,'Summary TC'!$B251,'WW Spending Total'!AG$10:AG$49),0)</f>
        <v>0</v>
      </c>
      <c r="AI251" s="640"/>
    </row>
    <row r="252" spans="2:35" ht="13.5" hidden="1" thickBot="1" x14ac:dyDescent="0.35">
      <c r="B252" s="589"/>
      <c r="C252" s="626"/>
      <c r="D252" s="637"/>
      <c r="E252" s="795"/>
      <c r="F252" s="796"/>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c r="AC252" s="796"/>
      <c r="AD252" s="796"/>
      <c r="AE252" s="796"/>
      <c r="AF252" s="796"/>
      <c r="AG252" s="796"/>
      <c r="AH252" s="797"/>
      <c r="AI252" s="640"/>
    </row>
    <row r="253" spans="2:35" ht="13.5" hidden="1" thickBot="1" x14ac:dyDescent="0.35">
      <c r="B253" s="667" t="s">
        <v>4</v>
      </c>
      <c r="C253" s="668"/>
      <c r="D253" s="771"/>
      <c r="E253" s="772">
        <f>IF(AND(E$12&gt;='Summary TC'!$C$4, E$12&lt;='Summary TC'!$C$5), SUM(E244:E252),0)</f>
        <v>0</v>
      </c>
      <c r="F253" s="669">
        <f>IF(AND(F$12&gt;='Summary TC'!$C$4, F$12&lt;='Summary TC'!$C$5), SUM(F244:F252),0)</f>
        <v>0</v>
      </c>
      <c r="G253" s="669">
        <f>IF(AND(G$12&gt;='Summary TC'!$C$4, G$12&lt;='Summary TC'!$C$5), SUM(G244:G252),0)</f>
        <v>0</v>
      </c>
      <c r="H253" s="669">
        <f>IF(AND(H$12&gt;='Summary TC'!$C$4, H$12&lt;='Summary TC'!$C$5), SUM(H244:H252),0)</f>
        <v>0</v>
      </c>
      <c r="I253" s="669">
        <f>IF(AND(I$12&gt;='Summary TC'!$C$4, I$12&lt;='Summary TC'!$C$5), SUM(I244:I252),0)</f>
        <v>0</v>
      </c>
      <c r="J253" s="669">
        <f>IF(AND(J$12&gt;='Summary TC'!$C$4, J$12&lt;='Summary TC'!$C$5), SUM(J244:J252),0)</f>
        <v>0</v>
      </c>
      <c r="K253" s="669">
        <f>IF(AND(K$12&gt;='Summary TC'!$C$4, K$12&lt;='Summary TC'!$C$5), SUM(K244:K252),0)</f>
        <v>0</v>
      </c>
      <c r="L253" s="669">
        <f>IF(AND(L$12&gt;='Summary TC'!$C$4, L$12&lt;='Summary TC'!$C$5), SUM(L244:L252),0)</f>
        <v>0</v>
      </c>
      <c r="M253" s="669">
        <f>IF(AND(M$12&gt;='Summary TC'!$C$4, M$12&lt;='Summary TC'!$C$5), SUM(M244:M252),0)</f>
        <v>0</v>
      </c>
      <c r="N253" s="669">
        <f>IF(AND(N$12&gt;='Summary TC'!$C$4, N$12&lt;='Summary TC'!$C$5), SUM(N244:N252),0)</f>
        <v>0</v>
      </c>
      <c r="O253" s="669">
        <f>IF(AND(O$12&gt;='Summary TC'!$C$4, O$12&lt;='Summary TC'!$C$5), SUM(O244:O252),0)</f>
        <v>0</v>
      </c>
      <c r="P253" s="669">
        <f>IF(AND(P$12&gt;='Summary TC'!$C$4, P$12&lt;='Summary TC'!$C$5), SUM(P244:P252),0)</f>
        <v>0</v>
      </c>
      <c r="Q253" s="669">
        <f>IF(AND(Q$12&gt;='Summary TC'!$C$4, Q$12&lt;='Summary TC'!$C$5), SUM(Q244:Q252),0)</f>
        <v>0</v>
      </c>
      <c r="R253" s="669">
        <f>IF(AND(R$12&gt;='Summary TC'!$C$4, R$12&lt;='Summary TC'!$C$5), SUM(R244:R252),0)</f>
        <v>0</v>
      </c>
      <c r="S253" s="669">
        <f>IF(AND(S$12&gt;='Summary TC'!$C$4, S$12&lt;='Summary TC'!$C$5), SUM(S244:S252),0)</f>
        <v>0</v>
      </c>
      <c r="T253" s="669">
        <f>IF(AND(T$12&gt;='Summary TC'!$C$4, T$12&lt;='Summary TC'!$C$5), SUM(T244:T252),0)</f>
        <v>0</v>
      </c>
      <c r="U253" s="669">
        <f>IF(AND(U$12&gt;='Summary TC'!$C$4, U$12&lt;='Summary TC'!$C$5), SUM(U244:U252),0)</f>
        <v>0</v>
      </c>
      <c r="V253" s="669">
        <f>IF(AND(V$12&gt;='Summary TC'!$C$4, V$12&lt;='Summary TC'!$C$5), SUM(V244:V252),0)</f>
        <v>0</v>
      </c>
      <c r="W253" s="669">
        <f>IF(AND(W$12&gt;='Summary TC'!$C$4, W$12&lt;='Summary TC'!$C$5), SUM(W244:W252),0)</f>
        <v>0</v>
      </c>
      <c r="X253" s="669">
        <f>IF(AND(X$12&gt;='Summary TC'!$C$4, X$12&lt;='Summary TC'!$C$5), SUM(X244:X252),0)</f>
        <v>0</v>
      </c>
      <c r="Y253" s="669">
        <f>IF(AND(Y$12&gt;='Summary TC'!$C$4, Y$12&lt;='Summary TC'!$C$5), SUM(Y244:Y252),0)</f>
        <v>0</v>
      </c>
      <c r="Z253" s="669">
        <f>IF(AND(Z$12&gt;='Summary TC'!$C$4, Z$12&lt;='Summary TC'!$C$5), SUM(Z244:Z252),0)</f>
        <v>0</v>
      </c>
      <c r="AA253" s="669">
        <f>IF(AND(AA$12&gt;='Summary TC'!$C$4, AA$12&lt;='Summary TC'!$C$5), SUM(AA244:AA252),0)</f>
        <v>0</v>
      </c>
      <c r="AB253" s="669">
        <f>IF(AND(AB$12&gt;='Summary TC'!$C$4, AB$12&lt;='Summary TC'!$C$5), SUM(AB244:AB252),0)</f>
        <v>0</v>
      </c>
      <c r="AC253" s="669">
        <f>IF(AND(AC$12&gt;='Summary TC'!$C$4, AC$12&lt;='Summary TC'!$C$5), SUM(AC244:AC252),0)</f>
        <v>0</v>
      </c>
      <c r="AD253" s="669">
        <f>IF(AND(AD$12&gt;='Summary TC'!$C$4, AD$12&lt;='Summary TC'!$C$5), SUM(AD244:AD252),0)</f>
        <v>0</v>
      </c>
      <c r="AE253" s="669">
        <f>IF(AND(AE$12&gt;='Summary TC'!$C$4, AE$12&lt;='Summary TC'!$C$5), SUM(AE244:AE252),0)</f>
        <v>0</v>
      </c>
      <c r="AF253" s="669">
        <f>IF(AND(AF$12&gt;='Summary TC'!$C$4, AF$12&lt;='Summary TC'!$C$5), SUM(AF244:AF252),0)</f>
        <v>0</v>
      </c>
      <c r="AG253" s="669">
        <f>IF(AND(AG$12&gt;='Summary TC'!$C$4, AG$12&lt;='Summary TC'!$C$5), SUM(AG244:AG252),0)</f>
        <v>0</v>
      </c>
      <c r="AH253" s="669">
        <f>IF(AND(AH$12&gt;='Summary TC'!$C$4, AH$12&lt;='Summary TC'!$C$5), SUM(AH244:AH252),0)</f>
        <v>0</v>
      </c>
      <c r="AI253" s="670">
        <f>SUM(E253:AH253)</f>
        <v>0</v>
      </c>
    </row>
    <row r="254" spans="2:35" ht="13.5" hidden="1" thickBot="1" x14ac:dyDescent="0.35">
      <c r="B254" s="488"/>
      <c r="D254" s="488"/>
      <c r="E254" s="798"/>
      <c r="F254" s="798"/>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9"/>
    </row>
    <row r="255" spans="2:35" s="618" customFormat="1" ht="13.5" hidden="1" thickBot="1" x14ac:dyDescent="0.35">
      <c r="B255" s="800" t="s">
        <v>83</v>
      </c>
      <c r="C255" s="696"/>
      <c r="D255" s="801"/>
      <c r="E255" s="787">
        <f t="shared" ref="E255:AC255" si="87">E238-E253</f>
        <v>0</v>
      </c>
      <c r="F255" s="678">
        <f t="shared" si="87"/>
        <v>0</v>
      </c>
      <c r="G255" s="678">
        <f t="shared" si="87"/>
        <v>0</v>
      </c>
      <c r="H255" s="678">
        <f t="shared" si="87"/>
        <v>0</v>
      </c>
      <c r="I255" s="678">
        <f t="shared" si="87"/>
        <v>0</v>
      </c>
      <c r="J255" s="678">
        <f t="shared" si="87"/>
        <v>0</v>
      </c>
      <c r="K255" s="678">
        <f t="shared" si="87"/>
        <v>0</v>
      </c>
      <c r="L255" s="678">
        <f t="shared" si="87"/>
        <v>0</v>
      </c>
      <c r="M255" s="678">
        <f t="shared" si="87"/>
        <v>0</v>
      </c>
      <c r="N255" s="678">
        <f t="shared" si="87"/>
        <v>0</v>
      </c>
      <c r="O255" s="678">
        <f t="shared" si="87"/>
        <v>0</v>
      </c>
      <c r="P255" s="678">
        <f t="shared" si="87"/>
        <v>0</v>
      </c>
      <c r="Q255" s="678">
        <f t="shared" si="87"/>
        <v>0</v>
      </c>
      <c r="R255" s="678">
        <f t="shared" si="87"/>
        <v>0</v>
      </c>
      <c r="S255" s="678">
        <f t="shared" si="87"/>
        <v>0</v>
      </c>
      <c r="T255" s="678">
        <f t="shared" si="87"/>
        <v>0</v>
      </c>
      <c r="U255" s="678">
        <f t="shared" si="87"/>
        <v>0</v>
      </c>
      <c r="V255" s="678">
        <f t="shared" si="87"/>
        <v>0</v>
      </c>
      <c r="W255" s="678">
        <f t="shared" si="87"/>
        <v>0</v>
      </c>
      <c r="X255" s="678">
        <f t="shared" si="87"/>
        <v>0</v>
      </c>
      <c r="Y255" s="678">
        <f t="shared" si="87"/>
        <v>0</v>
      </c>
      <c r="Z255" s="678">
        <f t="shared" si="87"/>
        <v>0</v>
      </c>
      <c r="AA255" s="678">
        <f t="shared" si="87"/>
        <v>0</v>
      </c>
      <c r="AB255" s="678">
        <f t="shared" si="87"/>
        <v>0</v>
      </c>
      <c r="AC255" s="678">
        <f t="shared" si="87"/>
        <v>0</v>
      </c>
      <c r="AD255" s="678">
        <f t="shared" ref="AD255:AH255" si="88">AD238-AD253</f>
        <v>0</v>
      </c>
      <c r="AE255" s="678">
        <f t="shared" si="88"/>
        <v>0</v>
      </c>
      <c r="AF255" s="678">
        <f t="shared" si="88"/>
        <v>0</v>
      </c>
      <c r="AG255" s="678">
        <f t="shared" si="88"/>
        <v>0</v>
      </c>
      <c r="AH255" s="678">
        <f t="shared" si="88"/>
        <v>0</v>
      </c>
      <c r="AI255" s="670" t="str">
        <f>IF('MEG Def'!$J$52="Yes",SUM(E255:AH255),"Excluded")</f>
        <v>Excluded</v>
      </c>
    </row>
    <row r="256" spans="2:35" ht="13" hidden="1" x14ac:dyDescent="0.3">
      <c r="B256" s="488"/>
      <c r="D256" s="488"/>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8"/>
    </row>
    <row r="257" spans="2:35" ht="13.5" hidden="1" thickBot="1" x14ac:dyDescent="0.35">
      <c r="B257" s="440" t="s">
        <v>146</v>
      </c>
      <c r="C257" s="620"/>
    </row>
    <row r="258" spans="2:35" ht="13" hidden="1" x14ac:dyDescent="0.3">
      <c r="B258" s="720"/>
      <c r="C258" s="721"/>
      <c r="D258" s="500"/>
      <c r="E258" s="529" t="s">
        <v>0</v>
      </c>
      <c r="F258" s="428"/>
      <c r="G258" s="503"/>
      <c r="H258" s="428"/>
      <c r="I258" s="428"/>
      <c r="J258" s="428"/>
      <c r="K258" s="428"/>
      <c r="L258" s="428"/>
      <c r="M258" s="428"/>
      <c r="N258" s="428"/>
      <c r="O258" s="428"/>
      <c r="P258" s="428"/>
      <c r="Q258" s="428"/>
      <c r="R258" s="428"/>
      <c r="S258" s="428"/>
      <c r="T258" s="428"/>
      <c r="U258" s="428"/>
      <c r="V258" s="428"/>
      <c r="W258" s="428"/>
      <c r="X258" s="428"/>
      <c r="Y258" s="428"/>
      <c r="Z258" s="428"/>
      <c r="AA258" s="428"/>
      <c r="AB258" s="428"/>
      <c r="AC258" s="428"/>
      <c r="AD258" s="428"/>
      <c r="AE258" s="428"/>
      <c r="AF258" s="428"/>
      <c r="AG258" s="428"/>
      <c r="AH258" s="428"/>
      <c r="AI258" s="576"/>
    </row>
    <row r="259" spans="2:35" ht="13.5" hidden="1" thickBot="1" x14ac:dyDescent="0.35">
      <c r="B259" s="517"/>
      <c r="C259" s="725"/>
      <c r="D259" s="802"/>
      <c r="E259" s="532">
        <f>'DY Def'!B$5</f>
        <v>1</v>
      </c>
      <c r="F259" s="506">
        <f>'DY Def'!C$5</f>
        <v>2</v>
      </c>
      <c r="G259" s="506">
        <f>'DY Def'!D$5</f>
        <v>3</v>
      </c>
      <c r="H259" s="506">
        <f>'DY Def'!E$5</f>
        <v>4</v>
      </c>
      <c r="I259" s="506">
        <f>'DY Def'!F$5</f>
        <v>5</v>
      </c>
      <c r="J259" s="506">
        <f>'DY Def'!G$5</f>
        <v>6</v>
      </c>
      <c r="K259" s="506">
        <f>'DY Def'!H$5</f>
        <v>7</v>
      </c>
      <c r="L259" s="506">
        <f>'DY Def'!I$5</f>
        <v>8</v>
      </c>
      <c r="M259" s="506">
        <f>'DY Def'!J$5</f>
        <v>9</v>
      </c>
      <c r="N259" s="506">
        <f>'DY Def'!K$5</f>
        <v>10</v>
      </c>
      <c r="O259" s="506">
        <f>'DY Def'!L$5</f>
        <v>11</v>
      </c>
      <c r="P259" s="506">
        <f>'DY Def'!M$5</f>
        <v>12</v>
      </c>
      <c r="Q259" s="506">
        <f>'DY Def'!N$5</f>
        <v>13</v>
      </c>
      <c r="R259" s="506">
        <f>'DY Def'!O$5</f>
        <v>14</v>
      </c>
      <c r="S259" s="506">
        <f>'DY Def'!P$5</f>
        <v>15</v>
      </c>
      <c r="T259" s="506">
        <f>'DY Def'!Q$5</f>
        <v>16</v>
      </c>
      <c r="U259" s="506">
        <f>'DY Def'!R$5</f>
        <v>17</v>
      </c>
      <c r="V259" s="506">
        <f>'DY Def'!S$5</f>
        <v>18</v>
      </c>
      <c r="W259" s="506">
        <f>'DY Def'!T$5</f>
        <v>19</v>
      </c>
      <c r="X259" s="506">
        <f>'DY Def'!U$5</f>
        <v>20</v>
      </c>
      <c r="Y259" s="506">
        <f>'DY Def'!V$5</f>
        <v>21</v>
      </c>
      <c r="Z259" s="506">
        <f>'DY Def'!W$5</f>
        <v>22</v>
      </c>
      <c r="AA259" s="506">
        <f>'DY Def'!X$5</f>
        <v>23</v>
      </c>
      <c r="AB259" s="506">
        <f>'DY Def'!Y$5</f>
        <v>24</v>
      </c>
      <c r="AC259" s="506">
        <f>'DY Def'!Z$5</f>
        <v>25</v>
      </c>
      <c r="AD259" s="506">
        <f>'DY Def'!AA$5</f>
        <v>26</v>
      </c>
      <c r="AE259" s="506">
        <f>'DY Def'!AB$5</f>
        <v>27</v>
      </c>
      <c r="AF259" s="506">
        <f>'DY Def'!AC$5</f>
        <v>28</v>
      </c>
      <c r="AG259" s="506">
        <f>'DY Def'!AD$5</f>
        <v>29</v>
      </c>
      <c r="AH259" s="506">
        <f>'DY Def'!AE$5</f>
        <v>30</v>
      </c>
      <c r="AI259" s="683"/>
    </row>
    <row r="260" spans="2:35" ht="13" hidden="1" x14ac:dyDescent="0.3">
      <c r="B260" s="517"/>
      <c r="C260" s="725"/>
      <c r="D260" s="683"/>
      <c r="AI260" s="683"/>
    </row>
    <row r="261" spans="2:35" s="618" customFormat="1" hidden="1" x14ac:dyDescent="0.25">
      <c r="B261" s="803" t="s">
        <v>33</v>
      </c>
      <c r="C261" s="688"/>
      <c r="D261" s="804"/>
      <c r="E261" s="727"/>
      <c r="F261" s="727"/>
      <c r="G261" s="727"/>
      <c r="H261" s="727"/>
      <c r="I261" s="727"/>
      <c r="J261" s="727"/>
      <c r="K261" s="727"/>
      <c r="L261" s="727"/>
      <c r="M261" s="727"/>
      <c r="N261" s="727"/>
      <c r="O261" s="727"/>
      <c r="P261" s="727"/>
      <c r="Q261" s="727"/>
      <c r="R261" s="727"/>
      <c r="S261" s="727"/>
      <c r="T261" s="727"/>
      <c r="U261" s="727"/>
      <c r="V261" s="727"/>
      <c r="W261" s="727"/>
      <c r="X261" s="727"/>
      <c r="Y261" s="727"/>
      <c r="Z261" s="727"/>
      <c r="AA261" s="727"/>
      <c r="AB261" s="727"/>
      <c r="AC261" s="727"/>
      <c r="AD261" s="727"/>
      <c r="AE261" s="727"/>
      <c r="AF261" s="727"/>
      <c r="AG261" s="727"/>
      <c r="AH261" s="727"/>
      <c r="AI261" s="805"/>
    </row>
    <row r="262" spans="2:35" s="618" customFormat="1" hidden="1" x14ac:dyDescent="0.25">
      <c r="B262" s="803" t="s">
        <v>34</v>
      </c>
      <c r="C262" s="688"/>
      <c r="D262" s="804"/>
      <c r="E262" s="639">
        <f>IF(AND(E$12&gt;='Summary TC'!$C$4, E$12&lt;='Summary TC'!$C$5), D262+E238,0)</f>
        <v>0</v>
      </c>
      <c r="F262" s="639">
        <f>IF(AND(F$12&gt;='Summary TC'!$C$4, F$12&lt;='Summary TC'!$C$5), E262+F238,0)</f>
        <v>0</v>
      </c>
      <c r="G262" s="639">
        <f>IF(AND(G$12&gt;='Summary TC'!$C$4, G$12&lt;='Summary TC'!$C$5), F262+G238,0)</f>
        <v>0</v>
      </c>
      <c r="H262" s="639">
        <f>IF(AND(H$12&gt;='Summary TC'!$C$4, H$12&lt;='Summary TC'!$C$5), G262+H238,0)</f>
        <v>0</v>
      </c>
      <c r="I262" s="639">
        <f>IF(AND(I$12&gt;='Summary TC'!$C$4, I$12&lt;='Summary TC'!$C$5), H262+I238,0)</f>
        <v>0</v>
      </c>
      <c r="J262" s="639">
        <f>IF(AND(J$12&gt;='Summary TC'!$C$4, J$12&lt;='Summary TC'!$C$5), I262+J238,0)</f>
        <v>0</v>
      </c>
      <c r="K262" s="639">
        <f>IF(AND(K$12&gt;='Summary TC'!$C$4, K$12&lt;='Summary TC'!$C$5), J262+K238,0)</f>
        <v>0</v>
      </c>
      <c r="L262" s="639">
        <f>IF(AND(L$12&gt;='Summary TC'!$C$4, L$12&lt;='Summary TC'!$C$5), K262+L238,0)</f>
        <v>0</v>
      </c>
      <c r="M262" s="639">
        <f>IF(AND(M$12&gt;='Summary TC'!$C$4, M$12&lt;='Summary TC'!$C$5), L262+M238,0)</f>
        <v>0</v>
      </c>
      <c r="N262" s="639">
        <f>IF(AND(N$12&gt;='Summary TC'!$C$4, N$12&lt;='Summary TC'!$C$5), M262+N238,0)</f>
        <v>0</v>
      </c>
      <c r="O262" s="639">
        <f>IF(AND(O$12&gt;='Summary TC'!$C$4, O$12&lt;='Summary TC'!$C$5), N262+O238,0)</f>
        <v>0</v>
      </c>
      <c r="P262" s="639">
        <f>IF(AND(P$12&gt;='Summary TC'!$C$4, P$12&lt;='Summary TC'!$C$5), O262+P238,0)</f>
        <v>0</v>
      </c>
      <c r="Q262" s="639">
        <f>IF(AND(Q$12&gt;='Summary TC'!$C$4, Q$12&lt;='Summary TC'!$C$5), P262+Q238,0)</f>
        <v>0</v>
      </c>
      <c r="R262" s="639">
        <f>IF(AND(R$12&gt;='Summary TC'!$C$4, R$12&lt;='Summary TC'!$C$5), Q262+R238,0)</f>
        <v>0</v>
      </c>
      <c r="S262" s="639">
        <f>IF(AND(S$12&gt;='Summary TC'!$C$4, S$12&lt;='Summary TC'!$C$5), R262+S238,0)</f>
        <v>0</v>
      </c>
      <c r="T262" s="639">
        <f>IF(AND(T$12&gt;='Summary TC'!$C$4, T$12&lt;='Summary TC'!$C$5), S262+T238,0)</f>
        <v>0</v>
      </c>
      <c r="U262" s="639">
        <f>IF(AND(U$12&gt;='Summary TC'!$C$4, U$12&lt;='Summary TC'!$C$5), T262+U238,0)</f>
        <v>0</v>
      </c>
      <c r="V262" s="639">
        <f>IF(AND(V$12&gt;='Summary TC'!$C$4, V$12&lt;='Summary TC'!$C$5), U262+V238,0)</f>
        <v>0</v>
      </c>
      <c r="W262" s="639">
        <f>IF(AND(W$12&gt;='Summary TC'!$C$4, W$12&lt;='Summary TC'!$C$5), V262+W238,0)</f>
        <v>0</v>
      </c>
      <c r="X262" s="639">
        <f>IF(AND(X$12&gt;='Summary TC'!$C$4, X$12&lt;='Summary TC'!$C$5), W262+X238,0)</f>
        <v>0</v>
      </c>
      <c r="Y262" s="639">
        <f>IF(AND(Y$12&gt;='Summary TC'!$C$4, Y$12&lt;='Summary TC'!$C$5), X262+Y238,0)</f>
        <v>0</v>
      </c>
      <c r="Z262" s="639">
        <f>IF(AND(Z$12&gt;='Summary TC'!$C$4, Z$12&lt;='Summary TC'!$C$5), Y262+Z238,0)</f>
        <v>0</v>
      </c>
      <c r="AA262" s="639">
        <f>IF(AND(AA$12&gt;='Summary TC'!$C$4, AA$12&lt;='Summary TC'!$C$5), Z262+AA238,0)</f>
        <v>0</v>
      </c>
      <c r="AB262" s="639">
        <f>IF(AND(AB$12&gt;='Summary TC'!$C$4, AB$12&lt;='Summary TC'!$C$5), AA262+AB238,0)</f>
        <v>0</v>
      </c>
      <c r="AC262" s="639">
        <f>IF(AND(AC$12&gt;='Summary TC'!$C$4, AC$12&lt;='Summary TC'!$C$5), AB262+AC238,0)</f>
        <v>0</v>
      </c>
      <c r="AD262" s="639">
        <f>IF(AND(AD$12&gt;='Summary TC'!$C$4, AD$12&lt;='Summary TC'!$C$5), AC262+AD238,0)</f>
        <v>0</v>
      </c>
      <c r="AE262" s="639">
        <f>IF(AND(AE$12&gt;='Summary TC'!$C$4, AE$12&lt;='Summary TC'!$C$5), AD262+AE238,0)</f>
        <v>0</v>
      </c>
      <c r="AF262" s="639">
        <f>IF(AND(AF$12&gt;='Summary TC'!$C$4, AF$12&lt;='Summary TC'!$C$5), AE262+AF238,0)</f>
        <v>0</v>
      </c>
      <c r="AG262" s="639">
        <f>IF(AND(AG$12&gt;='Summary TC'!$C$4, AG$12&lt;='Summary TC'!$C$5), AF262+AG238,0)</f>
        <v>0</v>
      </c>
      <c r="AH262" s="639">
        <f>IF(AND(AH$12&gt;='Summary TC'!$C$4, AH$12&lt;='Summary TC'!$C$5), AG262+AH238,0)</f>
        <v>0</v>
      </c>
      <c r="AI262" s="805"/>
    </row>
    <row r="263" spans="2:35" s="618" customFormat="1" hidden="1" x14ac:dyDescent="0.25">
      <c r="B263" s="803" t="s">
        <v>35</v>
      </c>
      <c r="C263" s="688"/>
      <c r="D263" s="804"/>
      <c r="E263" s="639">
        <f t="shared" ref="E263:AC263" si="89">E262*E261</f>
        <v>0</v>
      </c>
      <c r="F263" s="639">
        <f t="shared" si="89"/>
        <v>0</v>
      </c>
      <c r="G263" s="639">
        <f t="shared" si="89"/>
        <v>0</v>
      </c>
      <c r="H263" s="639">
        <f t="shared" si="89"/>
        <v>0</v>
      </c>
      <c r="I263" s="639">
        <f t="shared" si="89"/>
        <v>0</v>
      </c>
      <c r="J263" s="639">
        <f t="shared" si="89"/>
        <v>0</v>
      </c>
      <c r="K263" s="639">
        <f t="shared" si="89"/>
        <v>0</v>
      </c>
      <c r="L263" s="639">
        <f t="shared" si="89"/>
        <v>0</v>
      </c>
      <c r="M263" s="639">
        <f t="shared" si="89"/>
        <v>0</v>
      </c>
      <c r="N263" s="639">
        <f t="shared" si="89"/>
        <v>0</v>
      </c>
      <c r="O263" s="639">
        <f t="shared" si="89"/>
        <v>0</v>
      </c>
      <c r="P263" s="639">
        <f t="shared" si="89"/>
        <v>0</v>
      </c>
      <c r="Q263" s="639">
        <f t="shared" si="89"/>
        <v>0</v>
      </c>
      <c r="R263" s="639">
        <f t="shared" si="89"/>
        <v>0</v>
      </c>
      <c r="S263" s="639">
        <f t="shared" si="89"/>
        <v>0</v>
      </c>
      <c r="T263" s="639">
        <f t="shared" si="89"/>
        <v>0</v>
      </c>
      <c r="U263" s="639">
        <f t="shared" si="89"/>
        <v>0</v>
      </c>
      <c r="V263" s="639">
        <f t="shared" si="89"/>
        <v>0</v>
      </c>
      <c r="W263" s="639">
        <f t="shared" si="89"/>
        <v>0</v>
      </c>
      <c r="X263" s="639">
        <f t="shared" si="89"/>
        <v>0</v>
      </c>
      <c r="Y263" s="639">
        <f t="shared" si="89"/>
        <v>0</v>
      </c>
      <c r="Z263" s="639">
        <f t="shared" si="89"/>
        <v>0</v>
      </c>
      <c r="AA263" s="639">
        <f t="shared" si="89"/>
        <v>0</v>
      </c>
      <c r="AB263" s="639">
        <f t="shared" si="89"/>
        <v>0</v>
      </c>
      <c r="AC263" s="639">
        <f t="shared" si="89"/>
        <v>0</v>
      </c>
      <c r="AD263" s="639">
        <f t="shared" ref="AD263:AH263" si="90">AD262*AD261</f>
        <v>0</v>
      </c>
      <c r="AE263" s="639">
        <f t="shared" si="90"/>
        <v>0</v>
      </c>
      <c r="AF263" s="639">
        <f t="shared" si="90"/>
        <v>0</v>
      </c>
      <c r="AG263" s="639">
        <f t="shared" si="90"/>
        <v>0</v>
      </c>
      <c r="AH263" s="639">
        <f t="shared" si="90"/>
        <v>0</v>
      </c>
      <c r="AI263" s="805"/>
    </row>
    <row r="264" spans="2:35" s="618" customFormat="1" hidden="1" x14ac:dyDescent="0.25">
      <c r="B264" s="803"/>
      <c r="C264" s="688"/>
      <c r="D264" s="804"/>
      <c r="E264" s="729"/>
      <c r="F264" s="729"/>
      <c r="G264" s="729"/>
      <c r="H264" s="729"/>
      <c r="I264" s="729"/>
      <c r="J264" s="729"/>
      <c r="K264" s="729"/>
      <c r="L264" s="729"/>
      <c r="M264" s="729"/>
      <c r="N264" s="729"/>
      <c r="O264" s="729"/>
      <c r="P264" s="729"/>
      <c r="Q264" s="729"/>
      <c r="R264" s="729"/>
      <c r="S264" s="729"/>
      <c r="T264" s="729"/>
      <c r="U264" s="729"/>
      <c r="V264" s="729"/>
      <c r="W264" s="729"/>
      <c r="X264" s="729"/>
      <c r="Y264" s="729"/>
      <c r="Z264" s="729"/>
      <c r="AA264" s="729"/>
      <c r="AB264" s="729"/>
      <c r="AC264" s="729"/>
      <c r="AD264" s="729"/>
      <c r="AE264" s="729"/>
      <c r="AF264" s="729"/>
      <c r="AG264" s="729"/>
      <c r="AH264" s="729"/>
      <c r="AI264" s="805"/>
    </row>
    <row r="265" spans="2:35" s="618" customFormat="1" hidden="1" x14ac:dyDescent="0.25">
      <c r="B265" s="803" t="s">
        <v>36</v>
      </c>
      <c r="C265" s="688"/>
      <c r="D265" s="804"/>
      <c r="E265" s="639">
        <f>IF(AND(E$12&gt;='Summary TC'!$C$4, E$12&lt;='Summary TC'!$C$5), D265-E255,0)</f>
        <v>0</v>
      </c>
      <c r="F265" s="639">
        <f>IF(AND(F$12&gt;='Summary TC'!$C$4, F$12&lt;='Summary TC'!$C$5), E265-F255,0)</f>
        <v>0</v>
      </c>
      <c r="G265" s="639">
        <f>IF(AND(G$12&gt;='Summary TC'!$C$4, G$12&lt;='Summary TC'!$C$5), F265-G255,0)</f>
        <v>0</v>
      </c>
      <c r="H265" s="639">
        <f>IF(AND(H$12&gt;='Summary TC'!$C$4, H$12&lt;='Summary TC'!$C$5), G265-H255,0)</f>
        <v>0</v>
      </c>
      <c r="I265" s="639">
        <f>IF(AND(I$12&gt;='Summary TC'!$C$4, I$12&lt;='Summary TC'!$C$5), H265-I255,0)</f>
        <v>0</v>
      </c>
      <c r="J265" s="639">
        <f>IF(AND(J$12&gt;='Summary TC'!$C$4, J$12&lt;='Summary TC'!$C$5), I265-J255,0)</f>
        <v>0</v>
      </c>
      <c r="K265" s="639">
        <f>IF(AND(K$12&gt;='Summary TC'!$C$4, K$12&lt;='Summary TC'!$C$5), J265-K255,0)</f>
        <v>0</v>
      </c>
      <c r="L265" s="639">
        <f>IF(AND(L$12&gt;='Summary TC'!$C$4, L$12&lt;='Summary TC'!$C$5), K265-L255,0)</f>
        <v>0</v>
      </c>
      <c r="M265" s="639">
        <f>IF(AND(M$12&gt;='Summary TC'!$C$4, M$12&lt;='Summary TC'!$C$5), L265-M255,0)</f>
        <v>0</v>
      </c>
      <c r="N265" s="639">
        <f>IF(AND(N$12&gt;='Summary TC'!$C$4, N$12&lt;='Summary TC'!$C$5), M265-N255,0)</f>
        <v>0</v>
      </c>
      <c r="O265" s="639">
        <f>IF(AND(O$12&gt;='Summary TC'!$C$4, O$12&lt;='Summary TC'!$C$5), N265-O255,0)</f>
        <v>0</v>
      </c>
      <c r="P265" s="639">
        <f>IF(AND(P$12&gt;='Summary TC'!$C$4, P$12&lt;='Summary TC'!$C$5), O265-P255,0)</f>
        <v>0</v>
      </c>
      <c r="Q265" s="639">
        <f>IF(AND(Q$12&gt;='Summary TC'!$C$4, Q$12&lt;='Summary TC'!$C$5), P265-Q255,0)</f>
        <v>0</v>
      </c>
      <c r="R265" s="639">
        <f>IF(AND(R$12&gt;='Summary TC'!$C$4, R$12&lt;='Summary TC'!$C$5), Q265-R255,0)</f>
        <v>0</v>
      </c>
      <c r="S265" s="639">
        <f>IF(AND(S$12&gt;='Summary TC'!$C$4, S$12&lt;='Summary TC'!$C$5), R265-S255,0)</f>
        <v>0</v>
      </c>
      <c r="T265" s="639">
        <f>IF(AND(T$12&gt;='Summary TC'!$C$4, T$12&lt;='Summary TC'!$C$5), S265-T255,0)</f>
        <v>0</v>
      </c>
      <c r="U265" s="639">
        <f>IF(AND(U$12&gt;='Summary TC'!$C$4, U$12&lt;='Summary TC'!$C$5), T265-U255,0)</f>
        <v>0</v>
      </c>
      <c r="V265" s="639">
        <f>IF(AND(V$12&gt;='Summary TC'!$C$4, V$12&lt;='Summary TC'!$C$5), U265-V255,0)</f>
        <v>0</v>
      </c>
      <c r="W265" s="639">
        <f>IF(AND(W$12&gt;='Summary TC'!$C$4, W$12&lt;='Summary TC'!$C$5), V265-W255,0)</f>
        <v>0</v>
      </c>
      <c r="X265" s="639">
        <f>IF(AND(X$12&gt;='Summary TC'!$C$4, X$12&lt;='Summary TC'!$C$5), W265-X255,0)</f>
        <v>0</v>
      </c>
      <c r="Y265" s="639">
        <f>IF(AND(Y$12&gt;='Summary TC'!$C$4, Y$12&lt;='Summary TC'!$C$5), X265-Y255,0)</f>
        <v>0</v>
      </c>
      <c r="Z265" s="639">
        <f>IF(AND(Z$12&gt;='Summary TC'!$C$4, Z$12&lt;='Summary TC'!$C$5), Y265-Z255,0)</f>
        <v>0</v>
      </c>
      <c r="AA265" s="639">
        <f>IF(AND(AA$12&gt;='Summary TC'!$C$4, AA$12&lt;='Summary TC'!$C$5), Z265-AA255,0)</f>
        <v>0</v>
      </c>
      <c r="AB265" s="639">
        <f>IF(AND(AB$12&gt;='Summary TC'!$C$4, AB$12&lt;='Summary TC'!$C$5), AA265-AB255,0)</f>
        <v>0</v>
      </c>
      <c r="AC265" s="639">
        <f>IF(AND(AC$12&gt;='Summary TC'!$C$4, AC$12&lt;='Summary TC'!$C$5), AB265-AC255,0)</f>
        <v>0</v>
      </c>
      <c r="AD265" s="639">
        <f>IF(AND(AD$12&gt;='Summary TC'!$C$4, AD$12&lt;='Summary TC'!$C$5), AC265-AD255,0)</f>
        <v>0</v>
      </c>
      <c r="AE265" s="639">
        <f>IF(AND(AE$12&gt;='Summary TC'!$C$4, AE$12&lt;='Summary TC'!$C$5), AD265-AE255,0)</f>
        <v>0</v>
      </c>
      <c r="AF265" s="639">
        <f>IF(AND(AF$12&gt;='Summary TC'!$C$4, AF$12&lt;='Summary TC'!$C$5), AE265-AF255,0)</f>
        <v>0</v>
      </c>
      <c r="AG265" s="639">
        <f>IF(AND(AG$12&gt;='Summary TC'!$C$4, AG$12&lt;='Summary TC'!$C$5), AF265-AG255,0)</f>
        <v>0</v>
      </c>
      <c r="AH265" s="639">
        <f>IF(AND(AH$12&gt;='Summary TC'!$C$4, AH$12&lt;='Summary TC'!$C$5), AG265-AH255,0)</f>
        <v>0</v>
      </c>
      <c r="AI265" s="805"/>
    </row>
    <row r="266" spans="2:35" ht="13" hidden="1" thickBot="1" x14ac:dyDescent="0.3">
      <c r="B266" s="730" t="s">
        <v>37</v>
      </c>
      <c r="C266" s="731"/>
      <c r="D266" s="724"/>
      <c r="E266" s="456" t="str">
        <f>IF(E265&gt;E263,"CAP Needed"," ")</f>
        <v xml:space="preserve"> </v>
      </c>
      <c r="F266" s="456" t="str">
        <f>IF(F265&gt;F263,"CAP Needed"," ")</f>
        <v xml:space="preserve"> </v>
      </c>
      <c r="G266" s="456" t="str">
        <f>IF(G265&gt;G263,"CAP Needed"," ")</f>
        <v xml:space="preserve"> </v>
      </c>
      <c r="H266" s="456" t="str">
        <f>IF(H265&gt;H263,"CAP Needed"," ")</f>
        <v xml:space="preserve"> </v>
      </c>
      <c r="I266" s="456" t="str">
        <f>IF(I265&gt;I263,"CAP Needed"," ")</f>
        <v xml:space="preserve"> </v>
      </c>
      <c r="J266" s="456" t="str">
        <f t="shared" ref="J266:AC266" si="91">IF(J265&gt;J263,"CAP Needed"," ")</f>
        <v xml:space="preserve"> </v>
      </c>
      <c r="K266" s="456" t="str">
        <f t="shared" si="91"/>
        <v xml:space="preserve"> </v>
      </c>
      <c r="L266" s="456" t="str">
        <f t="shared" si="91"/>
        <v xml:space="preserve"> </v>
      </c>
      <c r="M266" s="456" t="str">
        <f t="shared" si="91"/>
        <v xml:space="preserve"> </v>
      </c>
      <c r="N266" s="456" t="str">
        <f t="shared" si="91"/>
        <v xml:space="preserve"> </v>
      </c>
      <c r="O266" s="456" t="str">
        <f t="shared" si="91"/>
        <v xml:space="preserve"> </v>
      </c>
      <c r="P266" s="456" t="str">
        <f t="shared" si="91"/>
        <v xml:space="preserve"> </v>
      </c>
      <c r="Q266" s="456" t="str">
        <f t="shared" si="91"/>
        <v xml:space="preserve"> </v>
      </c>
      <c r="R266" s="456" t="str">
        <f t="shared" si="91"/>
        <v xml:space="preserve"> </v>
      </c>
      <c r="S266" s="456" t="str">
        <f t="shared" si="91"/>
        <v xml:space="preserve"> </v>
      </c>
      <c r="T266" s="456" t="str">
        <f t="shared" si="91"/>
        <v xml:space="preserve"> </v>
      </c>
      <c r="U266" s="456" t="str">
        <f t="shared" si="91"/>
        <v xml:space="preserve"> </v>
      </c>
      <c r="V266" s="456" t="str">
        <f t="shared" si="91"/>
        <v xml:space="preserve"> </v>
      </c>
      <c r="W266" s="456" t="str">
        <f t="shared" si="91"/>
        <v xml:space="preserve"> </v>
      </c>
      <c r="X266" s="456" t="str">
        <f t="shared" si="91"/>
        <v xml:space="preserve"> </v>
      </c>
      <c r="Y266" s="456" t="str">
        <f t="shared" si="91"/>
        <v xml:space="preserve"> </v>
      </c>
      <c r="Z266" s="456" t="str">
        <f t="shared" si="91"/>
        <v xml:space="preserve"> </v>
      </c>
      <c r="AA266" s="456" t="str">
        <f t="shared" si="91"/>
        <v xml:space="preserve"> </v>
      </c>
      <c r="AB266" s="456" t="str">
        <f t="shared" si="91"/>
        <v xml:space="preserve"> </v>
      </c>
      <c r="AC266" s="456" t="str">
        <f t="shared" si="91"/>
        <v xml:space="preserve"> </v>
      </c>
      <c r="AD266" s="456" t="str">
        <f t="shared" ref="AD266:AH266" si="92">IF(AD265&gt;AD263,"CAP Needed"," ")</f>
        <v xml:space="preserve"> </v>
      </c>
      <c r="AE266" s="456" t="str">
        <f t="shared" si="92"/>
        <v xml:space="preserve"> </v>
      </c>
      <c r="AF266" s="456" t="str">
        <f t="shared" si="92"/>
        <v xml:space="preserve"> </v>
      </c>
      <c r="AG266" s="456" t="str">
        <f t="shared" si="92"/>
        <v xml:space="preserve"> </v>
      </c>
      <c r="AH266" s="456" t="str">
        <f t="shared" si="92"/>
        <v xml:space="preserve"> </v>
      </c>
      <c r="AI266" s="724"/>
    </row>
    <row r="267" spans="2:35" ht="13" hidden="1" x14ac:dyDescent="0.3">
      <c r="B267" s="488"/>
      <c r="D267" s="488"/>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8"/>
    </row>
  </sheetData>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241300</xdr:colOff>
                    <xdr:row>2</xdr:row>
                    <xdr:rowOff>355600</xdr:rowOff>
                  </from>
                  <to>
                    <xdr:col>21</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9" sqref="C9"/>
    </sheetView>
  </sheetViews>
  <sheetFormatPr defaultColWidth="8.7265625" defaultRowHeight="12.5" x14ac:dyDescent="0.25"/>
  <cols>
    <col min="1" max="1" width="29.1796875" customWidth="1"/>
    <col min="2" max="2" width="13.81640625" hidden="1" customWidth="1"/>
    <col min="3" max="3" width="34.54296875" style="20" bestFit="1" customWidth="1"/>
    <col min="4" max="4" width="36" customWidth="1"/>
    <col min="5" max="5" width="6.81640625" customWidth="1"/>
  </cols>
  <sheetData>
    <row r="1" spans="1:5" ht="13" x14ac:dyDescent="0.3">
      <c r="A1" s="2" t="s">
        <v>71</v>
      </c>
      <c r="B1" s="2"/>
      <c r="C1" s="2" t="s">
        <v>160</v>
      </c>
      <c r="D1" s="2" t="s">
        <v>180</v>
      </c>
      <c r="E1" s="5">
        <v>18</v>
      </c>
    </row>
    <row r="2" spans="1:5" ht="13" x14ac:dyDescent="0.3">
      <c r="A2" s="18" t="s">
        <v>38</v>
      </c>
      <c r="B2" s="5"/>
      <c r="C2" s="28" t="s">
        <v>161</v>
      </c>
      <c r="D2" s="2" t="s">
        <v>181</v>
      </c>
      <c r="E2" s="5">
        <v>23</v>
      </c>
    </row>
    <row r="3" spans="1:5" x14ac:dyDescent="0.25">
      <c r="A3" s="18" t="s">
        <v>39</v>
      </c>
      <c r="B3" s="5"/>
      <c r="C3" s="129" t="s">
        <v>189</v>
      </c>
    </row>
    <row r="4" spans="1:5" x14ac:dyDescent="0.25">
      <c r="A4" s="18"/>
      <c r="B4" s="5"/>
      <c r="C4" s="129" t="s">
        <v>222</v>
      </c>
    </row>
    <row r="5" spans="1:5" ht="13" x14ac:dyDescent="0.3">
      <c r="A5" s="2" t="s">
        <v>14</v>
      </c>
      <c r="B5" s="5"/>
      <c r="C5" s="129" t="s">
        <v>223</v>
      </c>
    </row>
    <row r="6" spans="1:5" ht="13" x14ac:dyDescent="0.3">
      <c r="A6" s="18" t="s">
        <v>40</v>
      </c>
      <c r="B6" s="5"/>
      <c r="C6" s="28" t="s">
        <v>162</v>
      </c>
    </row>
    <row r="7" spans="1:5" x14ac:dyDescent="0.25">
      <c r="A7" t="s">
        <v>41</v>
      </c>
      <c r="B7" s="5"/>
      <c r="C7" s="188" t="str">
        <f>IF('C Report Grouper'!$D$4="MAP+ADM Waivers","Family Planning Dem.","")</f>
        <v>Family Planning Dem.</v>
      </c>
      <c r="D7" s="129"/>
    </row>
    <row r="8" spans="1:5" x14ac:dyDescent="0.25">
      <c r="B8" s="5"/>
      <c r="C8" s="188" t="str">
        <f>IF('C Report Grouper'!$D$4="MAP+ADM Waivers","Family Planning Proj.","")</f>
        <v>Family Planning Proj.</v>
      </c>
      <c r="D8" s="129"/>
    </row>
    <row r="9" spans="1:5" ht="13" x14ac:dyDescent="0.3">
      <c r="A9" s="2" t="s">
        <v>47</v>
      </c>
      <c r="B9" s="5"/>
      <c r="C9" s="129"/>
    </row>
    <row r="10" spans="1:5" x14ac:dyDescent="0.25">
      <c r="A10" s="18" t="s">
        <v>48</v>
      </c>
      <c r="B10" s="5"/>
      <c r="C10" s="129"/>
    </row>
    <row r="11" spans="1:5" ht="13" x14ac:dyDescent="0.3">
      <c r="A11" s="18" t="s">
        <v>8</v>
      </c>
      <c r="B11" s="5"/>
      <c r="C11" s="129"/>
      <c r="D11" s="2" t="s">
        <v>179</v>
      </c>
    </row>
    <row r="12" spans="1:5" x14ac:dyDescent="0.25">
      <c r="B12" s="5"/>
      <c r="C12" s="129"/>
      <c r="D12" s="213">
        <f>SummaryTC_AP!AI141</f>
        <v>0</v>
      </c>
    </row>
    <row r="13" spans="1:5" ht="13" x14ac:dyDescent="0.3">
      <c r="A13" s="2" t="s">
        <v>50</v>
      </c>
      <c r="B13" s="5"/>
      <c r="C13" s="129"/>
    </row>
    <row r="14" spans="1:5" x14ac:dyDescent="0.25">
      <c r="A14" s="18" t="s">
        <v>51</v>
      </c>
      <c r="B14" s="5"/>
    </row>
    <row r="15" spans="1:5" x14ac:dyDescent="0.25">
      <c r="A15" s="18" t="s">
        <v>52</v>
      </c>
      <c r="B15" s="5"/>
      <c r="D15" s="129"/>
    </row>
    <row r="16" spans="1:5" x14ac:dyDescent="0.25">
      <c r="B16" s="5"/>
      <c r="D16" s="129"/>
    </row>
    <row r="17" spans="1:4" ht="13" x14ac:dyDescent="0.3">
      <c r="A17" s="2" t="s">
        <v>178</v>
      </c>
      <c r="B17" s="5"/>
      <c r="C17" s="129"/>
      <c r="D17" s="129"/>
    </row>
    <row r="18" spans="1:4" x14ac:dyDescent="0.25">
      <c r="A18" t="s">
        <v>90</v>
      </c>
      <c r="B18" s="5"/>
      <c r="C18" s="129"/>
      <c r="D18" s="129"/>
    </row>
    <row r="19" spans="1:4" x14ac:dyDescent="0.25">
      <c r="A19" s="18" t="s">
        <v>91</v>
      </c>
      <c r="B19" s="5"/>
      <c r="C19" s="129"/>
    </row>
    <row r="20" spans="1:4" x14ac:dyDescent="0.25">
      <c r="B20" s="5"/>
      <c r="C20" s="129"/>
      <c r="D20" s="129"/>
    </row>
    <row r="21" spans="1:4" ht="13" x14ac:dyDescent="0.3">
      <c r="A21" s="2"/>
      <c r="B21" s="5"/>
      <c r="C21" s="129"/>
      <c r="D21" s="129"/>
    </row>
    <row r="22" spans="1:4" x14ac:dyDescent="0.25">
      <c r="B22" s="5"/>
      <c r="C22" s="129"/>
      <c r="D22" s="129"/>
    </row>
    <row r="23" spans="1:4" x14ac:dyDescent="0.25">
      <c r="B23" s="5"/>
      <c r="C23" s="129"/>
    </row>
    <row r="24" spans="1:4" x14ac:dyDescent="0.25">
      <c r="B24" s="5"/>
    </row>
    <row r="25" spans="1:4" x14ac:dyDescent="0.25">
      <c r="B25" s="5"/>
    </row>
    <row r="26" spans="1:4" x14ac:dyDescent="0.25">
      <c r="B26" s="5"/>
    </row>
    <row r="27" spans="1:4" x14ac:dyDescent="0.25">
      <c r="B27" s="230"/>
      <c r="C27" s="129"/>
    </row>
    <row r="28" spans="1:4" x14ac:dyDescent="0.25">
      <c r="B28" s="230"/>
      <c r="C28" s="129"/>
    </row>
    <row r="29" spans="1:4" x14ac:dyDescent="0.25">
      <c r="C29" s="129"/>
    </row>
    <row r="30" spans="1:4" x14ac:dyDescent="0.25">
      <c r="C30" s="129"/>
    </row>
    <row r="31" spans="1:4" x14ac:dyDescent="0.25">
      <c r="C31" s="129"/>
    </row>
    <row r="32" spans="1:4" x14ac:dyDescent="0.25">
      <c r="C32" s="129"/>
    </row>
    <row r="33" spans="1:4" x14ac:dyDescent="0.25">
      <c r="C33" s="129"/>
    </row>
    <row r="34" spans="1:4" x14ac:dyDescent="0.25">
      <c r="C34" s="129"/>
    </row>
    <row r="35" spans="1:4" x14ac:dyDescent="0.25">
      <c r="C35" s="129"/>
    </row>
    <row r="36" spans="1:4" ht="14" x14ac:dyDescent="0.3">
      <c r="A36" s="54"/>
      <c r="C36" s="129"/>
    </row>
    <row r="37" spans="1:4" ht="14" x14ac:dyDescent="0.3">
      <c r="A37" s="54"/>
      <c r="C37" s="129"/>
    </row>
    <row r="38" spans="1:4" ht="14" x14ac:dyDescent="0.3">
      <c r="A38" s="54"/>
      <c r="C38" s="129"/>
    </row>
    <row r="39" spans="1:4" x14ac:dyDescent="0.25">
      <c r="C39" s="129"/>
    </row>
    <row r="40" spans="1:4" x14ac:dyDescent="0.25">
      <c r="C40" s="129"/>
    </row>
    <row r="41" spans="1:4" x14ac:dyDescent="0.25">
      <c r="C41" s="129"/>
      <c r="D41" s="129"/>
    </row>
    <row r="42" spans="1:4" x14ac:dyDescent="0.25">
      <c r="C42" s="129"/>
      <c r="D42" s="129"/>
    </row>
    <row r="43" spans="1:4" x14ac:dyDescent="0.25">
      <c r="C43" s="129"/>
      <c r="D43" s="129"/>
    </row>
    <row r="44" spans="1:4" x14ac:dyDescent="0.25">
      <c r="D44" s="129"/>
    </row>
  </sheetData>
  <sheetProtection algorithmName="SHA-512" hashValue="6a8BtbfXMt/++v0x6YVbLo/bImavD6kJRb18xk/Q3l1EKV64zZ5K4MyXywcHrmivtLTNnjcLHNBo71uS3ekWFQ==" saltValue="r1u+fA5h0HfZ5rfKuwIwO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30" activePane="bottomLeft" state="frozen"/>
      <selection pane="bottomLeft" activeCell="AI197" sqref="AI197"/>
    </sheetView>
  </sheetViews>
  <sheetFormatPr defaultColWidth="8.7265625" defaultRowHeight="12.5" x14ac:dyDescent="0.25"/>
  <cols>
    <col min="1" max="1" width="8.7265625" style="18"/>
    <col min="2" max="2" width="54.1796875" style="18" customWidth="1"/>
    <col min="3" max="3" width="8" style="23" customWidth="1"/>
    <col min="4" max="4" width="20.1796875" style="18" customWidth="1"/>
    <col min="5" max="5" width="17.26953125" style="18" customWidth="1"/>
    <col min="6" max="6" width="17.81640625" style="18" customWidth="1"/>
    <col min="7" max="7" width="17.453125" style="18" customWidth="1"/>
    <col min="8" max="8" width="17.7265625" style="18" customWidth="1"/>
    <col min="9" max="9" width="19" style="18" customWidth="1"/>
    <col min="10" max="10" width="20.1796875" style="18" customWidth="1"/>
    <col min="11" max="34" width="18.7265625" style="18" customWidth="1"/>
    <col min="35" max="35" width="19.1796875" style="18" customWidth="1"/>
    <col min="36" max="16384" width="8.7265625" style="18"/>
  </cols>
  <sheetData>
    <row r="1" spans="1:35" ht="28" hidden="1" customHeight="1" x14ac:dyDescent="0.35">
      <c r="A1" s="44"/>
      <c r="B1" s="164"/>
      <c r="C1" s="212"/>
      <c r="D1" s="44"/>
    </row>
    <row r="2" spans="1:35" hidden="1" x14ac:dyDescent="0.25">
      <c r="C2" s="234"/>
    </row>
    <row r="3" spans="1:35" ht="14" hidden="1" x14ac:dyDescent="0.3">
      <c r="B3" s="54"/>
      <c r="F3" s="54"/>
      <c r="G3" s="54"/>
      <c r="H3" s="54"/>
      <c r="I3" s="54"/>
      <c r="J3" s="54"/>
    </row>
    <row r="4" spans="1:35" ht="14" hidden="1" x14ac:dyDescent="0.3">
      <c r="B4" s="235"/>
      <c r="F4" s="54"/>
      <c r="G4" s="54"/>
      <c r="H4" s="54"/>
      <c r="I4" s="54"/>
      <c r="J4" s="54"/>
    </row>
    <row r="5" spans="1:35" ht="14" hidden="1" x14ac:dyDescent="0.3">
      <c r="B5" s="235"/>
      <c r="F5" s="54"/>
      <c r="G5" s="54"/>
      <c r="H5" s="54"/>
      <c r="I5" s="54"/>
      <c r="J5" s="54"/>
    </row>
    <row r="6" spans="1:35" ht="14" hidden="1" x14ac:dyDescent="0.3">
      <c r="B6" s="235"/>
      <c r="E6" s="54"/>
      <c r="F6" s="54"/>
      <c r="G6" s="54"/>
      <c r="H6" s="54"/>
      <c r="I6" s="54"/>
      <c r="J6" s="54"/>
    </row>
    <row r="7" spans="1:35" ht="20.149999999999999" hidden="1" customHeight="1" x14ac:dyDescent="0.3">
      <c r="B7" s="235"/>
      <c r="C7" s="234"/>
      <c r="E7" s="236"/>
    </row>
    <row r="8" spans="1:35" ht="20.149999999999999" customHeight="1" x14ac:dyDescent="0.3">
      <c r="B8" s="235"/>
      <c r="C8" s="234"/>
      <c r="E8" s="236"/>
    </row>
    <row r="10" spans="1:35" ht="13" thickBot="1" x14ac:dyDescent="0.3">
      <c r="B10" s="160" t="s">
        <v>3</v>
      </c>
      <c r="C10" s="214"/>
      <c r="D10" s="160"/>
    </row>
    <row r="11" spans="1:35" ht="13" x14ac:dyDescent="0.3">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 thickBot="1" x14ac:dyDescent="0.3">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5">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5">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5">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7"/>
    </row>
    <row r="16" spans="1:35" s="147" customFormat="1" x14ac:dyDescent="0.25">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78"/>
    </row>
    <row r="17" spans="2:35" s="242" customFormat="1" x14ac:dyDescent="0.25">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79"/>
    </row>
    <row r="18" spans="2:35" x14ac:dyDescent="0.25">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7"/>
    </row>
    <row r="19" spans="2:35" x14ac:dyDescent="0.25">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7"/>
    </row>
    <row r="20" spans="2:35" s="147" customFormat="1" x14ac:dyDescent="0.25">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78"/>
    </row>
    <row r="21" spans="2:35" s="234" customFormat="1" x14ac:dyDescent="0.25">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0"/>
    </row>
    <row r="22" spans="2:35" s="234" customFormat="1" x14ac:dyDescent="0.25">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0"/>
    </row>
    <row r="23" spans="2:35" s="234" customFormat="1" x14ac:dyDescent="0.25">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7"/>
    </row>
    <row r="24" spans="2:35" s="147" customFormat="1" x14ac:dyDescent="0.25">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78"/>
    </row>
    <row r="25" spans="2:35" s="234" customFormat="1" x14ac:dyDescent="0.25">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79"/>
    </row>
    <row r="26" spans="2:35" s="234" customFormat="1" x14ac:dyDescent="0.25">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7"/>
    </row>
    <row r="27" spans="2:35" s="234" customFormat="1" x14ac:dyDescent="0.25">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7"/>
    </row>
    <row r="28" spans="2:35" s="147" customFormat="1" x14ac:dyDescent="0.25">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78"/>
    </row>
    <row r="29" spans="2:35" s="234" customFormat="1" x14ac:dyDescent="0.25">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0"/>
    </row>
    <row r="30" spans="2:35" s="234" customFormat="1" x14ac:dyDescent="0.25">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0"/>
    </row>
    <row r="31" spans="2:35" s="234" customFormat="1" x14ac:dyDescent="0.25">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7"/>
    </row>
    <row r="32" spans="2:35" s="147" customFormat="1" x14ac:dyDescent="0.25">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78"/>
    </row>
    <row r="33" spans="2:60" s="234" customFormat="1" x14ac:dyDescent="0.25">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1"/>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5">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7"/>
    </row>
    <row r="35" spans="2:60" x14ac:dyDescent="0.25">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7"/>
    </row>
    <row r="36" spans="2:60" x14ac:dyDescent="0.25">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2"/>
    </row>
    <row r="37" spans="2:60" x14ac:dyDescent="0.25">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7"/>
    </row>
    <row r="38" spans="2:60" s="147" customFormat="1" x14ac:dyDescent="0.25">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78"/>
    </row>
    <row r="39" spans="2:60" s="234" customFormat="1" x14ac:dyDescent="0.25">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0"/>
    </row>
    <row r="40" spans="2:60" x14ac:dyDescent="0.25">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2"/>
    </row>
    <row r="41" spans="2:60" x14ac:dyDescent="0.25">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2"/>
    </row>
    <row r="42" spans="2:60" s="147" customFormat="1" x14ac:dyDescent="0.25">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5">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2"/>
    </row>
    <row r="44" spans="2:60" x14ac:dyDescent="0.25">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2"/>
    </row>
    <row r="45" spans="2:60" x14ac:dyDescent="0.25">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2"/>
    </row>
    <row r="46" spans="2:60" s="147" customFormat="1" x14ac:dyDescent="0.25">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5">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2"/>
    </row>
    <row r="48" spans="2:60" x14ac:dyDescent="0.25">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2"/>
    </row>
    <row r="49" spans="2:35" x14ac:dyDescent="0.25">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2"/>
    </row>
    <row r="50" spans="2:35" s="147" customFormat="1" x14ac:dyDescent="0.25">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5">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2"/>
    </row>
    <row r="52" spans="2:35" x14ac:dyDescent="0.25">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2"/>
    </row>
    <row r="53" spans="2:35" x14ac:dyDescent="0.25">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2"/>
    </row>
    <row r="54" spans="2:35" s="147" customFormat="1" x14ac:dyDescent="0.25">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5">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2"/>
    </row>
    <row r="56" spans="2:35" x14ac:dyDescent="0.25">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2"/>
    </row>
    <row r="57" spans="2:35" x14ac:dyDescent="0.25">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7"/>
    </row>
    <row r="58" spans="2:35" x14ac:dyDescent="0.25">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7"/>
    </row>
    <row r="59" spans="2:35" x14ac:dyDescent="0.25">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7"/>
    </row>
    <row r="60" spans="2:35" x14ac:dyDescent="0.25">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7"/>
    </row>
    <row r="61" spans="2:35" x14ac:dyDescent="0.25">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7"/>
    </row>
    <row r="62" spans="2:35" x14ac:dyDescent="0.25">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7"/>
    </row>
    <row r="63" spans="2:35" x14ac:dyDescent="0.25">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7"/>
    </row>
    <row r="64" spans="2:35" x14ac:dyDescent="0.25">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7"/>
    </row>
    <row r="65" spans="2:35" x14ac:dyDescent="0.25">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7"/>
    </row>
    <row r="66" spans="2:35" x14ac:dyDescent="0.25">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7"/>
    </row>
    <row r="67" spans="2:35" x14ac:dyDescent="0.25">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7"/>
    </row>
    <row r="68" spans="2:35" x14ac:dyDescent="0.25">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7"/>
    </row>
    <row r="69" spans="2:35" x14ac:dyDescent="0.25">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7"/>
    </row>
    <row r="70" spans="2:35" ht="13" thickBot="1" x14ac:dyDescent="0.3">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3"/>
    </row>
    <row r="71" spans="2:35" ht="13" thickBot="1" x14ac:dyDescent="0.3">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5">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 thickBot="1" x14ac:dyDescent="0.3">
      <c r="B73" s="25" t="str">
        <f>'Summary TC'!B73</f>
        <v>With-Waiver Total Expenditures</v>
      </c>
      <c r="C73" s="214"/>
      <c r="D73" s="160"/>
    </row>
    <row r="74" spans="2:35" ht="13" x14ac:dyDescent="0.3">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 thickBot="1" x14ac:dyDescent="0.3">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5">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7"/>
      <c r="AI76" s="346"/>
    </row>
    <row r="77" spans="2:35" x14ac:dyDescent="0.25">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28">
        <f>SUMIF('WW Spending Total'!$B$10:$B$49,SummaryTC_AP!$B77,'WW Spending Total'!AG$10:AG$49)</f>
        <v>0</v>
      </c>
      <c r="AI77" s="330">
        <f>SUM(E77:AC77)</f>
        <v>0</v>
      </c>
    </row>
    <row r="78" spans="2:35" x14ac:dyDescent="0.25">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28">
        <f>SUMIF('WW Spending Total'!$B$10:$B$49,SummaryTC_AP!$B78,'WW Spending Total'!AG$10:AG$49)</f>
        <v>0</v>
      </c>
      <c r="AI78" s="330">
        <f>SUM(E78:AC78)</f>
        <v>0</v>
      </c>
    </row>
    <row r="79" spans="2:35" x14ac:dyDescent="0.25">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28">
        <f>SUMIF('WW Spending Total'!$B$10:$B$49,SummaryTC_AP!$B79,'WW Spending Total'!AG$10:AG$49)</f>
        <v>0</v>
      </c>
      <c r="AI79" s="330">
        <f>SUM(E79:AC79)</f>
        <v>0</v>
      </c>
    </row>
    <row r="80" spans="2:35" x14ac:dyDescent="0.25">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28">
        <f>SUMIF('WW Spending Total'!$B$10:$B$49,SummaryTC_AP!$B80,'WW Spending Total'!AG$10:AG$49)</f>
        <v>0</v>
      </c>
      <c r="AI80" s="330">
        <f>SUM(E80:AC80)</f>
        <v>0</v>
      </c>
    </row>
    <row r="81" spans="2:35" x14ac:dyDescent="0.25">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28">
        <f>SUMIF('WW Spending Total'!$B$10:$B$49,SummaryTC_AP!$B81,'WW Spending Total'!AG$10:AG$49)</f>
        <v>0</v>
      </c>
      <c r="AI81" s="330">
        <f>SUM(E81:AC81)</f>
        <v>0</v>
      </c>
    </row>
    <row r="82" spans="2:35" x14ac:dyDescent="0.25">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0"/>
      <c r="AI82" s="330"/>
    </row>
    <row r="83" spans="2:35" x14ac:dyDescent="0.25">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0">
        <f>SUMIF('WW Spending Total'!$B$10:$B$49,SummaryTC_AP!$B83,'WW Spending Total'!AG$10:AG$49)</f>
        <v>0</v>
      </c>
      <c r="AI83" s="330">
        <f>IF($B$7="Actuals only",SUMIF('WW Spending Actual'!$B$8:$B$49,SummaryTC_AP!$B83,'WW Spending Actual'!I$8:I$49),0)+IF($B$7="Actuals + Projected",SUMIF('WW Spending Total'!$B$8:$B$49,SummaryTC_AP!$B83,'WW Spending Total'!I$8:I$49),0)</f>
        <v>0</v>
      </c>
    </row>
    <row r="84" spans="2:35" x14ac:dyDescent="0.25">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28">
        <f>SUMIF('WW Spending Total'!$B$10:$B$49,SummaryTC_AP!$B84,'WW Spending Total'!AG$10:AG$49)</f>
        <v>0</v>
      </c>
      <c r="AI84" s="330">
        <f>SUM(E84:AC84)</f>
        <v>0</v>
      </c>
    </row>
    <row r="85" spans="2:35" x14ac:dyDescent="0.25">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28">
        <f>SUMIF('WW Spending Total'!$B$10:$B$49,SummaryTC_AP!$B85,'WW Spending Total'!AG$10:AG$49)</f>
        <v>0</v>
      </c>
      <c r="AI85" s="330">
        <f>SUM(E85:AC85)</f>
        <v>0</v>
      </c>
    </row>
    <row r="86" spans="2:35" x14ac:dyDescent="0.25">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28">
        <f>SUMIF('WW Spending Total'!$B$10:$B$49,SummaryTC_AP!$B86,'WW Spending Total'!AG$10:AG$49)</f>
        <v>0</v>
      </c>
      <c r="AI86" s="330">
        <f>SUM(E86:AC86)</f>
        <v>0</v>
      </c>
    </row>
    <row r="87" spans="2:35" x14ac:dyDescent="0.25">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28">
        <f>SUMIF('WW Spending Total'!$B$10:$B$49,SummaryTC_AP!$B87,'WW Spending Total'!AG$10:AG$49)</f>
        <v>0</v>
      </c>
      <c r="AI87" s="330">
        <f>SUM(E87:AC87)</f>
        <v>0</v>
      </c>
    </row>
    <row r="88" spans="2:35" x14ac:dyDescent="0.25">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28">
        <f>SUMIF('WW Spending Total'!$B$10:$B$49,SummaryTC_AP!$B88,'WW Spending Total'!AG$10:AG$49)</f>
        <v>0</v>
      </c>
      <c r="AI88" s="330">
        <f>SUM(E88:AC88)</f>
        <v>0</v>
      </c>
    </row>
    <row r="89" spans="2:35" x14ac:dyDescent="0.25">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0"/>
      <c r="AI89" s="330"/>
    </row>
    <row r="90" spans="2:35" x14ac:dyDescent="0.25">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0"/>
      <c r="AI90" s="330">
        <f>IF($B$7="Actuals only",SUMIF('WW Spending Actual'!$B$8:$B$49,SummaryTC_AP!$B90,'WW Spending Actual'!I$8:I$49),0)+IF($B$7="Actuals + Projected",SUMIF('WW Spending Total'!$B$17:$B$517,SummaryTC_AP!$B90,'WW Spending Total'!I$17:I$22),0)</f>
        <v>0</v>
      </c>
    </row>
    <row r="91" spans="2:35" x14ac:dyDescent="0.25">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28">
        <f>SUMIF('WW Spending Total'!$B$10:$B$49,SummaryTC_AP!$B91,'WW Spending Total'!AG$10:AG$49)</f>
        <v>0</v>
      </c>
      <c r="AI91" s="330">
        <f>SUM(E91:AC91)</f>
        <v>0</v>
      </c>
    </row>
    <row r="92" spans="2:35" x14ac:dyDescent="0.25">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28">
        <f>SUMIF('WW Spending Total'!$B$10:$B$49,SummaryTC_AP!$B92,'WW Spending Total'!AG$10:AG$49)</f>
        <v>0</v>
      </c>
      <c r="AI92" s="330">
        <f>SUM(E92:AC92)</f>
        <v>0</v>
      </c>
    </row>
    <row r="93" spans="2:35" x14ac:dyDescent="0.25">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28">
        <f>SUMIF('WW Spending Total'!$B$10:$B$49,SummaryTC_AP!$B93,'WW Spending Total'!AG$10:AG$49)</f>
        <v>0</v>
      </c>
      <c r="AI93" s="330">
        <f>SUM(E93:AC93)</f>
        <v>0</v>
      </c>
    </row>
    <row r="94" spans="2:35" x14ac:dyDescent="0.25">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28">
        <f>SUMIF('WW Spending Total'!$B$10:$B$49,SummaryTC_AP!$B94,'WW Spending Total'!AG$10:AG$49)</f>
        <v>0</v>
      </c>
      <c r="AI94" s="330">
        <f>SUM(E94:AC94)</f>
        <v>0</v>
      </c>
    </row>
    <row r="95" spans="2:35" x14ac:dyDescent="0.25">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28">
        <f>SUMIF('WW Spending Total'!$B$10:$B$49,SummaryTC_AP!$B95,'WW Spending Total'!AG$10:AG$49)</f>
        <v>0</v>
      </c>
      <c r="AI95" s="330">
        <f>SUM(E95:AC95)</f>
        <v>0</v>
      </c>
    </row>
    <row r="96" spans="2:35" ht="13" thickBot="1" x14ac:dyDescent="0.3">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1"/>
      <c r="AI96" s="331"/>
    </row>
    <row r="97" spans="2:35" ht="13" thickBot="1" x14ac:dyDescent="0.3">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5">
      <c r="B98" s="25">
        <f>'Summary TC'!B98</f>
        <v>0</v>
      </c>
    </row>
    <row r="99" spans="2:35" ht="13" thickBot="1" x14ac:dyDescent="0.3">
      <c r="B99" s="25" t="str">
        <f>'Summary TC'!B99</f>
        <v>Savings Phase-Down</v>
      </c>
      <c r="C99" s="214"/>
      <c r="D99" s="160"/>
    </row>
    <row r="100" spans="2:35" ht="13" x14ac:dyDescent="0.3">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 thickBot="1" x14ac:dyDescent="0.3">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ht="13" x14ac:dyDescent="0.3">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5">
      <c r="B103" s="25" t="str">
        <f>'Summary TC'!B103</f>
        <v/>
      </c>
      <c r="C103" s="25">
        <f>'Summary TC'!C103</f>
        <v>0</v>
      </c>
      <c r="D103" s="244"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5" customFormat="1" x14ac:dyDescent="0.25">
      <c r="B104" s="25">
        <f>'Summary TC'!B104</f>
        <v>0</v>
      </c>
      <c r="C104" s="25">
        <f>'Summary TC'!C104</f>
        <v>0</v>
      </c>
      <c r="D104" s="244"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5" customFormat="1" x14ac:dyDescent="0.25">
      <c r="B105" s="25" t="str">
        <f>'Summary TC'!B105</f>
        <v>Difference</v>
      </c>
      <c r="C105" s="25">
        <f>'Summary TC'!C105</f>
        <v>0</v>
      </c>
      <c r="D105" s="244"/>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5">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5">
      <c r="B107" s="25" t="str">
        <f>'Summary TC'!B107</f>
        <v>Savings Reduction</v>
      </c>
      <c r="C107" s="25">
        <f>'Summary TC'!C107</f>
        <v>0</v>
      </c>
      <c r="D107" s="246"/>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ht="13" x14ac:dyDescent="0.3">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5">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5">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5">
      <c r="B111" s="25" t="str">
        <f>'Summary TC'!B111</f>
        <v>Difference</v>
      </c>
      <c r="C111" s="25">
        <f>'Summary TC'!C111</f>
        <v>0</v>
      </c>
      <c r="D111" s="243"/>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5">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5">
      <c r="B113" s="25" t="str">
        <f>'Summary TC'!B113</f>
        <v>Savings Reduction</v>
      </c>
      <c r="C113" s="25">
        <f>'Summary TC'!C113</f>
        <v>0</v>
      </c>
      <c r="D113" s="246"/>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ht="13" x14ac:dyDescent="0.3">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5">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5">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5">
      <c r="B117" s="25" t="str">
        <f>'Summary TC'!B117</f>
        <v>Difference</v>
      </c>
      <c r="C117" s="25">
        <f>'Summary TC'!C117</f>
        <v>0</v>
      </c>
      <c r="D117" s="243"/>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5">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5">
      <c r="B119" s="25" t="str">
        <f>'Summary TC'!B119</f>
        <v>Savings Reduction</v>
      </c>
      <c r="C119" s="25">
        <f>'Summary TC'!C119</f>
        <v>0</v>
      </c>
      <c r="D119" s="246"/>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ht="13" x14ac:dyDescent="0.3">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5">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5">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5">
      <c r="B123" s="25" t="str">
        <f>'Summary TC'!B123</f>
        <v>Difference</v>
      </c>
      <c r="C123" s="25">
        <f>'Summary TC'!C123</f>
        <v>0</v>
      </c>
      <c r="D123" s="243"/>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5">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5">
      <c r="B125" s="25" t="str">
        <f>'Summary TC'!B125</f>
        <v>Savings Reduction</v>
      </c>
      <c r="C125" s="25">
        <f>'Summary TC'!C125</f>
        <v>0</v>
      </c>
      <c r="D125" s="246"/>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ht="13" x14ac:dyDescent="0.3">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5">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5">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5">
      <c r="B129" s="25" t="str">
        <f>'Summary TC'!B129</f>
        <v>Difference</v>
      </c>
      <c r="C129" s="25">
        <f>'Summary TC'!C129</f>
        <v>0</v>
      </c>
      <c r="D129" s="243"/>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5">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5">
      <c r="B131" s="25" t="str">
        <f>'Summary TC'!B131</f>
        <v>Savings Reduction</v>
      </c>
      <c r="C131" s="25">
        <f>'Summary TC'!C131</f>
        <v>0</v>
      </c>
      <c r="D131" s="246"/>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 thickBot="1" x14ac:dyDescent="0.3">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 thickBot="1" x14ac:dyDescent="0.3">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5">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 thickBot="1" x14ac:dyDescent="0.3">
      <c r="B135" s="25">
        <f>'Summary TC'!B135</f>
        <v>0</v>
      </c>
    </row>
    <row r="136" spans="2:35" x14ac:dyDescent="0.25">
      <c r="B136" s="27" t="str">
        <f>'Summary TC'!B136</f>
        <v>BASE VARIANCE</v>
      </c>
      <c r="C136" s="215"/>
      <c r="D136" s="248"/>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5">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5">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5">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5">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 thickBot="1" x14ac:dyDescent="0.3">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5">
      <c r="B142" s="18">
        <f>'Summary TC'!B142</f>
        <v>0</v>
      </c>
    </row>
    <row r="143" spans="2:35" ht="13" thickBot="1" x14ac:dyDescent="0.3">
      <c r="B143" s="18" t="str">
        <f>'Summary TC'!B143</f>
        <v>Cumulative Target Limit</v>
      </c>
      <c r="C143" s="214"/>
    </row>
    <row r="144" spans="2:35" ht="13" x14ac:dyDescent="0.3">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 thickBot="1" x14ac:dyDescent="0.3">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5">
      <c r="B146" s="25">
        <f>'Summary TC'!B146</f>
        <v>0</v>
      </c>
      <c r="C146" s="228"/>
      <c r="D146" s="25"/>
      <c r="AI146" s="25"/>
    </row>
    <row r="147" spans="2:35" x14ac:dyDescent="0.25">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5">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5">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5">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5">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 thickBot="1" x14ac:dyDescent="0.3">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5">
      <c r="B153" s="18">
        <f>'Summary TC'!B153</f>
        <v>0</v>
      </c>
    </row>
    <row r="154" spans="2:35" x14ac:dyDescent="0.25">
      <c r="B154" s="18">
        <f>'Summary TC'!B154</f>
        <v>0</v>
      </c>
    </row>
    <row r="155" spans="2:35" x14ac:dyDescent="0.25">
      <c r="B155" s="18">
        <f>'Summary TC'!B155</f>
        <v>0</v>
      </c>
    </row>
    <row r="156" spans="2:35" ht="13" x14ac:dyDescent="0.3">
      <c r="B156" s="18" t="str">
        <f>'Summary TC'!B156</f>
        <v>HYPOTHETICALS TEST 1</v>
      </c>
      <c r="D156" s="233"/>
    </row>
    <row r="157" spans="2:35" x14ac:dyDescent="0.25">
      <c r="B157" s="18">
        <f>'Summary TC'!B157</f>
        <v>0</v>
      </c>
    </row>
    <row r="158" spans="2:35" ht="13" thickBot="1" x14ac:dyDescent="0.3">
      <c r="B158" s="18" t="str">
        <f>'Summary TC'!B158</f>
        <v>Without-Waiver Total Expenditures</v>
      </c>
      <c r="C158" s="214"/>
      <c r="D158" s="160"/>
    </row>
    <row r="159" spans="2:35" ht="13" x14ac:dyDescent="0.3">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 thickBot="1" x14ac:dyDescent="0.3">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5">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48"/>
      <c r="AI161" s="348"/>
    </row>
    <row r="162" spans="2:35" x14ac:dyDescent="0.25">
      <c r="B162" s="25" t="str">
        <f>'Summary TC'!B162</f>
        <v>Family Planning</v>
      </c>
      <c r="C162" s="25">
        <f>'Summary TC'!C162</f>
        <v>1</v>
      </c>
      <c r="D162" s="5" t="s">
        <v>20</v>
      </c>
      <c r="E162" s="107">
        <f>E163*E164</f>
        <v>0</v>
      </c>
      <c r="F162" s="108">
        <f t="shared" ref="F162:AC162" si="66">F163*F164</f>
        <v>0</v>
      </c>
      <c r="G162" s="108">
        <f t="shared" si="66"/>
        <v>0</v>
      </c>
      <c r="H162" s="108">
        <f t="shared" si="66"/>
        <v>0</v>
      </c>
      <c r="I162" s="108">
        <f t="shared" si="66"/>
        <v>0</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10323387.720000001</v>
      </c>
      <c r="W162" s="108">
        <f t="shared" si="66"/>
        <v>9838760.2799999993</v>
      </c>
      <c r="X162" s="108">
        <f t="shared" si="66"/>
        <v>7696924.8399999999</v>
      </c>
      <c r="Y162" s="108">
        <f t="shared" si="66"/>
        <v>11760285.280000001</v>
      </c>
      <c r="Z162" s="108">
        <f t="shared" si="66"/>
        <v>11070931.869999999</v>
      </c>
      <c r="AA162" s="108">
        <f t="shared" si="66"/>
        <v>14265593.34</v>
      </c>
      <c r="AB162" s="108">
        <f t="shared" si="66"/>
        <v>0</v>
      </c>
      <c r="AC162" s="108">
        <f t="shared" si="66"/>
        <v>0</v>
      </c>
      <c r="AD162" s="108">
        <f t="shared" ref="AD162:AH162" si="67">AD163*AD164</f>
        <v>0</v>
      </c>
      <c r="AE162" s="108">
        <f t="shared" si="67"/>
        <v>0</v>
      </c>
      <c r="AF162" s="108">
        <f t="shared" si="67"/>
        <v>0</v>
      </c>
      <c r="AG162" s="108">
        <f t="shared" si="67"/>
        <v>0</v>
      </c>
      <c r="AH162" s="328">
        <f t="shared" si="67"/>
        <v>0</v>
      </c>
      <c r="AI162" s="349"/>
    </row>
    <row r="163" spans="2:35" s="147" customFormat="1" x14ac:dyDescent="0.25">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34.28</v>
      </c>
      <c r="W163" s="80">
        <f>SUMIF('WOW PMPM &amp; Agg'!$B$42:$B$50,SummaryTC_AP!$B162,'WOW PMPM &amp; Agg'!V$42:V$50)</f>
        <v>34.57</v>
      </c>
      <c r="X163" s="80">
        <f>SUMIF('WOW PMPM &amp; Agg'!$B$42:$B$50,SummaryTC_AP!$B162,'WOW PMPM &amp; Agg'!W$42:W$50)</f>
        <v>34.869999999999997</v>
      </c>
      <c r="Y163" s="80">
        <f>SUMIF('WOW PMPM &amp; Agg'!$B$42:$B$50,SummaryTC_AP!$B162,'WOW PMPM &amp; Agg'!X$42:X$50)</f>
        <v>35.17</v>
      </c>
      <c r="Z163" s="80">
        <f>SUMIF('WOW PMPM &amp; Agg'!$B$42:$B$50,SummaryTC_AP!$B162,'WOW PMPM &amp; Agg'!Y$42:Y$50)</f>
        <v>35.47</v>
      </c>
      <c r="AA163" s="80">
        <f>SUMIF('WOW PMPM &amp; Agg'!$B$42:$B$50,SummaryTC_AP!$B162,'WOW PMPM &amp; Agg'!Z$42:Z$50)</f>
        <v>35.78</v>
      </c>
      <c r="AB163" s="80">
        <f>SUMIF('WOW PMPM &amp; Agg'!$B$42:$B$50,SummaryTC_AP!$B162,'WOW PMPM &amp; Agg'!AA$42:AA$50)</f>
        <v>0</v>
      </c>
      <c r="AC163" s="80">
        <f>SUMIF('WOW PMPM &amp; Agg'!$B$42:$B$50,SummaryTC_AP!$B162,'WOW PMPM &amp; Agg'!AB$42:AB$50)</f>
        <v>0</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0"/>
    </row>
    <row r="164" spans="2:35" x14ac:dyDescent="0.25">
      <c r="B164" s="25" t="str">
        <f>'Summary TC'!B164</f>
        <v/>
      </c>
      <c r="C164" s="25">
        <f>'Summary TC'!C164</f>
        <v>0</v>
      </c>
      <c r="D164" s="5" t="s">
        <v>22</v>
      </c>
      <c r="E164" s="384">
        <f>SUMIF('MemMon Total'!$B$24:$B$27,SummaryTC_AP!$B162,'MemMon Total'!D$24:D$27)</f>
        <v>0</v>
      </c>
      <c r="F164" s="385">
        <f>SUMIF('MemMon Total'!$B$24:$B$27,SummaryTC_AP!$B162,'MemMon Total'!E$24:E$27)</f>
        <v>0</v>
      </c>
      <c r="G164" s="385">
        <f>SUMIF('MemMon Total'!$B$24:$B$27,SummaryTC_AP!$B162,'MemMon Total'!F$24:F$27)</f>
        <v>0</v>
      </c>
      <c r="H164" s="385">
        <f>SUMIF('MemMon Total'!$B$24:$B$27,SummaryTC_AP!$B162,'MemMon Total'!G$24:G$27)</f>
        <v>0</v>
      </c>
      <c r="I164" s="385">
        <f>SUMIF('MemMon Total'!$B$24:$B$27,SummaryTC_AP!$B162,'MemMon Total'!H$24:H$27)</f>
        <v>0</v>
      </c>
      <c r="J164" s="385">
        <f>SUMIF('MemMon Total'!$B$24:$B$27,SummaryTC_AP!$B162,'MemMon Total'!I$24:I$27)</f>
        <v>0</v>
      </c>
      <c r="K164" s="385">
        <f>SUMIF('MemMon Total'!$B$24:$B$27,SummaryTC_AP!$B162,'MemMon Total'!J$24:J$27)</f>
        <v>0</v>
      </c>
      <c r="L164" s="385">
        <f>SUMIF('MemMon Total'!$B$24:$B$27,SummaryTC_AP!$B162,'MemMon Total'!K$24:K$27)</f>
        <v>0</v>
      </c>
      <c r="M164" s="385">
        <f>SUMIF('MemMon Total'!$B$24:$B$27,SummaryTC_AP!$B162,'MemMon Total'!L$24:L$27)</f>
        <v>0</v>
      </c>
      <c r="N164" s="385">
        <f>SUMIF('MemMon Total'!$B$24:$B$27,SummaryTC_AP!$B162,'MemMon Total'!M$24:M$27)</f>
        <v>0</v>
      </c>
      <c r="O164" s="385">
        <f>SUMIF('MemMon Total'!$B$24:$B$27,SummaryTC_AP!$B162,'MemMon Total'!N$24:N$27)</f>
        <v>0</v>
      </c>
      <c r="P164" s="385">
        <f>SUMIF('MemMon Total'!$B$24:$B$27,SummaryTC_AP!$B162,'MemMon Total'!O$24:O$27)</f>
        <v>0</v>
      </c>
      <c r="Q164" s="385">
        <f>SUMIF('MemMon Total'!$B$24:$B$27,SummaryTC_AP!$B162,'MemMon Total'!P$24:P$27)</f>
        <v>0</v>
      </c>
      <c r="R164" s="385">
        <f>SUMIF('MemMon Total'!$B$24:$B$27,SummaryTC_AP!$B162,'MemMon Total'!Q$24:Q$27)</f>
        <v>0</v>
      </c>
      <c r="S164" s="385">
        <f>SUMIF('MemMon Total'!$B$24:$B$27,SummaryTC_AP!$B162,'MemMon Total'!R$24:R$27)</f>
        <v>0</v>
      </c>
      <c r="T164" s="385">
        <f>SUMIF('MemMon Total'!$B$24:$B$27,SummaryTC_AP!$B162,'MemMon Total'!S$24:S$27)</f>
        <v>0</v>
      </c>
      <c r="U164" s="385">
        <f>SUMIF('MemMon Total'!$B$24:$B$27,SummaryTC_AP!$B162,'MemMon Total'!T$24:T$27)</f>
        <v>0</v>
      </c>
      <c r="V164" s="385">
        <f>SUMIF('MemMon Total'!$B$24:$B$27,SummaryTC_AP!$B162,'MemMon Total'!U$24:U$27)</f>
        <v>301149</v>
      </c>
      <c r="W164" s="385">
        <f>SUMIF('MemMon Total'!$B$24:$B$27,SummaryTC_AP!$B162,'MemMon Total'!V$24:V$27)</f>
        <v>284604</v>
      </c>
      <c r="X164" s="385">
        <f>SUMIF('MemMon Total'!$B$24:$B$27,SummaryTC_AP!$B162,'MemMon Total'!W$24:W$27)</f>
        <v>220732</v>
      </c>
      <c r="Y164" s="385">
        <f>SUMIF('MemMon Total'!$B$24:$B$27,SummaryTC_AP!$B162,'MemMon Total'!X$24:X$27)</f>
        <v>334384</v>
      </c>
      <c r="Z164" s="385">
        <f>SUMIF('MemMon Total'!$B$24:$B$27,SummaryTC_AP!$B162,'MemMon Total'!Y$24:Y$27)</f>
        <v>312121</v>
      </c>
      <c r="AA164" s="385">
        <f>SUMIF('MemMon Total'!$B$24:$B$27,SummaryTC_AP!$B162,'MemMon Total'!Z$24:Z$27)</f>
        <v>398703</v>
      </c>
      <c r="AB164" s="385">
        <f>SUMIF('MemMon Total'!$B$24:$B$27,SummaryTC_AP!$B162,'MemMon Total'!AA$24:AA$27)</f>
        <v>0</v>
      </c>
      <c r="AC164" s="385">
        <f>SUMIF('MemMon Total'!$B$24:$B$27,SummaryTC_AP!$B162,'MemMon Total'!AB$24:AB$27)</f>
        <v>0</v>
      </c>
      <c r="AD164" s="385">
        <f>SUMIF('MemMon Total'!$B$24:$B$27,SummaryTC_AP!$B162,'MemMon Total'!AC$24:AC$27)</f>
        <v>0</v>
      </c>
      <c r="AE164" s="385">
        <f>SUMIF('MemMon Total'!$B$24:$B$27,SummaryTC_AP!$B162,'MemMon Total'!AD$24:AD$27)</f>
        <v>0</v>
      </c>
      <c r="AF164" s="385">
        <f>SUMIF('MemMon Total'!$B$24:$B$27,SummaryTC_AP!$B162,'MemMon Total'!AE$24:AE$27)</f>
        <v>0</v>
      </c>
      <c r="AG164" s="385">
        <f>SUMIF('MemMon Total'!$B$24:$B$27,SummaryTC_AP!$B162,'MemMon Total'!AF$24:AF$27)</f>
        <v>0</v>
      </c>
      <c r="AH164" s="386">
        <f>SUMIF('MemMon Total'!$B$24:$B$27,SummaryTC_AP!$B162,'MemMon Total'!AG$24:AG$27)</f>
        <v>0</v>
      </c>
      <c r="AI164" s="349"/>
    </row>
    <row r="165" spans="2:35" x14ac:dyDescent="0.25">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2"/>
      <c r="AI165" s="349"/>
    </row>
    <row r="166" spans="2:35" x14ac:dyDescent="0.25">
      <c r="B166" s="25" t="str">
        <f>'Summary TC'!B166</f>
        <v/>
      </c>
      <c r="C166" s="25">
        <f>'Summary TC'!C166</f>
        <v>0</v>
      </c>
      <c r="D166" s="5" t="s">
        <v>20</v>
      </c>
      <c r="E166" s="107">
        <f>E167*E168</f>
        <v>0</v>
      </c>
      <c r="F166" s="108">
        <f t="shared" ref="F166:AC166" si="68">F167*F168</f>
        <v>0</v>
      </c>
      <c r="G166" s="108">
        <f t="shared" si="68"/>
        <v>0</v>
      </c>
      <c r="H166" s="108">
        <f t="shared" si="68"/>
        <v>0</v>
      </c>
      <c r="I166" s="108">
        <f t="shared" si="68"/>
        <v>0</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28">
        <f t="shared" si="69"/>
        <v>0</v>
      </c>
      <c r="AI166" s="349"/>
    </row>
    <row r="167" spans="2:35" s="147" customFormat="1" x14ac:dyDescent="0.25">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0"/>
    </row>
    <row r="168" spans="2:35" x14ac:dyDescent="0.25">
      <c r="B168" s="25">
        <f>'Summary TC'!B168</f>
        <v>0</v>
      </c>
      <c r="C168" s="25">
        <f>'Summary TC'!C168</f>
        <v>0</v>
      </c>
      <c r="D168" s="5" t="s">
        <v>22</v>
      </c>
      <c r="E168" s="384">
        <f>SUMIF('MemMon Total'!$B$24:$B$27,SummaryTC_AP!$B166,'MemMon Total'!D$24:D$27)</f>
        <v>0</v>
      </c>
      <c r="F168" s="385">
        <f>SUMIF('MemMon Total'!$B$24:$B$27,SummaryTC_AP!$B166,'MemMon Total'!E$24:E$27)</f>
        <v>0</v>
      </c>
      <c r="G168" s="385">
        <f>SUMIF('MemMon Total'!$B$24:$B$27,SummaryTC_AP!$B166,'MemMon Total'!F$24:F$27)</f>
        <v>0</v>
      </c>
      <c r="H168" s="385">
        <f>SUMIF('MemMon Total'!$B$24:$B$27,SummaryTC_AP!$B166,'MemMon Total'!G$24:G$27)</f>
        <v>0</v>
      </c>
      <c r="I168" s="385">
        <f>SUMIF('MemMon Total'!$B$24:$B$27,SummaryTC_AP!$B166,'MemMon Total'!H$24:H$27)</f>
        <v>0</v>
      </c>
      <c r="J168" s="385">
        <f>SUMIF('MemMon Total'!$B$24:$B$27,SummaryTC_AP!$B166,'MemMon Total'!I$24:I$27)</f>
        <v>0</v>
      </c>
      <c r="K168" s="385">
        <f>SUMIF('MemMon Total'!$B$24:$B$27,SummaryTC_AP!$B166,'MemMon Total'!J$24:J$27)</f>
        <v>0</v>
      </c>
      <c r="L168" s="385">
        <f>SUMIF('MemMon Total'!$B$24:$B$27,SummaryTC_AP!$B166,'MemMon Total'!K$24:K$27)</f>
        <v>0</v>
      </c>
      <c r="M168" s="385">
        <f>SUMIF('MemMon Total'!$B$24:$B$27,SummaryTC_AP!$B166,'MemMon Total'!L$24:L$27)</f>
        <v>0</v>
      </c>
      <c r="N168" s="385">
        <f>SUMIF('MemMon Total'!$B$24:$B$27,SummaryTC_AP!$B166,'MemMon Total'!M$24:M$27)</f>
        <v>0</v>
      </c>
      <c r="O168" s="385">
        <f>SUMIF('MemMon Total'!$B$24:$B$27,SummaryTC_AP!$B166,'MemMon Total'!N$24:N$27)</f>
        <v>0</v>
      </c>
      <c r="P168" s="385">
        <f>SUMIF('MemMon Total'!$B$24:$B$27,SummaryTC_AP!$B166,'MemMon Total'!O$24:O$27)</f>
        <v>0</v>
      </c>
      <c r="Q168" s="385">
        <f>SUMIF('MemMon Total'!$B$24:$B$27,SummaryTC_AP!$B166,'MemMon Total'!P$24:P$27)</f>
        <v>0</v>
      </c>
      <c r="R168" s="385">
        <f>SUMIF('MemMon Total'!$B$24:$B$27,SummaryTC_AP!$B166,'MemMon Total'!Q$24:Q$27)</f>
        <v>0</v>
      </c>
      <c r="S168" s="385">
        <f>SUMIF('MemMon Total'!$B$24:$B$27,SummaryTC_AP!$B166,'MemMon Total'!R$24:R$27)</f>
        <v>0</v>
      </c>
      <c r="T168" s="385">
        <f>SUMIF('MemMon Total'!$B$24:$B$27,SummaryTC_AP!$B166,'MemMon Total'!S$24:S$27)</f>
        <v>0</v>
      </c>
      <c r="U168" s="385">
        <f>SUMIF('MemMon Total'!$B$24:$B$27,SummaryTC_AP!$B166,'MemMon Total'!T$24:T$27)</f>
        <v>0</v>
      </c>
      <c r="V168" s="385">
        <f>SUMIF('MemMon Total'!$B$24:$B$27,SummaryTC_AP!$B166,'MemMon Total'!U$24:U$27)</f>
        <v>0</v>
      </c>
      <c r="W168" s="385">
        <f>SUMIF('MemMon Total'!$B$24:$B$27,SummaryTC_AP!$B166,'MemMon Total'!V$24:V$27)</f>
        <v>0</v>
      </c>
      <c r="X168" s="385">
        <f>SUMIF('MemMon Total'!$B$24:$B$27,SummaryTC_AP!$B166,'MemMon Total'!W$24:W$27)</f>
        <v>0</v>
      </c>
      <c r="Y168" s="385">
        <f>SUMIF('MemMon Total'!$B$24:$B$27,SummaryTC_AP!$B166,'MemMon Total'!X$24:X$27)</f>
        <v>0</v>
      </c>
      <c r="Z168" s="385">
        <f>SUMIF('MemMon Total'!$B$24:$B$27,SummaryTC_AP!$B166,'MemMon Total'!Y$24:Y$27)</f>
        <v>0</v>
      </c>
      <c r="AA168" s="385">
        <f>SUMIF('MemMon Total'!$B$24:$B$27,SummaryTC_AP!$B166,'MemMon Total'!Z$24:Z$27)</f>
        <v>0</v>
      </c>
      <c r="AB168" s="385">
        <f>SUMIF('MemMon Total'!$B$24:$B$27,SummaryTC_AP!$B166,'MemMon Total'!AA$24:AA$27)</f>
        <v>0</v>
      </c>
      <c r="AC168" s="385">
        <f>SUMIF('MemMon Total'!$B$24:$B$27,SummaryTC_AP!$B166,'MemMon Total'!AB$24:AB$27)</f>
        <v>0</v>
      </c>
      <c r="AD168" s="385">
        <f>SUMIF('MemMon Total'!$B$24:$B$27,SummaryTC_AP!$B166,'MemMon Total'!AC$24:AC$27)</f>
        <v>0</v>
      </c>
      <c r="AE168" s="385">
        <f>SUMIF('MemMon Total'!$B$24:$B$27,SummaryTC_AP!$B166,'MemMon Total'!AD$24:AD$27)</f>
        <v>0</v>
      </c>
      <c r="AF168" s="385">
        <f>SUMIF('MemMon Total'!$B$24:$B$27,SummaryTC_AP!$B166,'MemMon Total'!AE$24:AE$27)</f>
        <v>0</v>
      </c>
      <c r="AG168" s="385">
        <f>SUMIF('MemMon Total'!$B$24:$B$27,SummaryTC_AP!$B166,'MemMon Total'!AF$24:AF$27)</f>
        <v>0</v>
      </c>
      <c r="AH168" s="386">
        <f>SUMIF('MemMon Total'!$B$24:$B$27,SummaryTC_AP!$B166,'MemMon Total'!AG$24:AG$27)</f>
        <v>0</v>
      </c>
      <c r="AI168" s="349"/>
    </row>
    <row r="169" spans="2:35" x14ac:dyDescent="0.25">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2"/>
      <c r="AI169" s="349"/>
    </row>
    <row r="170" spans="2:35" x14ac:dyDescent="0.25">
      <c r="B170" s="25" t="str">
        <f>'Summary TC'!B170</f>
        <v/>
      </c>
      <c r="C170" s="25">
        <f>'Summary TC'!C170</f>
        <v>0</v>
      </c>
      <c r="D170" s="5" t="s">
        <v>20</v>
      </c>
      <c r="E170" s="107">
        <f>E171*E172</f>
        <v>0</v>
      </c>
      <c r="F170" s="108">
        <f t="shared" ref="F170:AC170" si="70">F171*F172</f>
        <v>0</v>
      </c>
      <c r="G170" s="108">
        <f t="shared" si="70"/>
        <v>0</v>
      </c>
      <c r="H170" s="108">
        <f t="shared" si="70"/>
        <v>0</v>
      </c>
      <c r="I170" s="108">
        <f t="shared" si="70"/>
        <v>0</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28">
        <f t="shared" si="71"/>
        <v>0</v>
      </c>
      <c r="AI170" s="349"/>
    </row>
    <row r="171" spans="2:35" s="147" customFormat="1" x14ac:dyDescent="0.25">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0"/>
    </row>
    <row r="172" spans="2:35" x14ac:dyDescent="0.25">
      <c r="B172" s="25">
        <f>'Summary TC'!B172</f>
        <v>0</v>
      </c>
      <c r="C172" s="25">
        <f>'Summary TC'!C172</f>
        <v>0</v>
      </c>
      <c r="D172" s="5" t="s">
        <v>22</v>
      </c>
      <c r="E172" s="384">
        <f>SUMIF('MemMon Total'!$B$24:$B$27,SummaryTC_AP!$B170,'MemMon Total'!D$24:D$27)</f>
        <v>0</v>
      </c>
      <c r="F172" s="385">
        <f>SUMIF('MemMon Total'!$B$24:$B$27,SummaryTC_AP!$B170,'MemMon Total'!E$24:E$27)</f>
        <v>0</v>
      </c>
      <c r="G172" s="385">
        <f>SUMIF('MemMon Total'!$B$24:$B$27,SummaryTC_AP!$B170,'MemMon Total'!F$24:F$27)</f>
        <v>0</v>
      </c>
      <c r="H172" s="385">
        <f>SUMIF('MemMon Total'!$B$24:$B$27,SummaryTC_AP!$B170,'MemMon Total'!G$24:G$27)</f>
        <v>0</v>
      </c>
      <c r="I172" s="385">
        <f>SUMIF('MemMon Total'!$B$24:$B$27,SummaryTC_AP!$B170,'MemMon Total'!H$24:H$27)</f>
        <v>0</v>
      </c>
      <c r="J172" s="385">
        <f>SUMIF('MemMon Total'!$B$24:$B$27,SummaryTC_AP!$B170,'MemMon Total'!I$24:I$27)</f>
        <v>0</v>
      </c>
      <c r="K172" s="385">
        <f>SUMIF('MemMon Total'!$B$24:$B$27,SummaryTC_AP!$B170,'MemMon Total'!J$24:J$27)</f>
        <v>0</v>
      </c>
      <c r="L172" s="385">
        <f>SUMIF('MemMon Total'!$B$24:$B$27,SummaryTC_AP!$B170,'MemMon Total'!K$24:K$27)</f>
        <v>0</v>
      </c>
      <c r="M172" s="385">
        <f>SUMIF('MemMon Total'!$B$24:$B$27,SummaryTC_AP!$B170,'MemMon Total'!L$24:L$27)</f>
        <v>0</v>
      </c>
      <c r="N172" s="385">
        <f>SUMIF('MemMon Total'!$B$24:$B$27,SummaryTC_AP!$B170,'MemMon Total'!M$24:M$27)</f>
        <v>0</v>
      </c>
      <c r="O172" s="385">
        <f>SUMIF('MemMon Total'!$B$24:$B$27,SummaryTC_AP!$B170,'MemMon Total'!N$24:N$27)</f>
        <v>0</v>
      </c>
      <c r="P172" s="385">
        <f>SUMIF('MemMon Total'!$B$24:$B$27,SummaryTC_AP!$B170,'MemMon Total'!O$24:O$27)</f>
        <v>0</v>
      </c>
      <c r="Q172" s="385">
        <f>SUMIF('MemMon Total'!$B$24:$B$27,SummaryTC_AP!$B170,'MemMon Total'!P$24:P$27)</f>
        <v>0</v>
      </c>
      <c r="R172" s="385">
        <f>SUMIF('MemMon Total'!$B$24:$B$27,SummaryTC_AP!$B170,'MemMon Total'!Q$24:Q$27)</f>
        <v>0</v>
      </c>
      <c r="S172" s="385">
        <f>SUMIF('MemMon Total'!$B$24:$B$27,SummaryTC_AP!$B170,'MemMon Total'!R$24:R$27)</f>
        <v>0</v>
      </c>
      <c r="T172" s="385">
        <f>SUMIF('MemMon Total'!$B$24:$B$27,SummaryTC_AP!$B170,'MemMon Total'!S$24:S$27)</f>
        <v>0</v>
      </c>
      <c r="U172" s="385">
        <f>SUMIF('MemMon Total'!$B$24:$B$27,SummaryTC_AP!$B170,'MemMon Total'!T$24:T$27)</f>
        <v>0</v>
      </c>
      <c r="V172" s="385">
        <f>SUMIF('MemMon Total'!$B$24:$B$27,SummaryTC_AP!$B170,'MemMon Total'!U$24:U$27)</f>
        <v>0</v>
      </c>
      <c r="W172" s="385">
        <f>SUMIF('MemMon Total'!$B$24:$B$27,SummaryTC_AP!$B170,'MemMon Total'!V$24:V$27)</f>
        <v>0</v>
      </c>
      <c r="X172" s="385">
        <f>SUMIF('MemMon Total'!$B$24:$B$27,SummaryTC_AP!$B170,'MemMon Total'!W$24:W$27)</f>
        <v>0</v>
      </c>
      <c r="Y172" s="385">
        <f>SUMIF('MemMon Total'!$B$24:$B$27,SummaryTC_AP!$B170,'MemMon Total'!X$24:X$27)</f>
        <v>0</v>
      </c>
      <c r="Z172" s="385">
        <f>SUMIF('MemMon Total'!$B$24:$B$27,SummaryTC_AP!$B170,'MemMon Total'!Y$24:Y$27)</f>
        <v>0</v>
      </c>
      <c r="AA172" s="385">
        <f>SUMIF('MemMon Total'!$B$24:$B$27,SummaryTC_AP!$B170,'MemMon Total'!Z$24:Z$27)</f>
        <v>0</v>
      </c>
      <c r="AB172" s="385">
        <f>SUMIF('MemMon Total'!$B$24:$B$27,SummaryTC_AP!$B170,'MemMon Total'!AA$24:AA$27)</f>
        <v>0</v>
      </c>
      <c r="AC172" s="385">
        <f>SUMIF('MemMon Total'!$B$24:$B$27,SummaryTC_AP!$B170,'MemMon Total'!AB$24:AB$27)</f>
        <v>0</v>
      </c>
      <c r="AD172" s="385">
        <f>SUMIF('MemMon Total'!$B$24:$B$27,SummaryTC_AP!$B170,'MemMon Total'!AC$24:AC$27)</f>
        <v>0</v>
      </c>
      <c r="AE172" s="385">
        <f>SUMIF('MemMon Total'!$B$24:$B$27,SummaryTC_AP!$B170,'MemMon Total'!AD$24:AD$27)</f>
        <v>0</v>
      </c>
      <c r="AF172" s="385">
        <f>SUMIF('MemMon Total'!$B$24:$B$27,SummaryTC_AP!$B170,'MemMon Total'!AE$24:AE$27)</f>
        <v>0</v>
      </c>
      <c r="AG172" s="385">
        <f>SUMIF('MemMon Total'!$B$24:$B$27,SummaryTC_AP!$B170,'MemMon Total'!AF$24:AF$27)</f>
        <v>0</v>
      </c>
      <c r="AH172" s="386">
        <f>SUMIF('MemMon Total'!$B$24:$B$27,SummaryTC_AP!$B170,'MemMon Total'!AG$24:AG$27)</f>
        <v>0</v>
      </c>
      <c r="AI172" s="349"/>
    </row>
    <row r="173" spans="2:35" x14ac:dyDescent="0.25">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2"/>
      <c r="AI173" s="349"/>
    </row>
    <row r="174" spans="2:35" x14ac:dyDescent="0.25">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2"/>
      <c r="AI174" s="349"/>
    </row>
    <row r="175" spans="2:35" x14ac:dyDescent="0.25">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2"/>
      <c r="AI175" s="349"/>
    </row>
    <row r="176" spans="2:35" x14ac:dyDescent="0.25">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2"/>
      <c r="AI176" s="349"/>
    </row>
    <row r="177" spans="2:39" x14ac:dyDescent="0.25">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2"/>
      <c r="AI177" s="349"/>
    </row>
    <row r="178" spans="2:39" x14ac:dyDescent="0.25">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28">
        <f>SUMIF('WOW PMPM &amp; Agg'!$B$42:$B$50,SummaryTC_AP!$B178,'WOW PMPM &amp; Agg'!AG$42:AG$50)</f>
        <v>0</v>
      </c>
      <c r="AI178" s="349"/>
    </row>
    <row r="179" spans="2:39" x14ac:dyDescent="0.25">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28">
        <f>SUMIF('WOW PMPM &amp; Agg'!$B$42:$B$50,SummaryTC_AP!$B179,'WOW PMPM &amp; Agg'!AG$42:AG$50)</f>
        <v>0</v>
      </c>
      <c r="AI179" s="349"/>
    </row>
    <row r="180" spans="2:39" x14ac:dyDescent="0.25">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28">
        <f>SUMIF('WOW PMPM &amp; Agg'!$B$42:$B$50,SummaryTC_AP!$B180,'WOW PMPM &amp; Agg'!AG$42:AG$50)</f>
        <v>0</v>
      </c>
      <c r="AI180" s="349"/>
    </row>
    <row r="181" spans="2:39" ht="13" thickBot="1" x14ac:dyDescent="0.3">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3"/>
      <c r="AI181" s="351"/>
    </row>
    <row r="182" spans="2:39" ht="13" thickBot="1" x14ac:dyDescent="0.3">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10323387.720000001</v>
      </c>
      <c r="W182" s="200">
        <f>IF(AND(W$12&gt;=Dropdowns!$E$1, W$12&lt;=Dropdowns!$E$2), SUMIF($D161:$D181,"Total",W161:W181),0)</f>
        <v>9838760.2799999993</v>
      </c>
      <c r="X182" s="200">
        <f>IF(AND(X$12&gt;=Dropdowns!$E$1, X$12&lt;=Dropdowns!$E$2), SUMIF($D161:$D181,"Total",X161:X181),0)</f>
        <v>7696924.8399999999</v>
      </c>
      <c r="Y182" s="200">
        <f>IF(AND(Y$12&gt;=Dropdowns!$E$1, Y$12&lt;=Dropdowns!$E$2), SUMIF($D161:$D181,"Total",Y161:Y181),0)</f>
        <v>11760285.280000001</v>
      </c>
      <c r="Z182" s="200">
        <f>IF(AND(Z$12&gt;=Dropdowns!$E$1, Z$12&lt;=Dropdowns!$E$2), SUMIF($D161:$D181,"Total",Z161:Z181),0)</f>
        <v>11070931.869999999</v>
      </c>
      <c r="AA182" s="200">
        <f>IF(AND(AA$12&gt;=Dropdowns!$E$1, AA$12&lt;=Dropdowns!$E$2), SUMIF($D161:$D181,"Total",AA161:AA181),0)</f>
        <v>14265593.34</v>
      </c>
      <c r="AB182" s="200">
        <f>IF(AND(AB$12&gt;=Dropdowns!$E$1, AB$12&lt;=Dropdowns!$E$2), SUMIF($D161:$D181,"Total",AB161:AB181),0)</f>
        <v>0</v>
      </c>
      <c r="AC182" s="200">
        <f>IF(AND(AC$12&gt;=Dropdowns!$E$1, AC$12&lt;=Dropdowns!$E$2), SUMIF($D161:$D181,"Total",AC161:AC181),0)</f>
        <v>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64955883.329999998</v>
      </c>
    </row>
    <row r="183" spans="2:39" x14ac:dyDescent="0.25">
      <c r="B183" s="18">
        <f>'Summary TC'!B183</f>
        <v>0</v>
      </c>
    </row>
    <row r="184" spans="2:39" ht="13" thickBot="1" x14ac:dyDescent="0.3">
      <c r="B184" s="18" t="str">
        <f>'Summary TC'!B184</f>
        <v>With-Waiver Total Expenditures</v>
      </c>
      <c r="C184" s="214"/>
      <c r="D184" s="160"/>
    </row>
    <row r="185" spans="2:39" ht="13" x14ac:dyDescent="0.3">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 thickBot="1" x14ac:dyDescent="0.3">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5">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48"/>
      <c r="AI187" s="348"/>
    </row>
    <row r="188" spans="2:39" x14ac:dyDescent="0.25">
      <c r="B188" s="25" t="str">
        <f>'Summary TC'!B188</f>
        <v>Family Planning</v>
      </c>
      <c r="C188" s="25">
        <f>'Summary TC'!C188</f>
        <v>1</v>
      </c>
      <c r="D188" s="138"/>
      <c r="E188" s="125">
        <f>SUMIF('WW Spending Total'!$B$10:$B$49,SummaryTC_AP!$B188,'WW Spending Total'!D$10:D$49)</f>
        <v>7804646</v>
      </c>
      <c r="F188" s="128">
        <f>SUMIF('WW Spending Total'!$B$10:$B$49,SummaryTC_AP!$B188,'WW Spending Total'!E$10:E$49)</f>
        <v>13927374</v>
      </c>
      <c r="G188" s="128">
        <f>SUMIF('WW Spending Total'!$B$10:$B$49,SummaryTC_AP!$B188,'WW Spending Total'!F$10:F$49)</f>
        <v>18001205</v>
      </c>
      <c r="H188" s="128">
        <f>SUMIF('WW Spending Total'!$B$10:$B$49,SummaryTC_AP!$B188,'WW Spending Total'!G$10:G$49)</f>
        <v>23670783</v>
      </c>
      <c r="I188" s="128">
        <f>SUMIF('WW Spending Total'!$B$10:$B$49,SummaryTC_AP!$B188,'WW Spending Total'!H$10:H$49)</f>
        <v>25950982</v>
      </c>
      <c r="J188" s="128">
        <f>SUMIF('WW Spending Total'!$B$10:$B$49,SummaryTC_AP!$B188,'WW Spending Total'!I$10:I$49)</f>
        <v>33169941</v>
      </c>
      <c r="K188" s="128">
        <f>SUMIF('WW Spending Total'!$B$10:$B$49,SummaryTC_AP!$B188,'WW Spending Total'!J$10:J$49)</f>
        <v>39300724</v>
      </c>
      <c r="L188" s="128">
        <f>SUMIF('WW Spending Total'!$B$10:$B$49,SummaryTC_AP!$B188,'WW Spending Total'!K$10:K$49)</f>
        <v>-36</v>
      </c>
      <c r="M188" s="128">
        <f>SUMIF('WW Spending Total'!$B$10:$B$49,SummaryTC_AP!$B188,'WW Spending Total'!L$10:L$49)</f>
        <v>15498566</v>
      </c>
      <c r="N188" s="128">
        <f>SUMIF('WW Spending Total'!$B$10:$B$49,SummaryTC_AP!$B188,'WW Spending Total'!M$10:M$49)</f>
        <v>74540666</v>
      </c>
      <c r="O188" s="128">
        <f>SUMIF('WW Spending Total'!$B$10:$B$49,SummaryTC_AP!$B188,'WW Spending Total'!N$10:N$49)</f>
        <v>-1</v>
      </c>
      <c r="P188" s="128">
        <f>SUMIF('WW Spending Total'!$B$10:$B$49,SummaryTC_AP!$B188,'WW Spending Total'!O$10:O$49)</f>
        <v>1692960</v>
      </c>
      <c r="Q188" s="128">
        <f>SUMIF('WW Spending Total'!$B$10:$B$49,SummaryTC_AP!$B188,'WW Spending Total'!P$10:P$49)</f>
        <v>20104273</v>
      </c>
      <c r="R188" s="128">
        <f>SUMIF('WW Spending Total'!$B$10:$B$49,SummaryTC_AP!$B188,'WW Spending Total'!Q$10:Q$49)</f>
        <v>20512347</v>
      </c>
      <c r="S188" s="128">
        <f>SUMIF('WW Spending Total'!$B$10:$B$49,SummaryTC_AP!$B188,'WW Spending Total'!R$10:R$49)</f>
        <v>19877729</v>
      </c>
      <c r="T188" s="128">
        <f>SUMIF('WW Spending Total'!$B$10:$B$49,SummaryTC_AP!$B188,'WW Spending Total'!S$10:S$49)</f>
        <v>12907314</v>
      </c>
      <c r="U188" s="128">
        <f>SUMIF('WW Spending Total'!$B$10:$B$49,SummaryTC_AP!$B188,'WW Spending Total'!T$10:T$49)</f>
        <v>2719100</v>
      </c>
      <c r="V188" s="128">
        <f>SUMIF('WW Spending Total'!$B$10:$B$49,SummaryTC_AP!$B188,'WW Spending Total'!U$10:U$49)</f>
        <v>11993021</v>
      </c>
      <c r="W188" s="128">
        <f>SUMIF('WW Spending Total'!$B$10:$B$49,SummaryTC_AP!$B188,'WW Spending Total'!V$10:V$49)</f>
        <v>8243971</v>
      </c>
      <c r="X188" s="128">
        <f>SUMIF('WW Spending Total'!$B$10:$B$49,SummaryTC_AP!$B188,'WW Spending Total'!W$10:W$49)</f>
        <v>8745890</v>
      </c>
      <c r="Y188" s="128">
        <f>SUMIF('WW Spending Total'!$B$10:$B$49,SummaryTC_AP!$B188,'WW Spending Total'!X$10:X$49)</f>
        <v>8229086</v>
      </c>
      <c r="Z188" s="128">
        <f>SUMIF('WW Spending Total'!$B$10:$B$49,SummaryTC_AP!$B188,'WW Spending Total'!Y$10:Y$49)</f>
        <v>6458762</v>
      </c>
      <c r="AA188" s="128">
        <f>SUMIF('WW Spending Total'!$B$10:$B$49,SummaryTC_AP!$B188,'WW Spending Total'!Z$10:Z$49)</f>
        <v>4159588</v>
      </c>
      <c r="AB188" s="128">
        <f>SUMIF('WW Spending Total'!$B$10:$B$49,SummaryTC_AP!$B188,'WW Spending Total'!AA$10:AA$49)</f>
        <v>0</v>
      </c>
      <c r="AC188" s="128">
        <f>SUMIF('WW Spending Total'!$B$10:$B$49,SummaryTC_AP!$B188,'WW Spending Total'!AB$10:AB$49)</f>
        <v>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4">
        <f>SUMIF('WW Spending Total'!$B$10:$B$49,SummaryTC_AP!$B188,'WW Spending Total'!AG$10:AG$49)</f>
        <v>0</v>
      </c>
      <c r="AI188" s="349"/>
    </row>
    <row r="189" spans="2:39" x14ac:dyDescent="0.25">
      <c r="B189" s="25" t="str">
        <f>'Summary TC'!B189</f>
        <v/>
      </c>
      <c r="C189" s="25">
        <f>'Summary TC'!C189</f>
        <v>0</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4">
        <f>SUMIF('WW Spending Total'!$B$10:$B$49,SummaryTC_AP!$B189,'WW Spending Total'!AG$10:AG$49)</f>
        <v>0</v>
      </c>
      <c r="AI189" s="349"/>
    </row>
    <row r="190" spans="2:39" x14ac:dyDescent="0.25">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4">
        <f>SUMIF('WW Spending Total'!$B$10:$B$49,SummaryTC_AP!$B190,'WW Spending Total'!AG$10:AG$49)</f>
        <v>0</v>
      </c>
      <c r="AI190" s="349"/>
    </row>
    <row r="191" spans="2:39" x14ac:dyDescent="0.25">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49"/>
      <c r="AI191" s="349"/>
      <c r="AJ191" s="109"/>
      <c r="AK191" s="109"/>
      <c r="AL191" s="109"/>
      <c r="AM191" s="109"/>
    </row>
    <row r="192" spans="2:39" x14ac:dyDescent="0.25">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4"/>
      <c r="AI192" s="334"/>
    </row>
    <row r="193" spans="2:37" x14ac:dyDescent="0.25">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4">
        <f>SUMIF('WW Spending Total'!$B$10:$B$49,SummaryTC_AP!$B193,'WW Spending Total'!AG$10:AG$49)</f>
        <v>0</v>
      </c>
      <c r="AI193" s="334"/>
    </row>
    <row r="194" spans="2:37" x14ac:dyDescent="0.25">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4">
        <f>SUMIF('WW Spending Total'!$B$10:$B$49,SummaryTC_AP!$B194,'WW Spending Total'!AG$10:AG$49)</f>
        <v>0</v>
      </c>
      <c r="AI194" s="334"/>
    </row>
    <row r="195" spans="2:37" x14ac:dyDescent="0.25">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4">
        <f>SUMIF('WW Spending Total'!$B$10:$B$49,SummaryTC_AP!$B195,'WW Spending Total'!AG$10:AG$49)</f>
        <v>0</v>
      </c>
      <c r="AI195" s="334"/>
    </row>
    <row r="196" spans="2:37" ht="13" thickBot="1" x14ac:dyDescent="0.3">
      <c r="B196" s="25">
        <f>'Summary TC'!B196</f>
        <v>0</v>
      </c>
      <c r="C196" s="122">
        <f>'Summary TC'!C196</f>
        <v>0</v>
      </c>
      <c r="D196" s="5"/>
      <c r="E196" s="336">
        <f>IF($B$7="Actuals only",SUMIF('WW Spending Actual'!$B$36:$B$39,SummaryTC_AP!$B196,'WW Spending Actual'!D$36:D$39),0)+IF($B$7="Actuals + Projected",SUMIF('WW Spending Total'!$B$36:$B$39,SummaryTC_AP!$B196,'WW Spending Total'!D$36:D$39),0)</f>
        <v>0</v>
      </c>
      <c r="F196" s="337">
        <f>IF($B$7="Actuals only",SUMIF('WW Spending Actual'!$B$36:$B$39,SummaryTC_AP!$B196,'WW Spending Actual'!E$36:E$39),0)+IF($B$7="Actuals + Projected",SUMIF('WW Spending Total'!$B$36:$B$39,SummaryTC_AP!$B196,'WW Spending Total'!E$36:E$39),0)</f>
        <v>0</v>
      </c>
      <c r="G196" s="337">
        <f>IF($B$7="Actuals only",SUMIF('WW Spending Actual'!$B$36:$B$39,SummaryTC_AP!$B196,'WW Spending Actual'!F$36:F$39),0)+IF($B$7="Actuals + Projected",SUMIF('WW Spending Total'!$B$36:$B$39,SummaryTC_AP!$B196,'WW Spending Total'!F$36:F$39),0)</f>
        <v>0</v>
      </c>
      <c r="H196" s="337">
        <f>IF($B$7="Actuals only",SUMIF('WW Spending Actual'!$B$36:$B$39,SummaryTC_AP!$B196,'WW Spending Actual'!G$36:G$39),0)+IF($B$7="Actuals + Projected",SUMIF('WW Spending Total'!$B$36:$B$39,SummaryTC_AP!$B196,'WW Spending Total'!G$36:G$39),0)</f>
        <v>0</v>
      </c>
      <c r="I196" s="337">
        <f>IF($B$7="Actuals only",SUMIF('WW Spending Actual'!$B$36:$B$39,SummaryTC_AP!$B196,'WW Spending Actual'!H$36:H$39),0)+IF($B$7="Actuals + Projected",SUMIF('WW Spending Total'!$B$36:$B$39,SummaryTC_AP!$B196,'WW Spending Total'!H$36:H$39),0)</f>
        <v>0</v>
      </c>
      <c r="J196" s="337">
        <f>IF($B$7="Actuals only",SUMIF('WW Spending Actual'!$B$36:$B$39,SummaryTC_AP!$B196,'WW Spending Actual'!I$36:I$39),0)+IF($B$7="Actuals + Projected",SUMIF('WW Spending Total'!$B$36:$B$39,SummaryTC_AP!$B196,'WW Spending Total'!I$36:I$39),0)</f>
        <v>0</v>
      </c>
      <c r="K196" s="337">
        <f>IF($B$7="Actuals only",SUMIF('WW Spending Actual'!$B$36:$B$39,SummaryTC_AP!$B196,'WW Spending Actual'!J$36:J$39),0)+IF($B$7="Actuals + Projected",SUMIF('WW Spending Total'!$B$36:$B$39,SummaryTC_AP!$B196,'WW Spending Total'!J$36:J$39),0)</f>
        <v>0</v>
      </c>
      <c r="L196" s="337">
        <f>IF($B$7="Actuals only",SUMIF('WW Spending Actual'!$B$36:$B$39,SummaryTC_AP!$B196,'WW Spending Actual'!K$36:K$39),0)+IF($B$7="Actuals + Projected",SUMIF('WW Spending Total'!$B$36:$B$39,SummaryTC_AP!$B196,'WW Spending Total'!K$36:K$39),0)</f>
        <v>0</v>
      </c>
      <c r="M196" s="337">
        <f>IF($B$7="Actuals only",SUMIF('WW Spending Actual'!$B$36:$B$39,SummaryTC_AP!$B196,'WW Spending Actual'!L$36:L$39),0)+IF($B$7="Actuals + Projected",SUMIF('WW Spending Total'!$B$36:$B$39,SummaryTC_AP!$B196,'WW Spending Total'!L$36:L$39),0)</f>
        <v>0</v>
      </c>
      <c r="N196" s="337">
        <f>IF($B$7="Actuals only",SUMIF('WW Spending Actual'!$B$36:$B$39,SummaryTC_AP!$B196,'WW Spending Actual'!M$36:M$39),0)+IF($B$7="Actuals + Projected",SUMIF('WW Spending Total'!$B$36:$B$39,SummaryTC_AP!$B196,'WW Spending Total'!M$36:M$39),0)</f>
        <v>0</v>
      </c>
      <c r="O196" s="337">
        <f>IF($B$7="Actuals only",SUMIF('WW Spending Actual'!$B$36:$B$39,SummaryTC_AP!$B196,'WW Spending Actual'!N$36:N$39),0)+IF($B$7="Actuals + Projected",SUMIF('WW Spending Total'!$B$36:$B$39,SummaryTC_AP!$B196,'WW Spending Total'!N$36:N$39),0)</f>
        <v>0</v>
      </c>
      <c r="P196" s="337">
        <f>IF($B$7="Actuals only",SUMIF('WW Spending Actual'!$B$36:$B$39,SummaryTC_AP!$B196,'WW Spending Actual'!O$36:O$39),0)+IF($B$7="Actuals + Projected",SUMIF('WW Spending Total'!$B$36:$B$39,SummaryTC_AP!$B196,'WW Spending Total'!O$36:O$39),0)</f>
        <v>0</v>
      </c>
      <c r="Q196" s="337">
        <f>IF($B$7="Actuals only",SUMIF('WW Spending Actual'!$B$36:$B$39,SummaryTC_AP!$B196,'WW Spending Actual'!P$36:P$39),0)+IF($B$7="Actuals + Projected",SUMIF('WW Spending Total'!$B$36:$B$39,SummaryTC_AP!$B196,'WW Spending Total'!P$36:P$39),0)</f>
        <v>0</v>
      </c>
      <c r="R196" s="337">
        <f>IF($B$7="Actuals only",SUMIF('WW Spending Actual'!$B$36:$B$39,SummaryTC_AP!$B196,'WW Spending Actual'!Q$36:Q$39),0)+IF($B$7="Actuals + Projected",SUMIF('WW Spending Total'!$B$36:$B$39,SummaryTC_AP!$B196,'WW Spending Total'!Q$36:Q$39),0)</f>
        <v>0</v>
      </c>
      <c r="S196" s="337">
        <f>IF($B$7="Actuals only",SUMIF('WW Spending Actual'!$B$36:$B$39,SummaryTC_AP!$B196,'WW Spending Actual'!R$36:R$39),0)+IF($B$7="Actuals + Projected",SUMIF('WW Spending Total'!$B$36:$B$39,SummaryTC_AP!$B196,'WW Spending Total'!R$36:R$39),0)</f>
        <v>0</v>
      </c>
      <c r="T196" s="337">
        <f>IF($B$7="Actuals only",SUMIF('WW Spending Actual'!$B$36:$B$39,SummaryTC_AP!$B196,'WW Spending Actual'!S$36:S$39),0)+IF($B$7="Actuals + Projected",SUMIF('WW Spending Total'!$B$36:$B$39,SummaryTC_AP!$B196,'WW Spending Total'!S$36:S$39),0)</f>
        <v>0</v>
      </c>
      <c r="U196" s="337">
        <f>IF($B$7="Actuals only",SUMIF('WW Spending Actual'!$B$36:$B$39,SummaryTC_AP!$B196,'WW Spending Actual'!T$36:T$39),0)+IF($B$7="Actuals + Projected",SUMIF('WW Spending Total'!$B$36:$B$39,SummaryTC_AP!$B196,'WW Spending Total'!T$36:T$39),0)</f>
        <v>0</v>
      </c>
      <c r="V196" s="337">
        <f>IF($B$7="Actuals only",SUMIF('WW Spending Actual'!$B$36:$B$39,SummaryTC_AP!$B196,'WW Spending Actual'!U$36:U$39),0)+IF($B$7="Actuals + Projected",SUMIF('WW Spending Total'!$B$36:$B$39,SummaryTC_AP!$B196,'WW Spending Total'!U$36:U$39),0)</f>
        <v>0</v>
      </c>
      <c r="W196" s="337">
        <f>IF($B$7="Actuals only",SUMIF('WW Spending Actual'!$B$36:$B$39,SummaryTC_AP!$B196,'WW Spending Actual'!V$36:V$39),0)+IF($B$7="Actuals + Projected",SUMIF('WW Spending Total'!$B$36:$B$39,SummaryTC_AP!$B196,'WW Spending Total'!V$36:V$39),0)</f>
        <v>0</v>
      </c>
      <c r="X196" s="337">
        <f>IF($B$7="Actuals only",SUMIF('WW Spending Actual'!$B$36:$B$39,SummaryTC_AP!$B196,'WW Spending Actual'!W$36:W$39),0)+IF($B$7="Actuals + Projected",SUMIF('WW Spending Total'!$B$36:$B$39,SummaryTC_AP!$B196,'WW Spending Total'!W$36:W$39),0)</f>
        <v>0</v>
      </c>
      <c r="Y196" s="337">
        <f>IF($B$7="Actuals only",SUMIF('WW Spending Actual'!$B$36:$B$39,SummaryTC_AP!$B196,'WW Spending Actual'!X$36:X$39),0)+IF($B$7="Actuals + Projected",SUMIF('WW Spending Total'!$B$36:$B$39,SummaryTC_AP!$B196,'WW Spending Total'!X$36:X$39),0)</f>
        <v>0</v>
      </c>
      <c r="Z196" s="337">
        <f>IF($B$7="Actuals only",SUMIF('WW Spending Actual'!$B$36:$B$39,SummaryTC_AP!$B196,'WW Spending Actual'!Y$36:Y$39),0)+IF($B$7="Actuals + Projected",SUMIF('WW Spending Total'!$B$36:$B$39,SummaryTC_AP!$B196,'WW Spending Total'!Y$36:Y$39),0)</f>
        <v>0</v>
      </c>
      <c r="AA196" s="337">
        <f>IF($B$7="Actuals only",SUMIF('WW Spending Actual'!$B$36:$B$39,SummaryTC_AP!$B196,'WW Spending Actual'!Z$36:Z$39),0)+IF($B$7="Actuals + Projected",SUMIF('WW Spending Total'!$B$36:$B$39,SummaryTC_AP!$B196,'WW Spending Total'!Z$36:Z$39),0)</f>
        <v>0</v>
      </c>
      <c r="AB196" s="337">
        <f>IF($B$7="Actuals only",SUMIF('WW Spending Actual'!$B$36:$B$39,SummaryTC_AP!$B196,'WW Spending Actual'!AA$36:AA$39),0)+IF($B$7="Actuals + Projected",SUMIF('WW Spending Total'!$B$36:$B$39,SummaryTC_AP!$B196,'WW Spending Total'!AA$36:AA$39),0)</f>
        <v>0</v>
      </c>
      <c r="AC196" s="337">
        <f>IF($B$7="Actuals only",SUMIF('WW Spending Actual'!$B$36:$B$39,SummaryTC_AP!$B196,'WW Spending Actual'!AB$36:AB$39),0)+IF($B$7="Actuals + Projected",SUMIF('WW Spending Total'!$B$36:$B$39,SummaryTC_AP!$B196,'WW Spending Total'!AB$36:AB$39),0)</f>
        <v>0</v>
      </c>
      <c r="AD196" s="337">
        <f>IF($B$7="Actuals only",SUMIF('WW Spending Actual'!$B$36:$B$39,SummaryTC_AP!$B196,'WW Spending Actual'!AC$36:AC$39),0)+IF($B$7="Actuals + Projected",SUMIF('WW Spending Total'!$B$36:$B$39,SummaryTC_AP!$B196,'WW Spending Total'!AC$36:AC$39),0)</f>
        <v>0</v>
      </c>
      <c r="AE196" s="337">
        <f>IF($B$7="Actuals only",SUMIF('WW Spending Actual'!$B$36:$B$39,SummaryTC_AP!$B196,'WW Spending Actual'!AD$36:AD$39),0)+IF($B$7="Actuals + Projected",SUMIF('WW Spending Total'!$B$36:$B$39,SummaryTC_AP!$B196,'WW Spending Total'!AD$36:AD$39),0)</f>
        <v>0</v>
      </c>
      <c r="AF196" s="337">
        <f>IF($B$7="Actuals only",SUMIF('WW Spending Actual'!$B$36:$B$39,SummaryTC_AP!$B196,'WW Spending Actual'!AE$36:AE$39),0)+IF($B$7="Actuals + Projected",SUMIF('WW Spending Total'!$B$36:$B$39,SummaryTC_AP!$B196,'WW Spending Total'!AE$36:AE$39),0)</f>
        <v>0</v>
      </c>
      <c r="AG196" s="337">
        <f>IF($B$7="Actuals only",SUMIF('WW Spending Actual'!$B$36:$B$39,SummaryTC_AP!$B196,'WW Spending Actual'!AF$36:AF$39),0)+IF($B$7="Actuals + Projected",SUMIF('WW Spending Total'!$B$36:$B$39,SummaryTC_AP!$B196,'WW Spending Total'!AF$36:AF$39),0)</f>
        <v>0</v>
      </c>
      <c r="AH196" s="338">
        <f>IF($B$7="Actuals only",SUMIF('WW Spending Actual'!$B$36:$B$39,SummaryTC_AP!$B196,'WW Spending Actual'!AG$36:AG$39),0)+IF($B$7="Actuals + Projected",SUMIF('WW Spending Total'!$B$36:$B$39,SummaryTC_AP!$B196,'WW Spending Total'!AG$36:AG$39),0)</f>
        <v>0</v>
      </c>
      <c r="AI196" s="334"/>
    </row>
    <row r="197" spans="2:37" ht="13" thickBot="1" x14ac:dyDescent="0.3">
      <c r="B197" s="159" t="str">
        <f>'Summary TC'!B197</f>
        <v>TOTAL</v>
      </c>
      <c r="C197" s="167"/>
      <c r="D197" s="179"/>
      <c r="E197" s="345">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11993021</v>
      </c>
      <c r="W197" s="111">
        <f>IF(AND(W$12&gt;=Dropdowns!$E$1, W$12&lt;=Dropdowns!$E$2), SUM(W188:W196),0)</f>
        <v>8243971</v>
      </c>
      <c r="X197" s="111">
        <f>IF(AND(X$12&gt;=Dropdowns!$E$1, X$12&lt;=Dropdowns!$E$2), SUM(X188:X196),0)</f>
        <v>8745890</v>
      </c>
      <c r="Y197" s="111">
        <f>IF(AND(Y$12&gt;=Dropdowns!$E$1, Y$12&lt;=Dropdowns!$E$2), SUM(Y188:Y196),0)</f>
        <v>8229086</v>
      </c>
      <c r="Z197" s="111">
        <f>IF(AND(Z$12&gt;=Dropdowns!$E$1, Z$12&lt;=Dropdowns!$E$2), SUM(Z188:Z196),0)</f>
        <v>6458762</v>
      </c>
      <c r="AA197" s="111">
        <f>IF(AND(AA$12&gt;=Dropdowns!$E$1, AA$12&lt;=Dropdowns!$E$2), SUM(AA188:AA196),0)</f>
        <v>4159588</v>
      </c>
      <c r="AB197" s="111">
        <f>IF(AND(AB$12&gt;=Dropdowns!$E$1, AB$12&lt;=Dropdowns!$E$2), SUM(AB188:AB196),0)</f>
        <v>0</v>
      </c>
      <c r="AC197" s="111">
        <f>IF(AND(AC$12&gt;=Dropdowns!$E$1, AC$12&lt;=Dropdowns!$E$2), SUM(AC188:AC196),0)</f>
        <v>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47830318</v>
      </c>
    </row>
    <row r="198" spans="2:37" ht="13" thickBot="1" x14ac:dyDescent="0.3">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 thickBot="1" x14ac:dyDescent="0.3">
      <c r="B199" s="159" t="str">
        <f>'Summary TC'!B199</f>
        <v>HYPOTHETICALS VARIANCE 1</v>
      </c>
      <c r="C199" s="225"/>
      <c r="D199" s="159"/>
      <c r="E199" s="120">
        <f t="shared" ref="E199:AC199" si="72">E182-E197</f>
        <v>0</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-1669633.2799999993</v>
      </c>
      <c r="W199" s="120">
        <f t="shared" si="72"/>
        <v>1594789.2799999993</v>
      </c>
      <c r="X199" s="120">
        <f t="shared" si="72"/>
        <v>-1048965.1600000001</v>
      </c>
      <c r="Y199" s="120">
        <f t="shared" si="72"/>
        <v>3531199.2800000012</v>
      </c>
      <c r="Z199" s="120">
        <f t="shared" si="72"/>
        <v>4612169.8699999992</v>
      </c>
      <c r="AA199" s="120">
        <f t="shared" si="72"/>
        <v>10106005.34</v>
      </c>
      <c r="AB199" s="120">
        <f t="shared" si="72"/>
        <v>0</v>
      </c>
      <c r="AC199" s="120">
        <f t="shared" si="72"/>
        <v>0</v>
      </c>
      <c r="AD199" s="120">
        <f t="shared" ref="AD199:AH199" si="73">AD182-AD197</f>
        <v>0</v>
      </c>
      <c r="AE199" s="120">
        <f t="shared" si="73"/>
        <v>0</v>
      </c>
      <c r="AF199" s="120">
        <f t="shared" si="73"/>
        <v>0</v>
      </c>
      <c r="AG199" s="120">
        <f t="shared" si="73"/>
        <v>0</v>
      </c>
      <c r="AH199" s="120">
        <f t="shared" si="73"/>
        <v>0</v>
      </c>
      <c r="AI199" s="112">
        <f>IF('MEG Def'!$J$42="Yes",SUM(E199:AH199),"Excluded")</f>
        <v>17125565.329999998</v>
      </c>
    </row>
    <row r="200" spans="2:37" x14ac:dyDescent="0.25">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 thickBot="1" x14ac:dyDescent="0.3">
      <c r="B201" s="18" t="str">
        <f>'Summary TC'!B201</f>
        <v>HYPOTHETICALS TEST 1 Cumulative Target Limit</v>
      </c>
      <c r="C201" s="214"/>
    </row>
    <row r="202" spans="2:37" ht="13" x14ac:dyDescent="0.3">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 thickBot="1" x14ac:dyDescent="0.3">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5">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5">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0.02</v>
      </c>
      <c r="W205" s="263">
        <f>'Summary TC'!W205</f>
        <v>1.4999999999999999E-2</v>
      </c>
      <c r="X205" s="263">
        <f>'Summary TC'!X205</f>
        <v>0.01</v>
      </c>
      <c r="Y205" s="263">
        <f>'Summary TC'!Y205</f>
        <v>5.0000000000000001E-3</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5">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10323387.720000001</v>
      </c>
      <c r="W206" s="108">
        <f>IF(AND(W$12&gt;=Dropdowns!$E$1, W$12&lt;=Dropdowns!$E$2), V206+W182,0)</f>
        <v>20162148</v>
      </c>
      <c r="X206" s="108">
        <f>IF(AND(X$12&gt;=Dropdowns!$E$1, X$12&lt;=Dropdowns!$E$2), W206+X182,0)</f>
        <v>27859072.84</v>
      </c>
      <c r="Y206" s="108">
        <f>IF(AND(Y$12&gt;=Dropdowns!$E$1, Y$12&lt;=Dropdowns!$E$2), X206+Y182,0)</f>
        <v>39619358.120000005</v>
      </c>
      <c r="Z206" s="108">
        <f>IF(AND(Z$12&gt;=Dropdowns!$E$1, Z$12&lt;=Dropdowns!$E$2), Y206+Z182,0)</f>
        <v>50690289.990000002</v>
      </c>
      <c r="AA206" s="108">
        <f>IF(AND(AA$12&gt;=Dropdowns!$E$1, AA$12&lt;=Dropdowns!$E$2), Z206+AA182,0)</f>
        <v>64955883.329999998</v>
      </c>
      <c r="AB206" s="108">
        <f>IF(AND(AB$12&gt;=Dropdowns!$E$1, AB$12&lt;=Dropdowns!$E$2), AA206+AB182,0)</f>
        <v>0</v>
      </c>
      <c r="AC206" s="108">
        <f>IF(AND(AC$12&gt;=Dropdowns!$E$1, AC$12&lt;=Dropdowns!$E$2), AB206+AC182,0)</f>
        <v>0</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5">
      <c r="B207" s="25" t="str">
        <f>'Summary TC'!B207</f>
        <v>Allowed Cumulative Variance (= CTP X CBNL)</v>
      </c>
      <c r="C207" s="223"/>
      <c r="D207" s="25"/>
      <c r="E207" s="108">
        <f t="shared" ref="E207" si="74">E206*E205</f>
        <v>0</v>
      </c>
      <c r="F207" s="108">
        <f t="shared" ref="F207:AC207" si="75">F206*F205</f>
        <v>0</v>
      </c>
      <c r="G207" s="108">
        <f t="shared" si="75"/>
        <v>0</v>
      </c>
      <c r="H207" s="108">
        <f t="shared" si="75"/>
        <v>0</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206467.75440000001</v>
      </c>
      <c r="W207" s="108">
        <f t="shared" si="75"/>
        <v>302432.21999999997</v>
      </c>
      <c r="X207" s="108">
        <f t="shared" si="75"/>
        <v>278590.72840000002</v>
      </c>
      <c r="Y207" s="108">
        <f t="shared" si="75"/>
        <v>198096.79060000004</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5">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5">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1669633.2799999993</v>
      </c>
      <c r="W209" s="108">
        <f>IF(AND(W$12&gt;=Dropdowns!$E$1, W$12&lt;=Dropdowns!$E$2), V209-W199,0)</f>
        <v>74844</v>
      </c>
      <c r="X209" s="108">
        <f>IF(AND(X$12&gt;=Dropdowns!$E$1, X$12&lt;=Dropdowns!$E$2), W209-X199,0)</f>
        <v>1123809.1600000001</v>
      </c>
      <c r="Y209" s="108">
        <f>IF(AND(Y$12&gt;=Dropdowns!$E$1, Y$12&lt;=Dropdowns!$E$2), X209-Y199,0)</f>
        <v>-2407390.120000001</v>
      </c>
      <c r="Z209" s="108">
        <f>IF(AND(Z$12&gt;=Dropdowns!$E$1, Z$12&lt;=Dropdowns!$E$2), Y209-Z199,0)</f>
        <v>-7019559.9900000002</v>
      </c>
      <c r="AA209" s="108">
        <f>IF(AND(AA$12&gt;=Dropdowns!$E$1, AA$12&lt;=Dropdowns!$E$2), Z209-AA199,0)</f>
        <v>-17125565.329999998</v>
      </c>
      <c r="AB209" s="108">
        <f>IF(AND(AB$12&gt;=Dropdowns!$E$1, AB$12&lt;=Dropdowns!$E$2), AA209-AB199,0)</f>
        <v>0</v>
      </c>
      <c r="AC209" s="108">
        <f>IF(AND(AC$12&gt;=Dropdowns!$E$1, AC$12&lt;=Dropdowns!$E$2), AB209-AC199,0)</f>
        <v>0</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 thickBot="1" x14ac:dyDescent="0.3">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CAP Needed</v>
      </c>
      <c r="W210" s="182" t="str">
        <f t="shared" si="77"/>
        <v xml:space="preserve"> </v>
      </c>
      <c r="X210" s="182" t="str">
        <f t="shared" si="77"/>
        <v>CAP Needed</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5">
      <c r="B211" s="18">
        <f>'Summary TC'!B211</f>
        <v>0</v>
      </c>
    </row>
    <row r="212" spans="2:35" x14ac:dyDescent="0.25">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5">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5">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 thickBot="1" x14ac:dyDescent="0.3">
      <c r="B215" s="18" t="str">
        <f>'Summary TC'!B215</f>
        <v>Without-Waiver Total Expenditures</v>
      </c>
    </row>
    <row r="216" spans="2:35" ht="13" x14ac:dyDescent="0.3">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 thickBot="1" x14ac:dyDescent="0.3">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5">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4"/>
      <c r="AI218" s="352"/>
    </row>
    <row r="219" spans="2:35" x14ac:dyDescent="0.25">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5">
        <f t="shared" si="80"/>
        <v>0</v>
      </c>
      <c r="AI219" s="244"/>
    </row>
    <row r="220" spans="2:35" s="147" customFormat="1" x14ac:dyDescent="0.25">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3"/>
    </row>
    <row r="221" spans="2:35" x14ac:dyDescent="0.25">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5">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6"/>
      <c r="AI222" s="244"/>
    </row>
    <row r="223" spans="2:35" x14ac:dyDescent="0.25">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5">
        <f t="shared" si="82"/>
        <v>0</v>
      </c>
      <c r="AI223" s="244"/>
    </row>
    <row r="224" spans="2:35" s="147" customFormat="1" x14ac:dyDescent="0.25">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3"/>
    </row>
    <row r="225" spans="2:35" x14ac:dyDescent="0.25">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5">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6"/>
      <c r="AI226" s="244"/>
    </row>
    <row r="227" spans="2:35" x14ac:dyDescent="0.25">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5">
        <f t="shared" si="84"/>
        <v>0</v>
      </c>
      <c r="AI227" s="244"/>
    </row>
    <row r="228" spans="2:35" s="147" customFormat="1" x14ac:dyDescent="0.25">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3"/>
    </row>
    <row r="229" spans="2:35" x14ac:dyDescent="0.25">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5">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6"/>
      <c r="AI230" s="244"/>
    </row>
    <row r="231" spans="2:35" x14ac:dyDescent="0.25">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6"/>
      <c r="AI231" s="244"/>
    </row>
    <row r="232" spans="2:35" x14ac:dyDescent="0.25">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6"/>
      <c r="AI232" s="244"/>
    </row>
    <row r="233" spans="2:35" x14ac:dyDescent="0.25">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6"/>
      <c r="AI233" s="244"/>
    </row>
    <row r="234" spans="2:35" x14ac:dyDescent="0.25">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28">
        <f>SUMIF('WOW PMPM &amp; Agg'!$B$56:$B$64,SummaryTC_AP!$B234,'WOW PMPM &amp; Agg'!AG$56:AG$64)</f>
        <v>0</v>
      </c>
      <c r="AI234" s="330"/>
    </row>
    <row r="235" spans="2:35" x14ac:dyDescent="0.25">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28">
        <f>SUMIF('WOW PMPM &amp; Agg'!$B$56:$B$64,SummaryTC_AP!$B235,'WOW PMPM &amp; Agg'!AG$56:AG$64)</f>
        <v>0</v>
      </c>
      <c r="AI235" s="330"/>
    </row>
    <row r="236" spans="2:35" x14ac:dyDescent="0.25">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28">
        <f>SUMIF('WOW PMPM &amp; Agg'!$B$56:$B$64,SummaryTC_AP!$B236,'WOW PMPM &amp; Agg'!AG$56:AG$64)</f>
        <v>0</v>
      </c>
      <c r="AI236" s="329"/>
    </row>
    <row r="237" spans="2:35" ht="13" thickBot="1" x14ac:dyDescent="0.3">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1"/>
      <c r="AI237" s="331"/>
    </row>
    <row r="238" spans="2:35" ht="13" thickBot="1" x14ac:dyDescent="0.3">
      <c r="B238" s="159" t="str">
        <f>'Summary TC'!B238</f>
        <v>TOTAL</v>
      </c>
      <c r="C238" s="76"/>
      <c r="D238" s="179"/>
      <c r="E238" s="345">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5">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 thickBot="1" x14ac:dyDescent="0.3">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ht="13" x14ac:dyDescent="0.3">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 thickBot="1" x14ac:dyDescent="0.3">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5">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3"/>
      <c r="AI243" s="343"/>
    </row>
    <row r="244" spans="2:35" x14ac:dyDescent="0.25">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28">
        <f>SUMIF('WW Spending Total'!$B$10:$B$49,SummaryTC_AP!$B244,'WW Spending Total'!AG$10:AG$49)</f>
        <v>0</v>
      </c>
      <c r="AI244" s="344"/>
    </row>
    <row r="245" spans="2:35" x14ac:dyDescent="0.25">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28">
        <f>SUMIF('WW Spending Total'!$B$10:$B$49,SummaryTC_AP!$B245,'WW Spending Total'!AG$10:AG$49)</f>
        <v>0</v>
      </c>
      <c r="AI245" s="344"/>
    </row>
    <row r="246" spans="2:35" x14ac:dyDescent="0.25">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28">
        <f>SUMIF('WW Spending Total'!$B$10:$B$49,SummaryTC_AP!$B246,'WW Spending Total'!AG$10:AG$49)</f>
        <v>0</v>
      </c>
      <c r="AI246" s="344"/>
    </row>
    <row r="247" spans="2:35" x14ac:dyDescent="0.25">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4"/>
      <c r="AI247" s="344"/>
    </row>
    <row r="248" spans="2:35" x14ac:dyDescent="0.25">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39"/>
      <c r="AI248" s="328"/>
    </row>
    <row r="249" spans="2:35" x14ac:dyDescent="0.25">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28">
        <f>SUMIF('WW Spending Total'!$B$10:$B$49,SummaryTC_AP!$B249,'WW Spending Total'!AG$10:AG$49)</f>
        <v>0</v>
      </c>
      <c r="AI249" s="328"/>
    </row>
    <row r="250" spans="2:35" x14ac:dyDescent="0.25">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28">
        <f>SUMIF('WW Spending Total'!$B$10:$B$49,SummaryTC_AP!$B250,'WW Spending Total'!AG$10:AG$49)</f>
        <v>0</v>
      </c>
      <c r="AI250" s="328"/>
    </row>
    <row r="251" spans="2:35" x14ac:dyDescent="0.25">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28">
        <f>SUMIF('WW Spending Total'!$B$10:$B$49,SummaryTC_AP!$B251,'WW Spending Total'!AG$10:AG$49)</f>
        <v>0</v>
      </c>
      <c r="AI251" s="328"/>
    </row>
    <row r="252" spans="2:35" ht="13" thickBot="1" x14ac:dyDescent="0.3">
      <c r="B252" s="25">
        <f>'Summary TC'!B252</f>
        <v>0</v>
      </c>
      <c r="C252" s="122">
        <f>'Summary TC'!C252</f>
        <v>0</v>
      </c>
      <c r="D252" s="56"/>
      <c r="E252" s="340"/>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2"/>
      <c r="AI252" s="328"/>
    </row>
    <row r="253" spans="2:35" ht="13" thickBot="1" x14ac:dyDescent="0.3">
      <c r="B253" s="159" t="str">
        <f>'Summary TC'!B253</f>
        <v>TOTAL</v>
      </c>
      <c r="C253" s="219"/>
      <c r="D253" s="179"/>
      <c r="E253" s="345">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 thickBot="1" x14ac:dyDescent="0.3">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 thickBot="1" x14ac:dyDescent="0.3">
      <c r="B255" s="159" t="str">
        <f>'Summary TC'!B255</f>
        <v>HYPOTHETICALS VARIANCE 2</v>
      </c>
      <c r="C255" s="225"/>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5">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 thickBot="1" x14ac:dyDescent="0.3">
      <c r="B257" s="18" t="str">
        <f>'Summary TC'!B257</f>
        <v>HYPOTHETICALS TEST 2 Cumulative Target Limit</v>
      </c>
      <c r="C257" s="214"/>
    </row>
    <row r="258" spans="2:35" ht="13" x14ac:dyDescent="0.3">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 thickBot="1" x14ac:dyDescent="0.3">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5">
      <c r="B260" s="25">
        <f>'Summary TC'!B260</f>
        <v>0</v>
      </c>
      <c r="C260" s="228"/>
      <c r="D260" s="25"/>
      <c r="AI260" s="25"/>
    </row>
    <row r="261" spans="2:35" s="236" customFormat="1" x14ac:dyDescent="0.25">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5">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5">
      <c r="B263" s="254" t="s">
        <v>35</v>
      </c>
      <c r="C263" s="223"/>
      <c r="D263" s="254"/>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6" customFormat="1" x14ac:dyDescent="0.25">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5">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 thickBot="1" x14ac:dyDescent="0.3">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5">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topLeftCell="I1" workbookViewId="0">
      <selection activeCell="X1" sqref="X1:X1048576"/>
    </sheetView>
  </sheetViews>
  <sheetFormatPr defaultColWidth="8.7265625" defaultRowHeight="12.5" x14ac:dyDescent="0.25"/>
  <cols>
    <col min="1" max="1" width="31" customWidth="1"/>
    <col min="2" max="2" width="12.1796875" customWidth="1"/>
    <col min="3" max="24" width="11.453125" customWidth="1"/>
    <col min="25" max="31" width="11.453125" hidden="1" customWidth="1"/>
  </cols>
  <sheetData>
    <row r="1" spans="1:88" ht="29.1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4" x14ac:dyDescent="0.3">
      <c r="A3" s="231" t="s">
        <v>31</v>
      </c>
    </row>
    <row r="4" spans="1:88" ht="13" thickBot="1" x14ac:dyDescent="0.3"/>
    <row r="5" spans="1:88" ht="17.5" customHeight="1" thickBot="1" x14ac:dyDescent="0.3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7">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 customHeight="1" x14ac:dyDescent="0.3">
      <c r="A6" s="283" t="s">
        <v>6</v>
      </c>
      <c r="B6" s="388">
        <v>36161</v>
      </c>
      <c r="C6" s="388">
        <v>36526</v>
      </c>
      <c r="D6" s="388">
        <v>36892</v>
      </c>
      <c r="E6" s="388">
        <v>37257</v>
      </c>
      <c r="F6" s="388">
        <v>37622</v>
      </c>
      <c r="G6" s="388">
        <v>37987</v>
      </c>
      <c r="H6" s="388">
        <v>38353</v>
      </c>
      <c r="I6" s="388">
        <v>38718</v>
      </c>
      <c r="J6" s="388">
        <v>39083</v>
      </c>
      <c r="K6" s="388">
        <v>39448</v>
      </c>
      <c r="L6" s="388">
        <v>39814</v>
      </c>
      <c r="M6" s="388">
        <v>40179</v>
      </c>
      <c r="N6" s="388">
        <v>40544</v>
      </c>
      <c r="O6" s="388">
        <v>40909</v>
      </c>
      <c r="P6" s="388">
        <v>41275</v>
      </c>
      <c r="Q6" s="388">
        <v>41640</v>
      </c>
      <c r="R6" s="388">
        <v>42005</v>
      </c>
      <c r="S6" s="324">
        <v>42370</v>
      </c>
      <c r="T6" s="324">
        <v>42736</v>
      </c>
      <c r="U6" s="324">
        <v>43101</v>
      </c>
      <c r="V6" s="324">
        <v>43466</v>
      </c>
      <c r="W6" s="324">
        <v>20</v>
      </c>
      <c r="X6" s="324">
        <v>44197</v>
      </c>
      <c r="Y6" s="324"/>
      <c r="Z6" s="324"/>
      <c r="AA6" s="324"/>
      <c r="AB6" s="324"/>
      <c r="AC6" s="324"/>
      <c r="AD6" s="324"/>
      <c r="AE6" s="325"/>
    </row>
    <row r="7" spans="1:88" ht="16" customHeight="1" thickBot="1" x14ac:dyDescent="0.35">
      <c r="A7" s="284" t="s">
        <v>7</v>
      </c>
      <c r="B7" s="389">
        <v>36525</v>
      </c>
      <c r="C7" s="389">
        <v>36891</v>
      </c>
      <c r="D7" s="389">
        <v>37256</v>
      </c>
      <c r="E7" s="389">
        <v>37621</v>
      </c>
      <c r="F7" s="389">
        <v>37986</v>
      </c>
      <c r="G7" s="389">
        <v>38352</v>
      </c>
      <c r="H7" s="389">
        <v>38717</v>
      </c>
      <c r="I7" s="389">
        <v>39082</v>
      </c>
      <c r="J7" s="389">
        <v>39447</v>
      </c>
      <c r="K7" s="389">
        <v>39813</v>
      </c>
      <c r="L7" s="389">
        <v>40178</v>
      </c>
      <c r="M7" s="389">
        <v>40543</v>
      </c>
      <c r="N7" s="389">
        <v>40908</v>
      </c>
      <c r="O7" s="389">
        <v>41274</v>
      </c>
      <c r="P7" s="389">
        <v>41639</v>
      </c>
      <c r="Q7" s="389">
        <v>42004</v>
      </c>
      <c r="R7" s="389">
        <v>42369</v>
      </c>
      <c r="S7" s="285">
        <v>42735</v>
      </c>
      <c r="T7" s="285">
        <v>43100</v>
      </c>
      <c r="U7" s="285">
        <v>43465</v>
      </c>
      <c r="V7" s="285">
        <v>43830</v>
      </c>
      <c r="W7" s="285">
        <v>44196</v>
      </c>
      <c r="X7" s="285">
        <v>44561</v>
      </c>
      <c r="Y7" s="285"/>
      <c r="Z7" s="285"/>
      <c r="AA7" s="285"/>
      <c r="AB7" s="285"/>
      <c r="AC7" s="285"/>
      <c r="AD7" s="285"/>
      <c r="AE7" s="326"/>
    </row>
    <row r="8" spans="1:88" x14ac:dyDescent="0.25">
      <c r="A8" s="4"/>
    </row>
  </sheetData>
  <sheetProtection algorithmName="SHA-512" hashValue="QvQKWyNSCyggiS/QlCJmVFtVSDkTWUl0N8lWSBcSzlrB28xWI+PHfiDIN1X0+8No/ef9pOqnYAKSdeyqVn/8eQ==" saltValue="vdW0DCEZyGVUxaOhSMGVg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30" activePane="bottomLeft" state="frozen"/>
      <selection pane="bottomLeft" activeCell="H7" sqref="H7"/>
    </sheetView>
  </sheetViews>
  <sheetFormatPr defaultColWidth="8.7265625" defaultRowHeight="12.5" x14ac:dyDescent="0.25"/>
  <cols>
    <col min="1" max="1" width="11.453125" style="415" customWidth="1"/>
    <col min="2" max="2" width="34.1796875" style="416" customWidth="1"/>
    <col min="3" max="3" width="43.26953125" style="417" customWidth="1"/>
    <col min="4" max="4" width="26.1796875" style="417" hidden="1" customWidth="1"/>
    <col min="5" max="5" width="5.7265625" style="413" hidden="1" customWidth="1"/>
    <col min="6" max="6" width="6.81640625" style="413" hidden="1" customWidth="1"/>
    <col min="7" max="7" width="14.453125" style="413" hidden="1" customWidth="1"/>
    <col min="8" max="8" width="22.54296875" style="413" customWidth="1"/>
    <col min="9" max="9" width="20.1796875" style="413" customWidth="1"/>
    <col min="10" max="10" width="22.1796875" style="413" customWidth="1"/>
    <col min="11" max="11" width="8.81640625" style="413" customWidth="1"/>
    <col min="12" max="12" width="14.1796875" style="413" customWidth="1"/>
    <col min="13" max="13" width="8.453125" style="413" customWidth="1"/>
    <col min="14" max="14" width="11.1796875" style="413" customWidth="1"/>
    <col min="15" max="16384" width="8.7265625" style="413"/>
  </cols>
  <sheetData>
    <row r="1" spans="1:14" ht="15.5" x14ac:dyDescent="0.25">
      <c r="A1" s="411"/>
      <c r="B1" s="411"/>
      <c r="C1" s="412"/>
      <c r="D1" s="412"/>
      <c r="H1" s="47" t="s">
        <v>65</v>
      </c>
      <c r="I1" s="414"/>
      <c r="J1" s="414"/>
      <c r="K1" s="414"/>
      <c r="L1" s="414"/>
      <c r="M1" s="414"/>
      <c r="N1" s="414"/>
    </row>
    <row r="2" spans="1:14" ht="12.65" customHeight="1" x14ac:dyDescent="0.25">
      <c r="H2" s="418"/>
      <c r="I2" s="418"/>
      <c r="J2" s="418"/>
      <c r="K2" s="418"/>
      <c r="L2" s="418"/>
      <c r="M2" s="418"/>
      <c r="N2" s="418"/>
    </row>
    <row r="3" spans="1:14" ht="14" x14ac:dyDescent="0.3">
      <c r="B3" s="419" t="s">
        <v>96</v>
      </c>
      <c r="H3" s="418"/>
      <c r="I3" s="418"/>
      <c r="J3" s="418"/>
      <c r="K3" s="418"/>
      <c r="L3" s="418"/>
      <c r="M3" s="418"/>
      <c r="N3" s="418"/>
    </row>
    <row r="4" spans="1:14" ht="13" thickBot="1" x14ac:dyDescent="0.3"/>
    <row r="5" spans="1:14" ht="36.65" customHeight="1" thickBot="1" x14ac:dyDescent="0.3">
      <c r="A5" s="420"/>
      <c r="B5" s="421" t="s">
        <v>97</v>
      </c>
      <c r="C5" s="422" t="s">
        <v>98</v>
      </c>
      <c r="D5" s="422"/>
      <c r="E5" s="421" t="s">
        <v>74</v>
      </c>
      <c r="F5" s="421" t="s">
        <v>72</v>
      </c>
      <c r="G5" s="422" t="s">
        <v>75</v>
      </c>
      <c r="H5" s="422" t="s">
        <v>8</v>
      </c>
      <c r="I5" s="422" t="s">
        <v>69</v>
      </c>
      <c r="J5" s="422" t="s">
        <v>70</v>
      </c>
      <c r="K5" s="421" t="s">
        <v>26</v>
      </c>
      <c r="L5" s="421" t="s">
        <v>6</v>
      </c>
      <c r="M5" s="421" t="s">
        <v>27</v>
      </c>
      <c r="N5" s="423" t="s">
        <v>7</v>
      </c>
    </row>
    <row r="6" spans="1:14" ht="43.5" customHeight="1" x14ac:dyDescent="0.3">
      <c r="A6" s="424"/>
      <c r="B6" s="425" t="s">
        <v>84</v>
      </c>
      <c r="C6" s="426"/>
      <c r="D6" s="426"/>
      <c r="E6" s="427"/>
      <c r="F6" s="427"/>
      <c r="G6" s="427"/>
      <c r="H6" s="428"/>
      <c r="I6" s="428"/>
      <c r="J6" s="428"/>
      <c r="K6" s="428"/>
      <c r="L6" s="428"/>
      <c r="M6" s="428"/>
      <c r="N6" s="429"/>
    </row>
    <row r="7" spans="1:14" ht="13" x14ac:dyDescent="0.3">
      <c r="A7" s="430"/>
      <c r="B7" s="431"/>
      <c r="D7" s="432"/>
      <c r="E7" s="433"/>
      <c r="F7" s="433"/>
      <c r="G7" s="433"/>
      <c r="H7" s="434"/>
      <c r="I7" s="435"/>
      <c r="J7" s="436" t="s">
        <v>136</v>
      </c>
      <c r="K7" s="437"/>
      <c r="L7" s="438" t="str">
        <f>IF(K7&lt;&gt;"",(LOOKUP(K7,'DY Def'!$A$5:$AE$5,'DY Def'!$A$6:$AE$6)),"")</f>
        <v/>
      </c>
      <c r="M7" s="437"/>
      <c r="N7" s="439" t="str">
        <f>IF(M7&lt;&gt;"",(LOOKUP(M7,'DY Def'!$A$5:$AE$5,'DY Def'!$A$7:$AE$7)),"")</f>
        <v/>
      </c>
    </row>
    <row r="8" spans="1:14" ht="13" x14ac:dyDescent="0.3">
      <c r="A8" s="430"/>
      <c r="B8" s="431"/>
      <c r="D8" s="432"/>
      <c r="E8" s="433"/>
      <c r="F8" s="433"/>
      <c r="G8" s="433"/>
      <c r="H8" s="434"/>
      <c r="I8" s="435"/>
      <c r="J8" s="436" t="s">
        <v>136</v>
      </c>
      <c r="K8" s="437"/>
      <c r="L8" s="438" t="str">
        <f>IF(K8&lt;&gt;"",(LOOKUP(K8,'DY Def'!$A$5:$AE$5,'DY Def'!$A$6:$AE$6)),"")</f>
        <v/>
      </c>
      <c r="M8" s="437"/>
      <c r="N8" s="439" t="str">
        <f>IF(M8&lt;&gt;"",(LOOKUP(M8,'DY Def'!$A$5:$AE$5,'DY Def'!$A$7:$AE$7)),"")</f>
        <v/>
      </c>
    </row>
    <row r="9" spans="1:14" ht="13" x14ac:dyDescent="0.3">
      <c r="A9" s="430"/>
      <c r="B9" s="431"/>
      <c r="E9" s="433"/>
      <c r="F9" s="433"/>
      <c r="G9" s="433"/>
      <c r="H9" s="434"/>
      <c r="I9" s="435"/>
      <c r="J9" s="436" t="s">
        <v>136</v>
      </c>
      <c r="K9" s="437"/>
      <c r="L9" s="438" t="str">
        <f>IF(K9&lt;&gt;"",(LOOKUP(K9,'DY Def'!$A$5:$AE$5,'DY Def'!$A$6:$AE$6)),"")</f>
        <v/>
      </c>
      <c r="M9" s="437"/>
      <c r="N9" s="439" t="str">
        <f>IF(M9&lt;&gt;"",(LOOKUP(M9,'DY Def'!$A$5:$AE$5,'DY Def'!$A$7:$AE$7)),"")</f>
        <v/>
      </c>
    </row>
    <row r="10" spans="1:14" ht="13" x14ac:dyDescent="0.3">
      <c r="A10" s="430"/>
      <c r="B10" s="431"/>
      <c r="E10" s="433"/>
      <c r="F10" s="433"/>
      <c r="G10" s="433"/>
      <c r="H10" s="434"/>
      <c r="I10" s="435"/>
      <c r="J10" s="436" t="s">
        <v>136</v>
      </c>
      <c r="K10" s="437"/>
      <c r="L10" s="438" t="str">
        <f>IF(K10&lt;&gt;"",(LOOKUP(K10,'DY Def'!$A$5:$AE$5,'DY Def'!$A$6:$AE$6)),"")</f>
        <v/>
      </c>
      <c r="M10" s="437"/>
      <c r="N10" s="439" t="str">
        <f>IF(M10&lt;&gt;"",(LOOKUP(M10,'DY Def'!$A$5:$AE$5,'DY Def'!$A$7:$AE$7)),"")</f>
        <v/>
      </c>
    </row>
    <row r="11" spans="1:14" ht="13" x14ac:dyDescent="0.3">
      <c r="A11" s="430"/>
      <c r="B11" s="431"/>
      <c r="E11" s="433"/>
      <c r="F11" s="433"/>
      <c r="G11" s="433"/>
      <c r="H11" s="434"/>
      <c r="I11" s="435"/>
      <c r="J11" s="436" t="s">
        <v>136</v>
      </c>
      <c r="K11" s="437"/>
      <c r="L11" s="438" t="str">
        <f>IF(K11&lt;&gt;"",(LOOKUP(K11,'DY Def'!$A$5:$AE$5,'DY Def'!$A$6:$AE$6)),"")</f>
        <v/>
      </c>
      <c r="M11" s="437"/>
      <c r="N11" s="439" t="str">
        <f>IF(M11&lt;&gt;"",(LOOKUP(M11,'DY Def'!$A$5:$AE$5,'DY Def'!$A$7:$AE$7)),"")</f>
        <v/>
      </c>
    </row>
    <row r="12" spans="1:14" ht="12.65" customHeight="1" x14ac:dyDescent="0.3">
      <c r="A12" s="430"/>
      <c r="E12" s="436"/>
      <c r="F12" s="436"/>
      <c r="G12" s="436"/>
      <c r="I12" s="435"/>
      <c r="K12" s="437"/>
      <c r="L12" s="438"/>
      <c r="M12" s="437"/>
      <c r="N12" s="439"/>
    </row>
    <row r="13" spans="1:14" ht="12.65" customHeight="1" x14ac:dyDescent="0.3">
      <c r="A13" s="430"/>
      <c r="B13" s="440" t="s">
        <v>46</v>
      </c>
      <c r="E13" s="436"/>
      <c r="F13" s="436"/>
      <c r="G13" s="436"/>
      <c r="I13" s="435"/>
      <c r="K13" s="437"/>
      <c r="L13" s="438"/>
      <c r="M13" s="437"/>
      <c r="N13" s="439"/>
    </row>
    <row r="14" spans="1:14" ht="12.65" customHeight="1" x14ac:dyDescent="0.3">
      <c r="A14" s="430"/>
      <c r="B14" s="431"/>
      <c r="D14" s="432"/>
      <c r="E14" s="433"/>
      <c r="F14" s="433"/>
      <c r="G14" s="433"/>
      <c r="H14" s="436" t="s">
        <v>136</v>
      </c>
      <c r="I14" s="435"/>
      <c r="J14" s="436" t="s">
        <v>136</v>
      </c>
      <c r="K14" s="437"/>
      <c r="L14" s="438" t="str">
        <f>IF(K14&lt;&gt;"",(LOOKUP(K14,'DY Def'!$A$5:$AE$5,'DY Def'!$A$6:$AE$6)),"")</f>
        <v/>
      </c>
      <c r="M14" s="437"/>
      <c r="N14" s="439" t="str">
        <f>IF(M14&lt;&gt;"",(LOOKUP(M14,'DY Def'!$A$5:$AE$5,'DY Def'!$A$7:$AE$7)),"")</f>
        <v/>
      </c>
    </row>
    <row r="15" spans="1:14" ht="12.65" customHeight="1" x14ac:dyDescent="0.3">
      <c r="A15" s="430"/>
      <c r="B15" s="431"/>
      <c r="E15" s="433"/>
      <c r="F15" s="433"/>
      <c r="G15" s="433"/>
      <c r="H15" s="436" t="s">
        <v>136</v>
      </c>
      <c r="I15" s="435"/>
      <c r="J15" s="436" t="s">
        <v>136</v>
      </c>
      <c r="K15" s="437"/>
      <c r="L15" s="438" t="str">
        <f>IF(K15&lt;&gt;"",(LOOKUP(K15,'DY Def'!$A$5:$AE$5,'DY Def'!$A$6:$AE$6)),"")</f>
        <v/>
      </c>
      <c r="M15" s="437"/>
      <c r="N15" s="439" t="str">
        <f>IF(M15&lt;&gt;"",(LOOKUP(M15,'DY Def'!$A$5:$AE$5,'DY Def'!$A$7:$AE$7)),"")</f>
        <v/>
      </c>
    </row>
    <row r="16" spans="1:14" ht="12.65" customHeight="1" x14ac:dyDescent="0.3">
      <c r="A16" s="430"/>
      <c r="B16" s="431"/>
      <c r="E16" s="433"/>
      <c r="F16" s="433"/>
      <c r="G16" s="433"/>
      <c r="H16" s="436" t="s">
        <v>136</v>
      </c>
      <c r="I16" s="435"/>
      <c r="J16" s="436" t="s">
        <v>136</v>
      </c>
      <c r="K16" s="437"/>
      <c r="L16" s="438" t="str">
        <f>IF(K16&lt;&gt;"",(LOOKUP(K16,'DY Def'!$A$5:$AE$5,'DY Def'!$A$6:$AE$6)),"")</f>
        <v/>
      </c>
      <c r="M16" s="437"/>
      <c r="N16" s="439" t="str">
        <f>IF(M16&lt;&gt;"",(LOOKUP(M16,'DY Def'!$A$5:$AE$5,'DY Def'!$A$7:$AE$7)),"")</f>
        <v/>
      </c>
    </row>
    <row r="17" spans="1:14" ht="12.65" customHeight="1" x14ac:dyDescent="0.3">
      <c r="A17" s="430"/>
      <c r="B17" s="431"/>
      <c r="E17" s="433"/>
      <c r="F17" s="433"/>
      <c r="G17" s="433"/>
      <c r="H17" s="436" t="s">
        <v>136</v>
      </c>
      <c r="I17" s="435"/>
      <c r="J17" s="436" t="s">
        <v>136</v>
      </c>
      <c r="K17" s="437"/>
      <c r="L17" s="438" t="str">
        <f>IF(K17&lt;&gt;"",(LOOKUP(K17,'DY Def'!$A$5:$AE$5,'DY Def'!$A$6:$AE$6)),"")</f>
        <v/>
      </c>
      <c r="M17" s="437"/>
      <c r="N17" s="439" t="str">
        <f>IF(M17&lt;&gt;"",(LOOKUP(M17,'DY Def'!$A$5:$AE$5,'DY Def'!$A$7:$AE$7)),"")</f>
        <v/>
      </c>
    </row>
    <row r="18" spans="1:14" ht="12.65" customHeight="1" x14ac:dyDescent="0.3">
      <c r="A18" s="430"/>
      <c r="B18" s="431"/>
      <c r="E18" s="433"/>
      <c r="F18" s="433"/>
      <c r="G18" s="433"/>
      <c r="H18" s="436" t="s">
        <v>136</v>
      </c>
      <c r="I18" s="435"/>
      <c r="J18" s="436" t="s">
        <v>136</v>
      </c>
      <c r="K18" s="437"/>
      <c r="L18" s="438" t="str">
        <f>IF(K18&lt;&gt;"",(LOOKUP(K18,'DY Def'!$A$5:$AE$5,'DY Def'!$A$6:$AE$6)),"")</f>
        <v/>
      </c>
      <c r="M18" s="437"/>
      <c r="N18" s="439" t="str">
        <f>IF(M18&lt;&gt;"",(LOOKUP(M18,'DY Def'!$A$5:$AE$5,'DY Def'!$A$7:$AE$7)),"")</f>
        <v/>
      </c>
    </row>
    <row r="19" spans="1:14" ht="12.65" customHeight="1" x14ac:dyDescent="0.3">
      <c r="A19" s="441"/>
      <c r="E19" s="436"/>
      <c r="F19" s="436"/>
      <c r="G19" s="436"/>
      <c r="I19" s="435"/>
      <c r="K19" s="437"/>
      <c r="L19" s="438"/>
      <c r="M19" s="437"/>
      <c r="N19" s="439"/>
    </row>
    <row r="20" spans="1:14" ht="12.65" customHeight="1" x14ac:dyDescent="0.3">
      <c r="A20" s="430"/>
      <c r="B20" s="440" t="s">
        <v>85</v>
      </c>
      <c r="E20" s="436"/>
      <c r="F20" s="436"/>
      <c r="G20" s="436"/>
      <c r="I20" s="435"/>
      <c r="K20" s="437"/>
      <c r="M20" s="437"/>
      <c r="N20" s="439"/>
    </row>
    <row r="21" spans="1:14" ht="12.65" customHeight="1" x14ac:dyDescent="0.3">
      <c r="A21" s="430"/>
      <c r="B21" s="431"/>
      <c r="D21" s="432"/>
      <c r="E21" s="433"/>
      <c r="F21" s="433"/>
      <c r="G21" s="433"/>
      <c r="H21" s="436" t="s">
        <v>136</v>
      </c>
      <c r="I21" s="435"/>
      <c r="J21" s="436" t="s">
        <v>136</v>
      </c>
      <c r="K21" s="437"/>
      <c r="L21" s="438" t="str">
        <f>IF(K21&lt;&gt;"",(LOOKUP(K21,'DY Def'!$A$5:$AE$5,'DY Def'!$A$6:$AE$6)),"")</f>
        <v/>
      </c>
      <c r="M21" s="437"/>
      <c r="N21" s="439" t="str">
        <f>IF(M21&lt;&gt;"",(LOOKUP(M21,'DY Def'!$A$5:$AE$5,'DY Def'!$A$7:$AE$7)),"")</f>
        <v/>
      </c>
    </row>
    <row r="22" spans="1:14" ht="12.65" customHeight="1" x14ac:dyDescent="0.3">
      <c r="A22" s="430"/>
      <c r="B22" s="431"/>
      <c r="D22" s="432"/>
      <c r="E22" s="433"/>
      <c r="F22" s="433"/>
      <c r="G22" s="433"/>
      <c r="H22" s="436" t="s">
        <v>136</v>
      </c>
      <c r="I22" s="435"/>
      <c r="J22" s="436" t="s">
        <v>136</v>
      </c>
      <c r="K22" s="437"/>
      <c r="L22" s="438" t="str">
        <f>IF(K22&lt;&gt;"",(LOOKUP(K22,'DY Def'!$A$5:$AE$5,'DY Def'!$A$6:$AE$6)),"")</f>
        <v/>
      </c>
      <c r="M22" s="437"/>
      <c r="N22" s="439" t="str">
        <f>IF(M22&lt;&gt;"",(LOOKUP(M22,'DY Def'!$A$5:$AE$5,'DY Def'!$A$7:$AE$7)),"")</f>
        <v/>
      </c>
    </row>
    <row r="23" spans="1:14" ht="12.65" customHeight="1" x14ac:dyDescent="0.3">
      <c r="A23" s="430"/>
      <c r="B23" s="431"/>
      <c r="E23" s="433"/>
      <c r="F23" s="433"/>
      <c r="G23" s="433"/>
      <c r="H23" s="436" t="s">
        <v>136</v>
      </c>
      <c r="I23" s="435"/>
      <c r="J23" s="436" t="s">
        <v>136</v>
      </c>
      <c r="K23" s="437"/>
      <c r="L23" s="438" t="str">
        <f>IF(K23&lt;&gt;"",(LOOKUP(K23,'DY Def'!$A$5:$AE$5,'DY Def'!$A$6:$AE$6)),"")</f>
        <v/>
      </c>
      <c r="M23" s="437"/>
      <c r="N23" s="439" t="str">
        <f>IF(M23&lt;&gt;"",(LOOKUP(M23,'DY Def'!$A$5:$AE$5,'DY Def'!$A$7:$AE$7)),"")</f>
        <v/>
      </c>
    </row>
    <row r="24" spans="1:14" ht="12.65" customHeight="1" x14ac:dyDescent="0.3">
      <c r="A24" s="430"/>
      <c r="B24" s="431"/>
      <c r="E24" s="433"/>
      <c r="F24" s="433"/>
      <c r="G24" s="433"/>
      <c r="H24" s="436" t="s">
        <v>136</v>
      </c>
      <c r="I24" s="435"/>
      <c r="J24" s="436" t="s">
        <v>136</v>
      </c>
      <c r="K24" s="437"/>
      <c r="L24" s="438" t="str">
        <f>IF(K24&lt;&gt;"",(LOOKUP(K24,'DY Def'!$A$5:$AE$5,'DY Def'!$A$6:$AE$6)),"")</f>
        <v/>
      </c>
      <c r="M24" s="437"/>
      <c r="N24" s="439" t="str">
        <f>IF(M24&lt;&gt;"",(LOOKUP(M24,'DY Def'!$A$5:$AE$5,'DY Def'!$A$7:$AE$7)),"")</f>
        <v/>
      </c>
    </row>
    <row r="25" spans="1:14" ht="12.65" customHeight="1" x14ac:dyDescent="0.3">
      <c r="A25" s="430"/>
      <c r="B25" s="431"/>
      <c r="E25" s="433"/>
      <c r="F25" s="433"/>
      <c r="G25" s="433"/>
      <c r="H25" s="436" t="s">
        <v>136</v>
      </c>
      <c r="I25" s="435"/>
      <c r="J25" s="436" t="s">
        <v>136</v>
      </c>
      <c r="K25" s="437"/>
      <c r="L25" s="438" t="str">
        <f>IF(K25&lt;&gt;"",(LOOKUP(K25,'DY Def'!$A$5:$AE$5,'DY Def'!$A$6:$AE$6)),"")</f>
        <v/>
      </c>
      <c r="M25" s="437"/>
      <c r="N25" s="439" t="str">
        <f>IF(M25&lt;&gt;"",(LOOKUP(M25,'DY Def'!$A$5:$AE$5,'DY Def'!$A$7:$AE$7)),"")</f>
        <v/>
      </c>
    </row>
    <row r="26" spans="1:14" ht="12.65" customHeight="1" x14ac:dyDescent="0.3">
      <c r="A26" s="430"/>
      <c r="E26" s="436"/>
      <c r="F26" s="436"/>
      <c r="G26" s="436"/>
      <c r="I26" s="435"/>
      <c r="K26" s="437"/>
      <c r="L26" s="438"/>
      <c r="M26" s="437"/>
      <c r="N26" s="439"/>
    </row>
    <row r="27" spans="1:14" ht="12.65" customHeight="1" x14ac:dyDescent="0.3">
      <c r="A27" s="430"/>
      <c r="B27" s="440" t="s">
        <v>45</v>
      </c>
      <c r="E27" s="436"/>
      <c r="F27" s="436"/>
      <c r="G27" s="436"/>
      <c r="I27" s="435"/>
      <c r="K27" s="437"/>
      <c r="L27" s="438"/>
      <c r="M27" s="437"/>
      <c r="N27" s="439"/>
    </row>
    <row r="28" spans="1:14" ht="13" x14ac:dyDescent="0.3">
      <c r="A28" s="430"/>
      <c r="B28" s="442"/>
      <c r="D28" s="432"/>
      <c r="E28" s="436"/>
      <c r="F28" s="436"/>
      <c r="G28" s="436"/>
      <c r="H28" s="436" t="s">
        <v>136</v>
      </c>
      <c r="I28" s="435"/>
      <c r="J28" s="436" t="s">
        <v>136</v>
      </c>
      <c r="K28" s="437"/>
      <c r="L28" s="438" t="str">
        <f>IF(K28&lt;&gt;"",(LOOKUP(K28,'DY Def'!$A$5:$AE$5,'DY Def'!$A$6:$AE$6)),"")</f>
        <v/>
      </c>
      <c r="M28" s="437"/>
      <c r="N28" s="439" t="str">
        <f>IF(M28&lt;&gt;"",(LOOKUP(M28,'DY Def'!$A$5:$AE$5,'DY Def'!$A$7:$AE$7)),"")</f>
        <v/>
      </c>
    </row>
    <row r="29" spans="1:14" ht="12.65" customHeight="1" x14ac:dyDescent="0.3">
      <c r="A29" s="430"/>
      <c r="B29" s="442"/>
      <c r="D29" s="432"/>
      <c r="E29" s="436"/>
      <c r="F29" s="436"/>
      <c r="G29" s="436"/>
      <c r="H29" s="436" t="s">
        <v>136</v>
      </c>
      <c r="I29" s="435"/>
      <c r="J29" s="436" t="s">
        <v>136</v>
      </c>
      <c r="K29" s="437"/>
      <c r="L29" s="438" t="str">
        <f>IF(K29&lt;&gt;"",(LOOKUP(K29,'DY Def'!$A$5:$AE$5,'DY Def'!$A$6:$AE$6)),"")</f>
        <v/>
      </c>
      <c r="M29" s="437"/>
      <c r="N29" s="439" t="str">
        <f>IF(M29&lt;&gt;"",(LOOKUP(M29,'DY Def'!$A$5:$AE$5,'DY Def'!$A$7:$AE$7)),"")</f>
        <v/>
      </c>
    </row>
    <row r="30" spans="1:14" ht="12.65" customHeight="1" x14ac:dyDescent="0.3">
      <c r="A30" s="430"/>
      <c r="B30" s="442"/>
      <c r="E30" s="436"/>
      <c r="F30" s="436"/>
      <c r="G30" s="436"/>
      <c r="H30" s="436" t="s">
        <v>136</v>
      </c>
      <c r="I30" s="435"/>
      <c r="J30" s="436" t="s">
        <v>136</v>
      </c>
      <c r="K30" s="437"/>
      <c r="L30" s="438" t="str">
        <f>IF(K30&lt;&gt;"",(LOOKUP(K30,'DY Def'!$A$5:$AE$5,'DY Def'!$A$6:$AE$6)),"")</f>
        <v/>
      </c>
      <c r="M30" s="437"/>
      <c r="N30" s="439" t="str">
        <f>IF(M30&lt;&gt;"",(LOOKUP(M30,'DY Def'!$A$5:$AE$5,'DY Def'!$A$7:$AE$7)),"")</f>
        <v/>
      </c>
    </row>
    <row r="31" spans="1:14" ht="12.65" customHeight="1" x14ac:dyDescent="0.3">
      <c r="A31" s="430"/>
      <c r="B31" s="442"/>
      <c r="E31" s="436"/>
      <c r="F31" s="436"/>
      <c r="G31" s="436"/>
      <c r="H31" s="436" t="s">
        <v>136</v>
      </c>
      <c r="I31" s="435"/>
      <c r="J31" s="436" t="s">
        <v>136</v>
      </c>
      <c r="K31" s="437"/>
      <c r="L31" s="438" t="str">
        <f>IF(K31&lt;&gt;"",(LOOKUP(K31,'DY Def'!$A$5:$AE$5,'DY Def'!$A$6:$AE$6)),"")</f>
        <v/>
      </c>
      <c r="M31" s="437"/>
      <c r="N31" s="439" t="str">
        <f>IF(M31&lt;&gt;"",(LOOKUP(M31,'DY Def'!$A$5:$AE$5,'DY Def'!$A$7:$AE$7)),"")</f>
        <v/>
      </c>
    </row>
    <row r="32" spans="1:14" ht="12.65" customHeight="1" x14ac:dyDescent="0.3">
      <c r="A32" s="430"/>
      <c r="B32" s="442"/>
      <c r="E32" s="436"/>
      <c r="F32" s="436"/>
      <c r="G32" s="436"/>
      <c r="H32" s="436" t="s">
        <v>136</v>
      </c>
      <c r="I32" s="435"/>
      <c r="J32" s="436" t="s">
        <v>136</v>
      </c>
      <c r="K32" s="437"/>
      <c r="L32" s="438" t="str">
        <f>IF(K32&lt;&gt;"",(LOOKUP(K32,'DY Def'!$A$5:$AE$5,'DY Def'!$A$6:$AE$6)),"")</f>
        <v/>
      </c>
      <c r="M32" s="437"/>
      <c r="N32" s="439" t="str">
        <f>IF(M32&lt;&gt;"",(LOOKUP(M32,'DY Def'!$A$5:$AE$5,'DY Def'!$A$7:$AE$7)),"")</f>
        <v/>
      </c>
    </row>
    <row r="33" spans="1:14" ht="12.65" customHeight="1" x14ac:dyDescent="0.3">
      <c r="A33" s="430"/>
      <c r="E33" s="436"/>
      <c r="F33" s="436"/>
      <c r="G33" s="436"/>
      <c r="I33" s="435"/>
      <c r="K33" s="437"/>
      <c r="L33" s="438"/>
      <c r="M33" s="437"/>
      <c r="N33" s="439"/>
    </row>
    <row r="34" spans="1:14" ht="12.65" customHeight="1" x14ac:dyDescent="0.3">
      <c r="A34" s="430"/>
      <c r="B34" s="440" t="s">
        <v>44</v>
      </c>
      <c r="E34" s="436"/>
      <c r="F34" s="436"/>
      <c r="G34" s="436"/>
      <c r="I34" s="435"/>
      <c r="K34" s="437"/>
      <c r="L34" s="438"/>
      <c r="M34" s="437"/>
      <c r="N34" s="439"/>
    </row>
    <row r="35" spans="1:14" ht="13" x14ac:dyDescent="0.3">
      <c r="A35" s="430"/>
      <c r="B35" s="442"/>
      <c r="E35" s="436"/>
      <c r="F35" s="436"/>
      <c r="G35" s="436"/>
      <c r="H35" s="436" t="s">
        <v>136</v>
      </c>
      <c r="I35" s="435"/>
      <c r="J35" s="436" t="s">
        <v>136</v>
      </c>
      <c r="K35" s="437"/>
      <c r="L35" s="438" t="str">
        <f>IF(K35&lt;&gt;"",(LOOKUP(K35,'DY Def'!$A$5:$AE$5,'DY Def'!$A$6:$AE$6)),"")</f>
        <v/>
      </c>
      <c r="M35" s="437"/>
      <c r="N35" s="439" t="str">
        <f>IF(M35&lt;&gt;"",(LOOKUP(M35,'DY Def'!$A$5:$AE$5,'DY Def'!$A$7:$AE$7)),"")</f>
        <v/>
      </c>
    </row>
    <row r="36" spans="1:14" ht="13" x14ac:dyDescent="0.3">
      <c r="A36" s="430"/>
      <c r="B36" s="442"/>
      <c r="E36" s="436"/>
      <c r="F36" s="436"/>
      <c r="G36" s="436"/>
      <c r="H36" s="436" t="s">
        <v>136</v>
      </c>
      <c r="I36" s="435"/>
      <c r="J36" s="436" t="s">
        <v>136</v>
      </c>
      <c r="K36" s="437"/>
      <c r="L36" s="438" t="str">
        <f>IF(K36&lt;&gt;"",(LOOKUP(K36,'DY Def'!$A$5:$AE$5,'DY Def'!$A$6:$AE$6)),"")</f>
        <v/>
      </c>
      <c r="M36" s="437"/>
      <c r="N36" s="439" t="str">
        <f>IF(M36&lt;&gt;"",(LOOKUP(M36,'DY Def'!$A$5:$AE$5,'DY Def'!$A$7:$AE$7)),"")</f>
        <v/>
      </c>
    </row>
    <row r="37" spans="1:14" ht="13" x14ac:dyDescent="0.3">
      <c r="A37" s="430"/>
      <c r="B37" s="442"/>
      <c r="E37" s="436"/>
      <c r="F37" s="436"/>
      <c r="G37" s="436"/>
      <c r="H37" s="436" t="s">
        <v>136</v>
      </c>
      <c r="I37" s="435"/>
      <c r="J37" s="436" t="s">
        <v>136</v>
      </c>
      <c r="K37" s="437"/>
      <c r="L37" s="438" t="str">
        <f>IF(K37&lt;&gt;"",(LOOKUP(K37,'DY Def'!$A$5:$AE$5,'DY Def'!$A$6:$AE$6)),"")</f>
        <v/>
      </c>
      <c r="M37" s="437"/>
      <c r="N37" s="439" t="str">
        <f>IF(M37&lt;&gt;"",(LOOKUP(M37,'DY Def'!$A$5:$AE$5,'DY Def'!$A$7:$AE$7)),"")</f>
        <v/>
      </c>
    </row>
    <row r="38" spans="1:14" ht="13" x14ac:dyDescent="0.3">
      <c r="A38" s="430"/>
      <c r="B38" s="442"/>
      <c r="E38" s="436"/>
      <c r="F38" s="436"/>
      <c r="G38" s="436"/>
      <c r="H38" s="436" t="s">
        <v>136</v>
      </c>
      <c r="I38" s="435"/>
      <c r="J38" s="436" t="s">
        <v>136</v>
      </c>
      <c r="K38" s="437"/>
      <c r="L38" s="438" t="str">
        <f>IF(K38&lt;&gt;"",(LOOKUP(K38,'DY Def'!$A$5:$AE$5,'DY Def'!$A$6:$AE$6)),"")</f>
        <v/>
      </c>
      <c r="M38" s="437"/>
      <c r="N38" s="439" t="str">
        <f>IF(M38&lt;&gt;"",(LOOKUP(M38,'DY Def'!$A$5:$AE$5,'DY Def'!$A$7:$AE$7)),"")</f>
        <v/>
      </c>
    </row>
    <row r="39" spans="1:14" ht="13" x14ac:dyDescent="0.3">
      <c r="A39" s="430"/>
      <c r="B39" s="442"/>
      <c r="E39" s="436"/>
      <c r="F39" s="436"/>
      <c r="G39" s="436"/>
      <c r="H39" s="436" t="s">
        <v>136</v>
      </c>
      <c r="I39" s="435"/>
      <c r="J39" s="436" t="s">
        <v>136</v>
      </c>
      <c r="K39" s="437"/>
      <c r="L39" s="438" t="str">
        <f>IF(K39&lt;&gt;"",(LOOKUP(K39,'DY Def'!$A$5:$AE$5,'DY Def'!$A$6:$AE$6)),"")</f>
        <v/>
      </c>
      <c r="M39" s="437"/>
      <c r="N39" s="439" t="str">
        <f>IF(M39&lt;&gt;"",(LOOKUP(M39,'DY Def'!$A$5:$AE$5,'DY Def'!$A$7:$AE$7)),"")</f>
        <v/>
      </c>
    </row>
    <row r="40" spans="1:14" ht="13" x14ac:dyDescent="0.3">
      <c r="A40" s="430"/>
      <c r="E40" s="436"/>
      <c r="F40" s="436"/>
      <c r="G40" s="436"/>
      <c r="I40" s="435"/>
      <c r="K40" s="437"/>
      <c r="L40" s="438"/>
      <c r="M40" s="437"/>
      <c r="N40" s="439"/>
    </row>
    <row r="41" spans="1:14" ht="13" x14ac:dyDescent="0.3">
      <c r="A41" s="441"/>
      <c r="B41" s="440" t="s">
        <v>43</v>
      </c>
      <c r="E41" s="436"/>
      <c r="F41" s="436"/>
      <c r="G41" s="436"/>
      <c r="I41" s="435"/>
      <c r="J41" s="443" t="s">
        <v>92</v>
      </c>
      <c r="K41" s="437"/>
      <c r="L41" s="438"/>
      <c r="M41" s="437"/>
      <c r="N41" s="439"/>
    </row>
    <row r="42" spans="1:14" ht="62.5" x14ac:dyDescent="0.25">
      <c r="A42" s="444">
        <v>1</v>
      </c>
      <c r="B42" s="433" t="s">
        <v>190</v>
      </c>
      <c r="C42" s="445" t="s">
        <v>191</v>
      </c>
      <c r="D42" s="446"/>
      <c r="E42" s="433" t="s">
        <v>38</v>
      </c>
      <c r="F42" s="433" t="s">
        <v>38</v>
      </c>
      <c r="G42" s="433" t="s">
        <v>40</v>
      </c>
      <c r="H42" s="436" t="s">
        <v>136</v>
      </c>
      <c r="I42" s="435" t="s">
        <v>39</v>
      </c>
      <c r="J42" s="435" t="s">
        <v>38</v>
      </c>
      <c r="K42" s="447">
        <v>1</v>
      </c>
      <c r="L42" s="448">
        <f>IF(K42&lt;&gt;"",(LOOKUP(K42,'DY Def'!$A$5:$AE$5,'DY Def'!$A$6:$AE$6)),"")</f>
        <v>36161</v>
      </c>
      <c r="M42" s="447">
        <v>23</v>
      </c>
      <c r="N42" s="449">
        <f>IF(M42&lt;&gt;"",(LOOKUP(M42,'DY Def'!$A$5:$AE$5,'DY Def'!$A$7:$AE$7)),"")</f>
        <v>44561</v>
      </c>
    </row>
    <row r="43" spans="1:14" ht="13" x14ac:dyDescent="0.3">
      <c r="A43" s="430"/>
      <c r="B43" s="431"/>
      <c r="E43" s="433"/>
      <c r="F43" s="433"/>
      <c r="G43" s="433"/>
      <c r="H43" s="436" t="s">
        <v>136</v>
      </c>
      <c r="I43" s="435"/>
      <c r="K43" s="437"/>
      <c r="L43" s="438" t="str">
        <f>IF(K43&lt;&gt;"",(LOOKUP(K43,'DY Def'!$A$5:$AE$5,'DY Def'!$A$6:$AE$6)),"")</f>
        <v/>
      </c>
      <c r="M43" s="437"/>
      <c r="N43" s="439" t="str">
        <f>IF(M43&lt;&gt;"",(LOOKUP(M43,'DY Def'!$A$5:$AE$5,'DY Def'!$A$7:$AE$7)),"")</f>
        <v/>
      </c>
    </row>
    <row r="44" spans="1:14" ht="13" x14ac:dyDescent="0.3">
      <c r="A44" s="430"/>
      <c r="B44" s="431"/>
      <c r="E44" s="433"/>
      <c r="F44" s="433"/>
      <c r="G44" s="433"/>
      <c r="H44" s="436" t="s">
        <v>136</v>
      </c>
      <c r="I44" s="435"/>
      <c r="K44" s="437"/>
      <c r="L44" s="438" t="str">
        <f>IF(K44&lt;&gt;"",(LOOKUP(K44,'DY Def'!$A$5:$AE$5,'DY Def'!$A$6:$AE$6)),"")</f>
        <v/>
      </c>
      <c r="M44" s="437"/>
      <c r="N44" s="439" t="str">
        <f>IF(M44&lt;&gt;"",(LOOKUP(M44,'DY Def'!$A$5:$AE$5,'DY Def'!$A$7:$AE$7)),"")</f>
        <v/>
      </c>
    </row>
    <row r="45" spans="1:14" ht="13" x14ac:dyDescent="0.3">
      <c r="A45" s="430"/>
      <c r="B45" s="450"/>
      <c r="C45" s="450"/>
      <c r="D45" s="450"/>
      <c r="E45" s="436"/>
      <c r="F45" s="436"/>
      <c r="G45" s="436"/>
      <c r="H45" s="436"/>
      <c r="I45" s="435"/>
      <c r="K45" s="437"/>
      <c r="L45" s="438"/>
      <c r="M45" s="437"/>
      <c r="N45" s="439"/>
    </row>
    <row r="46" spans="1:14" ht="13" x14ac:dyDescent="0.3">
      <c r="A46" s="441"/>
      <c r="B46" s="440" t="s">
        <v>42</v>
      </c>
      <c r="E46" s="436"/>
      <c r="F46" s="436"/>
      <c r="G46" s="436"/>
      <c r="I46" s="435"/>
      <c r="K46" s="437"/>
      <c r="L46" s="438"/>
      <c r="M46" s="437"/>
      <c r="N46" s="439"/>
    </row>
    <row r="47" spans="1:14" ht="13" x14ac:dyDescent="0.3">
      <c r="A47" s="430"/>
      <c r="B47" s="431"/>
      <c r="D47" s="432"/>
      <c r="E47" s="433"/>
      <c r="F47" s="433"/>
      <c r="G47" s="433"/>
      <c r="H47" s="436" t="s">
        <v>136</v>
      </c>
      <c r="I47" s="435"/>
      <c r="K47" s="437"/>
      <c r="L47" s="438" t="str">
        <f>IF(K47&lt;&gt;"",(LOOKUP(K47,'DY Def'!$A$5:$AE$5,'DY Def'!$A$6:$AE$6)),"")</f>
        <v/>
      </c>
      <c r="M47" s="437"/>
      <c r="N47" s="439" t="str">
        <f>IF(M47&lt;&gt;"",(LOOKUP(M47,'DY Def'!$A$5:$AE$5,'DY Def'!$A$7:$AE$7)),"")</f>
        <v/>
      </c>
    </row>
    <row r="48" spans="1:14" ht="13" x14ac:dyDescent="0.3">
      <c r="A48" s="430"/>
      <c r="B48" s="431"/>
      <c r="E48" s="433"/>
      <c r="F48" s="433"/>
      <c r="G48" s="433"/>
      <c r="H48" s="436" t="s">
        <v>136</v>
      </c>
      <c r="I48" s="435"/>
      <c r="K48" s="437"/>
      <c r="L48" s="438" t="str">
        <f>IF(K48&lt;&gt;"",(LOOKUP(K48,'DY Def'!$A$5:$AE$5,'DY Def'!$A$6:$AE$6)),"")</f>
        <v/>
      </c>
      <c r="M48" s="437"/>
      <c r="N48" s="439" t="str">
        <f>IF(M48&lt;&gt;"",(LOOKUP(M48,'DY Def'!$A$5:$AE$5,'DY Def'!$A$7:$AE$7)),"")</f>
        <v/>
      </c>
    </row>
    <row r="49" spans="1:14" ht="13" x14ac:dyDescent="0.3">
      <c r="A49" s="430"/>
      <c r="B49" s="431"/>
      <c r="E49" s="433"/>
      <c r="F49" s="433"/>
      <c r="G49" s="433"/>
      <c r="H49" s="436" t="s">
        <v>136</v>
      </c>
      <c r="I49" s="435"/>
      <c r="K49" s="437"/>
      <c r="L49" s="438" t="str">
        <f>IF(K49&lt;&gt;"",(LOOKUP(K49,'DY Def'!$A$5:$AE$5,'DY Def'!$A$6:$AE$6)),"")</f>
        <v/>
      </c>
      <c r="M49" s="437"/>
      <c r="N49" s="439" t="str">
        <f>IF(M49&lt;&gt;"",(LOOKUP(M49,'DY Def'!$A$5:$AE$5,'DY Def'!$A$7:$AE$7)),"")</f>
        <v/>
      </c>
    </row>
    <row r="50" spans="1:14" ht="13" x14ac:dyDescent="0.3">
      <c r="A50" s="430"/>
      <c r="E50" s="436"/>
      <c r="F50" s="436"/>
      <c r="G50" s="436"/>
      <c r="I50" s="435"/>
      <c r="K50" s="437"/>
      <c r="L50" s="438"/>
      <c r="M50" s="437"/>
      <c r="N50" s="439"/>
    </row>
    <row r="51" spans="1:14" ht="13" x14ac:dyDescent="0.3">
      <c r="A51" s="441"/>
      <c r="B51" s="440" t="s">
        <v>80</v>
      </c>
      <c r="E51" s="436"/>
      <c r="F51" s="436"/>
      <c r="G51" s="436"/>
      <c r="I51" s="435"/>
      <c r="J51" s="443" t="s">
        <v>93</v>
      </c>
      <c r="K51" s="437"/>
      <c r="L51" s="438"/>
      <c r="M51" s="437"/>
      <c r="N51" s="439"/>
    </row>
    <row r="52" spans="1:14" ht="13" x14ac:dyDescent="0.3">
      <c r="A52" s="430"/>
      <c r="B52" s="431"/>
      <c r="E52" s="433"/>
      <c r="F52" s="433"/>
      <c r="G52" s="433"/>
      <c r="H52" s="436" t="s">
        <v>136</v>
      </c>
      <c r="I52" s="435"/>
      <c r="K52" s="437"/>
      <c r="L52" s="438" t="str">
        <f>IF(K52&lt;&gt;"",(LOOKUP(K52,'DY Def'!$A$5:$AE$5,'DY Def'!$A$6:$AE$6)),"")</f>
        <v/>
      </c>
      <c r="M52" s="437"/>
      <c r="N52" s="439" t="str">
        <f>IF(M52&lt;&gt;"",(LOOKUP(M52,'DY Def'!$A$5:$AE$5,'DY Def'!$A$7:$AE$7)),"")</f>
        <v/>
      </c>
    </row>
    <row r="53" spans="1:14" ht="13" x14ac:dyDescent="0.3">
      <c r="A53" s="430"/>
      <c r="B53" s="431"/>
      <c r="E53" s="433"/>
      <c r="F53" s="433"/>
      <c r="G53" s="433"/>
      <c r="H53" s="436" t="s">
        <v>136</v>
      </c>
      <c r="I53" s="435"/>
      <c r="K53" s="437"/>
      <c r="L53" s="438" t="str">
        <f>IF(K53&lt;&gt;"",(LOOKUP(K53,'DY Def'!$A$5:$AE$5,'DY Def'!$A$6:$AE$6)),"")</f>
        <v/>
      </c>
      <c r="M53" s="437"/>
      <c r="N53" s="439" t="str">
        <f>IF(M53&lt;&gt;"",(LOOKUP(M53,'DY Def'!$A$5:$AE$5,'DY Def'!$A$7:$AE$7)),"")</f>
        <v/>
      </c>
    </row>
    <row r="54" spans="1:14" ht="13" x14ac:dyDescent="0.3">
      <c r="A54" s="430"/>
      <c r="B54" s="431"/>
      <c r="E54" s="433"/>
      <c r="F54" s="433"/>
      <c r="G54" s="433"/>
      <c r="H54" s="436" t="s">
        <v>136</v>
      </c>
      <c r="I54" s="435"/>
      <c r="K54" s="437"/>
      <c r="L54" s="438" t="str">
        <f>IF(K54&lt;&gt;"",(LOOKUP(K54,'DY Def'!$A$5:$AE$5,'DY Def'!$A$6:$AE$6)),"")</f>
        <v/>
      </c>
      <c r="M54" s="437"/>
      <c r="N54" s="439" t="str">
        <f>IF(M54&lt;&gt;"",(LOOKUP(M54,'DY Def'!$A$5:$AE$5,'DY Def'!$A$7:$AE$7)),"")</f>
        <v/>
      </c>
    </row>
    <row r="55" spans="1:14" ht="13" x14ac:dyDescent="0.3">
      <c r="A55" s="441"/>
      <c r="E55" s="436"/>
      <c r="F55" s="436"/>
      <c r="G55" s="436"/>
      <c r="I55" s="435"/>
      <c r="K55" s="437"/>
      <c r="L55" s="438"/>
      <c r="M55" s="437"/>
      <c r="N55" s="439"/>
    </row>
    <row r="56" spans="1:14" ht="13" x14ac:dyDescent="0.3">
      <c r="A56" s="430"/>
      <c r="B56" s="440" t="s">
        <v>81</v>
      </c>
      <c r="I56" s="435"/>
      <c r="K56" s="437"/>
      <c r="L56" s="438"/>
      <c r="M56" s="437"/>
      <c r="N56" s="439"/>
    </row>
    <row r="57" spans="1:14" ht="13" x14ac:dyDescent="0.3">
      <c r="A57" s="430"/>
      <c r="B57" s="431"/>
      <c r="D57" s="432"/>
      <c r="E57" s="433"/>
      <c r="F57" s="433"/>
      <c r="G57" s="433"/>
      <c r="H57" s="436" t="s">
        <v>136</v>
      </c>
      <c r="I57" s="435"/>
      <c r="K57" s="437"/>
      <c r="L57" s="438" t="str">
        <f>IF(K57&lt;&gt;"",(LOOKUP(K57,'DY Def'!$A$5:$AE$5,'DY Def'!$A$6:$AE$6)),"")</f>
        <v/>
      </c>
      <c r="M57" s="437"/>
      <c r="N57" s="439" t="str">
        <f>IF(M57&lt;&gt;"",(LOOKUP(M57,'DY Def'!$A$5:$AE$5,'DY Def'!$A$7:$AE$7)),"")</f>
        <v/>
      </c>
    </row>
    <row r="58" spans="1:14" ht="13" x14ac:dyDescent="0.3">
      <c r="A58" s="430"/>
      <c r="B58" s="431"/>
      <c r="E58" s="433"/>
      <c r="F58" s="433"/>
      <c r="G58" s="433"/>
      <c r="H58" s="436" t="s">
        <v>136</v>
      </c>
      <c r="I58" s="435"/>
      <c r="K58" s="437"/>
      <c r="L58" s="438" t="str">
        <f>IF(K58&lt;&gt;"",(LOOKUP(K58,'DY Def'!$A$5:$AE$5,'DY Def'!$A$6:$AE$6)),"")</f>
        <v/>
      </c>
      <c r="M58" s="437"/>
      <c r="N58" s="439" t="str">
        <f>IF(M58&lt;&gt;"",(LOOKUP(M58,'DY Def'!$A$5:$AE$5,'DY Def'!$A$7:$AE$7)),"")</f>
        <v/>
      </c>
    </row>
    <row r="59" spans="1:14" ht="13" x14ac:dyDescent="0.3">
      <c r="A59" s="430"/>
      <c r="B59" s="431"/>
      <c r="E59" s="433"/>
      <c r="F59" s="433"/>
      <c r="G59" s="433"/>
      <c r="H59" s="436" t="s">
        <v>136</v>
      </c>
      <c r="I59" s="435"/>
      <c r="K59" s="437"/>
      <c r="L59" s="438" t="str">
        <f>IF(K59&lt;&gt;"",(LOOKUP(K59,'DY Def'!$A$5:$AE$5,'DY Def'!$A$6:$AE$6)),"")</f>
        <v/>
      </c>
      <c r="M59" s="437"/>
      <c r="N59" s="439" t="str">
        <f>IF(M59&lt;&gt;"",(LOOKUP(M59,'DY Def'!$A$5:$AE$5,'DY Def'!$A$7:$AE$7)),"")</f>
        <v/>
      </c>
    </row>
    <row r="60" spans="1:14" ht="13" x14ac:dyDescent="0.3">
      <c r="A60" s="430"/>
      <c r="E60" s="436"/>
      <c r="F60" s="436"/>
      <c r="G60" s="436"/>
      <c r="I60" s="435"/>
      <c r="K60" s="437"/>
      <c r="L60" s="438"/>
      <c r="M60" s="437"/>
      <c r="N60" s="439" t="str">
        <f>IF(M60&lt;&gt;"",(LOOKUP(M60,'DY Def'!$A$5:$AE$5,'DY Def'!$A$7:$AE$7)),"")</f>
        <v/>
      </c>
    </row>
    <row r="61" spans="1:14" ht="13" x14ac:dyDescent="0.3">
      <c r="A61" s="441"/>
      <c r="B61" s="440" t="s">
        <v>76</v>
      </c>
      <c r="E61" s="436"/>
      <c r="F61" s="436"/>
      <c r="G61" s="436"/>
      <c r="I61" s="435"/>
      <c r="K61" s="437"/>
      <c r="L61" s="438"/>
      <c r="M61" s="437"/>
      <c r="N61" s="439" t="str">
        <f>IF(M61&lt;&gt;"",(LOOKUP(M61,'DY Def'!$A$5:$AE$5,'DY Def'!$A$7:$AE$7)),"")</f>
        <v/>
      </c>
    </row>
    <row r="62" spans="1:14" ht="13.5" thickBot="1" x14ac:dyDescent="0.35">
      <c r="A62" s="451"/>
      <c r="B62" s="452"/>
      <c r="C62" s="453"/>
      <c r="D62" s="453"/>
      <c r="E62" s="454"/>
      <c r="F62" s="454"/>
      <c r="G62" s="453"/>
      <c r="H62" s="454"/>
      <c r="I62" s="455"/>
      <c r="J62" s="456"/>
      <c r="K62" s="457"/>
      <c r="L62" s="458"/>
      <c r="M62" s="457"/>
      <c r="N62" s="459" t="str">
        <f>IF(M62&lt;&gt;"",(LOOKUP(M62,'DY Def'!$A$5:$AE$5,'DY Def'!$A$7:$AE$7)),"")</f>
        <v/>
      </c>
    </row>
    <row r="63" spans="1:14" ht="13" x14ac:dyDescent="0.3">
      <c r="E63" s="436"/>
      <c r="F63" s="436"/>
      <c r="I63" s="435"/>
      <c r="K63" s="437"/>
      <c r="L63" s="438"/>
      <c r="M63" s="437"/>
      <c r="N63" s="438" t="str">
        <f>IF(M63&lt;&gt;"",(LOOKUP(M63,'DY Def'!$A$5:$AE$5,'DY Def'!$A$7:$AE$7)),"")</f>
        <v/>
      </c>
    </row>
    <row r="64" spans="1:14" ht="13" x14ac:dyDescent="0.3">
      <c r="E64" s="436"/>
      <c r="F64" s="436"/>
      <c r="K64" s="437"/>
      <c r="L64" s="438"/>
      <c r="M64" s="437"/>
      <c r="N64" s="438" t="str">
        <f>IF(M64&lt;&gt;"",(LOOKUP(M64,'DY Def'!$A$5:$AE$5,'DY Def'!$A$7:$AE$7)),"")</f>
        <v/>
      </c>
    </row>
    <row r="65" spans="1:14" ht="13" x14ac:dyDescent="0.3">
      <c r="A65" s="413"/>
      <c r="B65" s="413"/>
      <c r="C65" s="413"/>
      <c r="D65" s="413"/>
      <c r="K65" s="437"/>
      <c r="L65" s="438"/>
      <c r="M65" s="437"/>
      <c r="N65" s="438" t="str">
        <f>IF(M65&lt;&gt;"",(LOOKUP(M65,'DY Def'!$A$5:$AE$5,'DY Def'!$A$7:$AE$7)),"")</f>
        <v/>
      </c>
    </row>
    <row r="66" spans="1:14" ht="13" x14ac:dyDescent="0.3">
      <c r="A66" s="413"/>
      <c r="B66" s="413"/>
      <c r="C66" s="413"/>
      <c r="D66" s="413"/>
      <c r="K66" s="437"/>
      <c r="L66" s="438"/>
      <c r="M66" s="437"/>
      <c r="N66" s="438" t="str">
        <f>IF(M66&lt;&gt;"",(LOOKUP(M66,'DY Def'!$A$5:$AE$5,'DY Def'!$A$7:$AE$7)),"")</f>
        <v/>
      </c>
    </row>
    <row r="67" spans="1:14" ht="13" x14ac:dyDescent="0.3">
      <c r="A67" s="413"/>
      <c r="B67" s="413"/>
      <c r="C67" s="413"/>
      <c r="D67" s="413"/>
      <c r="K67" s="437"/>
      <c r="L67" s="438"/>
      <c r="M67" s="437"/>
      <c r="N67" s="438" t="str">
        <f>IF(M67&lt;&gt;"",(LOOKUP(M67,'DY Def'!$A$5:$AE$5,'DY Def'!$A$7:$AE$7)),"")</f>
        <v/>
      </c>
    </row>
    <row r="68" spans="1:14" ht="13" x14ac:dyDescent="0.3">
      <c r="A68" s="413"/>
      <c r="B68" s="413"/>
      <c r="C68" s="413"/>
      <c r="D68" s="413"/>
      <c r="K68" s="437"/>
      <c r="L68" s="438"/>
      <c r="M68" s="437"/>
      <c r="N68" s="438" t="str">
        <f>IF(M68&lt;&gt;"",(LOOKUP(M68,'DY Def'!$A$5:$AE$5,'DY Def'!$A$7:$AE$7)),"")</f>
        <v/>
      </c>
    </row>
    <row r="69" spans="1:14" ht="13" x14ac:dyDescent="0.3">
      <c r="A69" s="413"/>
      <c r="B69" s="413"/>
      <c r="C69" s="413"/>
      <c r="D69" s="413"/>
      <c r="K69" s="437"/>
      <c r="L69" s="438"/>
      <c r="M69" s="437"/>
      <c r="N69" s="438" t="str">
        <f>IF(M69&lt;&gt;"",(LOOKUP(M69,'DY Def'!$A$5:$AE$5,'DY Def'!$A$7:$AE$7)),"")</f>
        <v/>
      </c>
    </row>
    <row r="70" spans="1:14" ht="13" x14ac:dyDescent="0.3">
      <c r="A70" s="413"/>
      <c r="B70" s="413"/>
      <c r="C70" s="413"/>
      <c r="D70" s="413"/>
      <c r="K70" s="437"/>
      <c r="L70" s="438"/>
      <c r="M70" s="437"/>
      <c r="N70" s="438" t="str">
        <f>IF(M70&lt;&gt;"",(LOOKUP(M70,'DY Def'!$A$5:$AE$5,'DY Def'!$A$7:$AE$7)),"")</f>
        <v/>
      </c>
    </row>
    <row r="71" spans="1:14" ht="13" x14ac:dyDescent="0.3">
      <c r="A71" s="413"/>
      <c r="B71" s="413"/>
      <c r="C71" s="413"/>
      <c r="D71" s="413"/>
      <c r="K71" s="437"/>
      <c r="L71" s="438"/>
      <c r="M71" s="437"/>
      <c r="N71" s="438" t="str">
        <f>IF(M71&lt;&gt;"",(LOOKUP(M71,'DY Def'!$A$5:$AE$5,'DY Def'!$A$7:$AE$7)),"")</f>
        <v/>
      </c>
    </row>
    <row r="72" spans="1:14" ht="13" x14ac:dyDescent="0.3">
      <c r="A72" s="413"/>
      <c r="B72" s="413"/>
      <c r="C72" s="413"/>
      <c r="D72" s="413"/>
      <c r="K72" s="437"/>
      <c r="L72" s="438"/>
      <c r="M72" s="437"/>
      <c r="N72" s="438" t="str">
        <f>IF(M72&lt;&gt;"",(LOOKUP(M72,'DY Def'!$A$5:$AE$5,'DY Def'!$A$7:$AE$7)),"")</f>
        <v/>
      </c>
    </row>
    <row r="73" spans="1:14" ht="13" x14ac:dyDescent="0.3">
      <c r="A73" s="413"/>
      <c r="B73" s="413"/>
      <c r="C73" s="413"/>
      <c r="D73" s="413"/>
      <c r="K73" s="437"/>
      <c r="L73" s="438"/>
      <c r="M73" s="437"/>
      <c r="N73" s="438" t="str">
        <f>IF(M73&lt;&gt;"",(LOOKUP(M73,'DY Def'!$A$5:$AE$5,'DY Def'!$A$7:$AE$7)),"")</f>
        <v/>
      </c>
    </row>
    <row r="74" spans="1:14" ht="13" x14ac:dyDescent="0.3">
      <c r="A74" s="413"/>
      <c r="B74" s="413"/>
      <c r="C74" s="413"/>
      <c r="D74" s="413"/>
      <c r="K74" s="437"/>
      <c r="L74" s="438"/>
      <c r="M74" s="437"/>
      <c r="N74" s="438" t="str">
        <f>IF(M74&lt;&gt;"",(LOOKUP(M74,'DY Def'!$A$5:$AE$5,'DY Def'!$A$7:$AE$7)),"")</f>
        <v/>
      </c>
    </row>
    <row r="75" spans="1:14" ht="13" x14ac:dyDescent="0.3">
      <c r="A75" s="413"/>
      <c r="B75" s="413"/>
      <c r="C75" s="413"/>
      <c r="D75" s="413"/>
      <c r="K75" s="437"/>
      <c r="L75" s="438"/>
      <c r="M75" s="437"/>
      <c r="N75" s="438" t="str">
        <f>IF(M75&lt;&gt;"",(LOOKUP(M75,'DY Def'!$A$5:$AE$5,'DY Def'!$A$7:$AE$7)),"")</f>
        <v/>
      </c>
    </row>
    <row r="76" spans="1:14" ht="13" x14ac:dyDescent="0.3">
      <c r="A76" s="413"/>
      <c r="B76" s="413"/>
      <c r="C76" s="413"/>
      <c r="D76" s="413"/>
      <c r="K76" s="437"/>
      <c r="L76" s="438"/>
      <c r="M76" s="437"/>
      <c r="N76" s="438" t="str">
        <f>IF(M76&lt;&gt;"",(LOOKUP(M76,'DY Def'!$A$5:$AE$5,'DY Def'!$A$7:$AE$7)),"")</f>
        <v/>
      </c>
    </row>
    <row r="77" spans="1:14" ht="13" x14ac:dyDescent="0.3">
      <c r="A77" s="413"/>
      <c r="B77" s="413"/>
      <c r="C77" s="413"/>
      <c r="D77" s="413"/>
      <c r="K77" s="437"/>
      <c r="L77" s="438"/>
      <c r="M77" s="437"/>
      <c r="N77" s="438" t="str">
        <f>IF(M77&lt;&gt;"",(LOOKUP(M77,'DY Def'!$A$5:$AE$5,'DY Def'!$A$7:$AE$7)),"")</f>
        <v/>
      </c>
    </row>
    <row r="78" spans="1:14" ht="13" x14ac:dyDescent="0.3">
      <c r="A78" s="413"/>
      <c r="B78" s="413"/>
      <c r="C78" s="413"/>
      <c r="D78" s="413"/>
      <c r="K78" s="437"/>
      <c r="L78" s="438"/>
      <c r="M78" s="437"/>
      <c r="N78" s="438" t="str">
        <f>IF(M78&lt;&gt;"",(LOOKUP(M78,'DY Def'!$A$5:$AE$5,'DY Def'!$A$7:$AE$7)),"")</f>
        <v/>
      </c>
    </row>
    <row r="79" spans="1:14" ht="13" x14ac:dyDescent="0.3">
      <c r="A79" s="413"/>
      <c r="B79" s="413"/>
      <c r="C79" s="413"/>
      <c r="D79" s="413"/>
      <c r="K79" s="437"/>
      <c r="L79" s="438"/>
      <c r="M79" s="437"/>
      <c r="N79" s="438" t="str">
        <f>IF(M79&lt;&gt;"",(LOOKUP(M79,'DY Def'!$A$5:$AE$5,'DY Def'!$A$7:$AE$7)),"")</f>
        <v/>
      </c>
    </row>
    <row r="80" spans="1:14" ht="13" x14ac:dyDescent="0.3">
      <c r="A80" s="413"/>
      <c r="B80" s="413"/>
      <c r="C80" s="413"/>
      <c r="D80" s="413"/>
      <c r="K80" s="437"/>
      <c r="L80" s="438"/>
      <c r="M80" s="437"/>
      <c r="N80" s="438" t="str">
        <f>IF(M80&lt;&gt;"",(LOOKUP(M80,'DY Def'!$A$5:$AE$5,'DY Def'!$A$7:$AE$7)),"")</f>
        <v/>
      </c>
    </row>
    <row r="81" spans="1:14" ht="13" x14ac:dyDescent="0.3">
      <c r="A81" s="413"/>
      <c r="B81" s="413"/>
      <c r="C81" s="413"/>
      <c r="D81" s="413"/>
      <c r="K81" s="437"/>
      <c r="L81" s="438"/>
      <c r="M81" s="437"/>
      <c r="N81" s="438" t="str">
        <f>IF(M81&lt;&gt;"",(LOOKUP(M81,'DY Def'!$A$5:$AE$5,'DY Def'!$A$7:$AE$7)),"")</f>
        <v/>
      </c>
    </row>
    <row r="82" spans="1:14" ht="13" x14ac:dyDescent="0.3">
      <c r="A82" s="413"/>
      <c r="B82" s="413"/>
      <c r="C82" s="413"/>
      <c r="D82" s="413"/>
      <c r="L82" s="438"/>
      <c r="M82" s="437"/>
      <c r="N82" s="438" t="str">
        <f>IF(M82&lt;&gt;"",(LOOKUP(M82,'DY Def'!$A$5:$AE$5,'DY Def'!$A$7:$AE$7)),"")</f>
        <v/>
      </c>
    </row>
    <row r="83" spans="1:14" ht="13" x14ac:dyDescent="0.3">
      <c r="A83" s="413"/>
      <c r="B83" s="413"/>
      <c r="C83" s="413"/>
      <c r="D83" s="413"/>
      <c r="L83" s="438"/>
      <c r="M83" s="437"/>
      <c r="N83" s="438" t="str">
        <f>IF(M83&lt;&gt;"",(LOOKUP(M83,'DY Def'!$A$5:$AE$5,'DY Def'!$A$7:$AE$7)),"")</f>
        <v/>
      </c>
    </row>
    <row r="84" spans="1:14" ht="13" x14ac:dyDescent="0.3">
      <c r="A84" s="413"/>
      <c r="B84" s="413"/>
      <c r="C84" s="413"/>
      <c r="D84" s="413"/>
      <c r="L84" s="438"/>
      <c r="M84" s="437"/>
      <c r="N84" s="438" t="str">
        <f>IF(M84&lt;&gt;"",(LOOKUP(M84,'DY Def'!$A$5:$AE$5,'DY Def'!$A$7:$AE$7)),"")</f>
        <v/>
      </c>
    </row>
    <row r="85" spans="1:14" ht="13" x14ac:dyDescent="0.3">
      <c r="A85" s="413"/>
      <c r="B85" s="413"/>
      <c r="C85" s="413"/>
      <c r="D85" s="413"/>
      <c r="L85" s="438"/>
      <c r="M85" s="437"/>
      <c r="N85" s="438" t="str">
        <f>IF(M85&lt;&gt;"",(LOOKUP(M85,'DY Def'!$A$5:$AE$5,'DY Def'!$A$7:$AE$7)),"")</f>
        <v/>
      </c>
    </row>
    <row r="86" spans="1:14" ht="13" x14ac:dyDescent="0.3">
      <c r="A86" s="413"/>
      <c r="B86" s="413"/>
      <c r="C86" s="413"/>
      <c r="D86" s="413"/>
      <c r="L86" s="438"/>
      <c r="M86" s="437"/>
      <c r="N86" s="438" t="str">
        <f>IF(M86&lt;&gt;"",(LOOKUP(M86,'DY Def'!$A$5:$AE$5,'DY Def'!$A$7:$AE$7)),"")</f>
        <v/>
      </c>
    </row>
    <row r="87" spans="1:14" ht="13" x14ac:dyDescent="0.3">
      <c r="A87" s="413"/>
      <c r="B87" s="413"/>
      <c r="C87" s="413"/>
      <c r="D87" s="413"/>
      <c r="L87" s="438"/>
      <c r="M87" s="437"/>
      <c r="N87" s="438" t="str">
        <f>IF(M87&lt;&gt;"",(LOOKUP(M87,'DY Def'!$A$5:$AE$5,'DY Def'!$A$7:$AE$7)),"")</f>
        <v/>
      </c>
    </row>
    <row r="88" spans="1:14" ht="13" x14ac:dyDescent="0.3">
      <c r="A88" s="413"/>
      <c r="B88" s="413"/>
      <c r="C88" s="413"/>
      <c r="D88" s="413"/>
      <c r="L88" s="438"/>
      <c r="M88" s="437"/>
      <c r="N88" s="438" t="str">
        <f>IF(M88&lt;&gt;"",(LOOKUP(M88,'DY Def'!$A$5:$AE$5,'DY Def'!$A$7:$AE$7)),"")</f>
        <v/>
      </c>
    </row>
    <row r="89" spans="1:14" ht="13" x14ac:dyDescent="0.3">
      <c r="A89" s="413"/>
      <c r="B89" s="413"/>
      <c r="C89" s="413"/>
      <c r="D89" s="413"/>
      <c r="L89" s="438"/>
      <c r="M89" s="437"/>
      <c r="N89" s="438" t="str">
        <f>IF(M89&lt;&gt;"",(LOOKUP(M89,'DY Def'!$A$5:$AE$5,'DY Def'!$A$7:$AE$7)),"")</f>
        <v/>
      </c>
    </row>
    <row r="90" spans="1:14" ht="13" x14ac:dyDescent="0.3">
      <c r="A90" s="413"/>
      <c r="B90" s="413"/>
      <c r="C90" s="413"/>
      <c r="D90" s="413"/>
      <c r="L90" s="438"/>
      <c r="M90" s="437"/>
      <c r="N90" s="438" t="str">
        <f>IF(M90&lt;&gt;"",(LOOKUP(M90,'DY Def'!$A$5:$AE$5,'DY Def'!$A$7:$AE$7)),"")</f>
        <v/>
      </c>
    </row>
    <row r="91" spans="1:14" ht="13" x14ac:dyDescent="0.3">
      <c r="A91" s="413"/>
      <c r="B91" s="413"/>
      <c r="C91" s="413"/>
      <c r="D91" s="413"/>
      <c r="L91" s="438"/>
      <c r="M91" s="437"/>
      <c r="N91" s="438" t="str">
        <f>IF(M91&lt;&gt;"",(LOOKUP(M91,'DY Def'!$A$5:$AE$5,'DY Def'!$A$7:$AE$7)),"")</f>
        <v/>
      </c>
    </row>
    <row r="92" spans="1:14" ht="13" x14ac:dyDescent="0.3">
      <c r="A92" s="413"/>
      <c r="B92" s="413"/>
      <c r="C92" s="413"/>
      <c r="D92" s="413"/>
      <c r="L92" s="438"/>
      <c r="M92" s="437"/>
      <c r="N92" s="438" t="str">
        <f>IF(M92&lt;&gt;"",(LOOKUP(M92,'DY Def'!$A$5:$AE$5,'DY Def'!$A$7:$AE$7)),"")</f>
        <v/>
      </c>
    </row>
    <row r="93" spans="1:14" ht="13" x14ac:dyDescent="0.3">
      <c r="A93" s="413"/>
      <c r="B93" s="413"/>
      <c r="C93" s="413"/>
      <c r="D93" s="413"/>
      <c r="L93" s="438"/>
      <c r="M93" s="437"/>
      <c r="N93" s="438" t="str">
        <f>IF(M93&lt;&gt;"",(LOOKUP(M93,'DY Def'!$A$5:$AE$5,'DY Def'!$A$7:$AE$7)),"")</f>
        <v/>
      </c>
    </row>
    <row r="94" spans="1:14" ht="13" x14ac:dyDescent="0.3">
      <c r="A94" s="413"/>
      <c r="B94" s="413"/>
      <c r="C94" s="413"/>
      <c r="D94" s="413"/>
      <c r="L94" s="438"/>
      <c r="M94" s="437"/>
      <c r="N94" s="438" t="str">
        <f>IF(M94&lt;&gt;"",(LOOKUP(M94,'DY Def'!$A$5:$AE$5,'DY Def'!$A$7:$AE$7)),"")</f>
        <v/>
      </c>
    </row>
    <row r="95" spans="1:14" ht="13" x14ac:dyDescent="0.3">
      <c r="A95" s="413"/>
      <c r="B95" s="413"/>
      <c r="C95" s="413"/>
      <c r="D95" s="413"/>
      <c r="L95" s="438"/>
      <c r="M95" s="437"/>
      <c r="N95" s="438" t="str">
        <f>IF(M95&lt;&gt;"",(LOOKUP(M95,'DY Def'!$A$5:$AE$5,'DY Def'!$A$7:$AE$7)),"")</f>
        <v/>
      </c>
    </row>
    <row r="96" spans="1:14" ht="13" x14ac:dyDescent="0.3">
      <c r="A96" s="413"/>
      <c r="B96" s="413"/>
      <c r="C96" s="413"/>
      <c r="D96" s="413"/>
      <c r="L96" s="438"/>
      <c r="M96" s="437"/>
      <c r="N96" s="438" t="str">
        <f>IF(M96&lt;&gt;"",(LOOKUP(M96,'DY Def'!$A$5:$AE$5,'DY Def'!$A$7:$AE$7)),"")</f>
        <v/>
      </c>
    </row>
    <row r="97" spans="1:14" ht="13" x14ac:dyDescent="0.3">
      <c r="A97" s="413"/>
      <c r="B97" s="413"/>
      <c r="C97" s="413"/>
      <c r="D97" s="413"/>
      <c r="L97" s="438"/>
      <c r="M97" s="437"/>
      <c r="N97" s="438" t="str">
        <f>IF(M97&lt;&gt;"",(LOOKUP(M97,'DY Def'!$A$5:$AE$5,'DY Def'!$A$7:$AE$7)),"")</f>
        <v/>
      </c>
    </row>
    <row r="98" spans="1:14" ht="13" x14ac:dyDescent="0.3">
      <c r="A98" s="413"/>
      <c r="B98" s="413"/>
      <c r="C98" s="413"/>
      <c r="D98" s="413"/>
      <c r="L98" s="438"/>
      <c r="M98" s="437"/>
    </row>
    <row r="99" spans="1:14" ht="13" x14ac:dyDescent="0.3">
      <c r="A99" s="413"/>
      <c r="B99" s="413"/>
      <c r="C99" s="413"/>
      <c r="D99" s="413"/>
      <c r="L99" s="438"/>
      <c r="M99" s="437"/>
    </row>
    <row r="100" spans="1:14" ht="13" x14ac:dyDescent="0.3">
      <c r="A100" s="413"/>
      <c r="B100" s="413"/>
      <c r="C100" s="413"/>
      <c r="D100" s="413"/>
      <c r="L100" s="438"/>
      <c r="M100" s="437"/>
    </row>
    <row r="101" spans="1:14" ht="13" x14ac:dyDescent="0.3">
      <c r="A101" s="413"/>
      <c r="B101" s="413"/>
      <c r="C101" s="413"/>
      <c r="D101" s="413"/>
      <c r="L101" s="438" t="str">
        <f>IF(K101&lt;&gt;"",(LOOKUP(K101,'DY Def'!$A$5:$AE$5,'DY Def'!$A$6:$AE$6)),"")</f>
        <v/>
      </c>
      <c r="M101" s="437"/>
    </row>
  </sheetData>
  <sheetProtection algorithmName="SHA-512" hashValue="UXz+DZkX6m2vtRrjv5gKkIcXgTHpnncs922oHSrG6Q4lRnZ06zZTtGPnuNy+9KFmg+8L8lfTfNNBbGVeBD8sDw==" saltValue="i8RE/cuEJ8tDCwUD0/pZ+g=="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U42" sqref="U42"/>
    </sheetView>
  </sheetViews>
  <sheetFormatPr defaultRowHeight="12.5" x14ac:dyDescent="0.25"/>
  <cols>
    <col min="2" max="2" width="42.7265625" style="18" customWidth="1"/>
    <col min="3" max="3" width="4.54296875" style="5" customWidth="1"/>
    <col min="4" max="20" width="15.54296875" hidden="1" customWidth="1"/>
    <col min="21" max="26" width="15.54296875" customWidth="1"/>
    <col min="27" max="33" width="15.54296875" hidden="1" customWidth="1"/>
  </cols>
  <sheetData>
    <row r="1" spans="1:33" ht="28.5" customHeight="1" x14ac:dyDescent="0.25">
      <c r="A1" s="44"/>
      <c r="B1" s="44"/>
      <c r="C1" s="44"/>
    </row>
    <row r="3" spans="1:33" ht="14" x14ac:dyDescent="0.3">
      <c r="B3" s="231" t="s">
        <v>49</v>
      </c>
    </row>
    <row r="5" spans="1:33" ht="13.5" hidden="1" thickBot="1" x14ac:dyDescent="0.35">
      <c r="B5" s="14"/>
      <c r="C5" s="4"/>
    </row>
    <row r="6" spans="1:33" ht="13" hidden="1" x14ac:dyDescent="0.3">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3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t="13" hidden="1" x14ac:dyDescent="0.3">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13" hidden="1" x14ac:dyDescent="0.3">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5" hidden="1" customHeight="1" x14ac:dyDescent="0.3">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5" hidden="1" customHeight="1" x14ac:dyDescent="0.3">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5" hidden="1" customHeight="1" x14ac:dyDescent="0.3">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5" hidden="1" customHeight="1" x14ac:dyDescent="0.3">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5" hidden="1" customHeight="1" x14ac:dyDescent="0.3">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5" hidden="1" customHeight="1" x14ac:dyDescent="0.3">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5" hidden="1" customHeight="1" x14ac:dyDescent="0.3">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5">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5">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5">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5">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5">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5">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t="13" hidden="1" x14ac:dyDescent="0.3">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5">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5">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5">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5">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5">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5">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t="13" hidden="1" x14ac:dyDescent="0.3">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t="13" hidden="1" x14ac:dyDescent="0.3">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t="13" hidden="1" x14ac:dyDescent="0.3">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t="13" hidden="1" x14ac:dyDescent="0.3">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t="13" hidden="1" x14ac:dyDescent="0.3">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t="13" hidden="1" x14ac:dyDescent="0.3">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3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 thickBot="1" x14ac:dyDescent="0.3">
      <c r="D37" s="18"/>
      <c r="E37" s="18"/>
      <c r="F37" s="18"/>
      <c r="G37" s="18"/>
      <c r="H37" s="18"/>
    </row>
    <row r="38" spans="2:33" ht="13" x14ac:dyDescent="0.3">
      <c r="B38" s="48"/>
      <c r="C38" s="32"/>
      <c r="D38" s="41" t="s">
        <v>0</v>
      </c>
      <c r="E38" s="62"/>
      <c r="F38" s="62"/>
      <c r="G38" s="62"/>
      <c r="H38" s="62"/>
      <c r="I38" s="38"/>
      <c r="J38" s="38"/>
      <c r="K38" s="38"/>
      <c r="L38" s="38"/>
      <c r="M38" s="38"/>
      <c r="N38" s="38"/>
      <c r="O38" s="38"/>
      <c r="P38" s="38"/>
      <c r="Q38" s="38"/>
      <c r="R38" s="38"/>
      <c r="S38" s="38"/>
      <c r="T38" s="38"/>
      <c r="U38" s="43"/>
      <c r="V38" s="38"/>
      <c r="W38" s="38"/>
      <c r="X38" s="38"/>
      <c r="Y38" s="38"/>
      <c r="Z38" s="42"/>
      <c r="AA38" s="38"/>
      <c r="AB38" s="38"/>
      <c r="AC38" s="38"/>
      <c r="AD38" s="38"/>
      <c r="AE38" s="38"/>
      <c r="AF38" s="38"/>
      <c r="AG38" s="42"/>
    </row>
    <row r="39" spans="2:33" ht="13.5" thickBot="1" x14ac:dyDescent="0.3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5">
        <f>'[1]DY Def'!S$5</f>
        <v>18</v>
      </c>
      <c r="V39" s="390">
        <f>'[1]DY Def'!T$5</f>
        <v>19</v>
      </c>
      <c r="W39" s="390">
        <f>'[1]DY Def'!U$5</f>
        <v>20</v>
      </c>
      <c r="X39" s="390">
        <f>'[1]DY Def'!V$5</f>
        <v>21</v>
      </c>
      <c r="Y39" s="390">
        <f>'[1]DY Def'!W$5</f>
        <v>22</v>
      </c>
      <c r="Z39" s="320">
        <f>'[1]DY Def'!X$5</f>
        <v>23</v>
      </c>
      <c r="AA39" s="116">
        <f>'[1]DY Def'!Y$5</f>
        <v>24</v>
      </c>
      <c r="AB39" s="116">
        <f>'[1]DY Def'!Z$5</f>
        <v>25</v>
      </c>
      <c r="AC39" s="116">
        <f>'DY Def'!AA$5</f>
        <v>26</v>
      </c>
      <c r="AD39" s="116">
        <f>'DY Def'!AB$5</f>
        <v>27</v>
      </c>
      <c r="AE39" s="116">
        <f>'DY Def'!AC$5</f>
        <v>28</v>
      </c>
      <c r="AF39" s="116">
        <f>'DY Def'!AD$5</f>
        <v>29</v>
      </c>
      <c r="AG39" s="320">
        <f>'DY Def'!AE$5</f>
        <v>30</v>
      </c>
    </row>
    <row r="40" spans="2:33" ht="13" x14ac:dyDescent="0.3">
      <c r="B40" s="31"/>
      <c r="C40" s="55"/>
      <c r="D40" s="142"/>
      <c r="E40" s="143"/>
      <c r="F40" s="143"/>
      <c r="G40" s="143"/>
      <c r="H40" s="143"/>
      <c r="I40" s="144"/>
      <c r="J40" s="144"/>
      <c r="K40" s="144"/>
      <c r="L40" s="144"/>
      <c r="M40" s="144"/>
      <c r="N40" s="144"/>
      <c r="O40" s="144"/>
      <c r="P40" s="144"/>
      <c r="Q40" s="144"/>
      <c r="R40" s="144"/>
      <c r="S40" s="144"/>
      <c r="T40" s="144"/>
      <c r="U40" s="391"/>
      <c r="V40" s="144"/>
      <c r="W40" s="144"/>
      <c r="X40" s="144"/>
      <c r="Y40" s="144"/>
      <c r="Z40" s="145"/>
      <c r="AA40" s="144"/>
      <c r="AB40" s="144"/>
      <c r="AC40" s="144"/>
      <c r="AD40" s="144"/>
      <c r="AE40" s="144"/>
      <c r="AF40" s="144"/>
      <c r="AG40" s="145"/>
    </row>
    <row r="41" spans="2:33" ht="13" x14ac:dyDescent="0.3">
      <c r="B41" s="31" t="s">
        <v>43</v>
      </c>
      <c r="C41" s="55"/>
      <c r="D41" s="300"/>
      <c r="E41" s="280"/>
      <c r="F41" s="280"/>
      <c r="G41" s="280"/>
      <c r="H41" s="280"/>
      <c r="I41" s="148"/>
      <c r="J41" s="148"/>
      <c r="K41" s="148"/>
      <c r="L41" s="148"/>
      <c r="M41" s="148"/>
      <c r="N41" s="148"/>
      <c r="O41" s="148"/>
      <c r="P41" s="148"/>
      <c r="Q41" s="148"/>
      <c r="R41" s="148"/>
      <c r="S41" s="148"/>
      <c r="T41" s="148"/>
      <c r="U41" s="155"/>
      <c r="V41" s="392"/>
      <c r="W41" s="392"/>
      <c r="X41" s="392"/>
      <c r="Y41" s="392"/>
      <c r="Z41" s="149"/>
      <c r="AA41" s="148"/>
      <c r="AB41" s="148"/>
      <c r="AC41" s="148"/>
      <c r="AD41" s="148"/>
      <c r="AE41" s="148"/>
      <c r="AF41" s="148"/>
      <c r="AG41" s="149"/>
    </row>
    <row r="42" spans="2:33" ht="13" x14ac:dyDescent="0.3">
      <c r="B42" s="22" t="str">
        <f>IFERROR(VLOOKUP(C42,'MEG Def'!$A$42:$B$45,2),0)</f>
        <v>Family Planning</v>
      </c>
      <c r="C42" s="56">
        <v>1</v>
      </c>
      <c r="D42" s="79"/>
      <c r="E42" s="80"/>
      <c r="F42" s="80"/>
      <c r="G42" s="80"/>
      <c r="H42" s="80"/>
      <c r="I42" s="80"/>
      <c r="J42" s="80"/>
      <c r="K42" s="80"/>
      <c r="L42" s="80"/>
      <c r="M42" s="80"/>
      <c r="N42" s="80"/>
      <c r="O42" s="80"/>
      <c r="P42" s="80"/>
      <c r="Q42" s="80"/>
      <c r="R42" s="80"/>
      <c r="S42" s="80"/>
      <c r="T42" s="80"/>
      <c r="U42" s="79">
        <v>34.28</v>
      </c>
      <c r="V42" s="393">
        <v>34.57</v>
      </c>
      <c r="W42" s="393">
        <v>34.869999999999997</v>
      </c>
      <c r="X42" s="393">
        <v>35.17</v>
      </c>
      <c r="Y42" s="393">
        <v>35.47</v>
      </c>
      <c r="Z42" s="296">
        <v>35.78</v>
      </c>
      <c r="AA42" s="80"/>
      <c r="AB42" s="80"/>
      <c r="AC42" s="80"/>
      <c r="AD42" s="80"/>
      <c r="AE42" s="80"/>
      <c r="AF42" s="80"/>
      <c r="AG42" s="296"/>
    </row>
    <row r="43" spans="2:33" ht="13" hidden="1" x14ac:dyDescent="0.3">
      <c r="B43" s="22">
        <f>IFERROR(VLOOKUP(C43,'MEG Def'!$A$42:$B$45,2),0)</f>
        <v>0</v>
      </c>
      <c r="C43" s="56"/>
      <c r="D43" s="79"/>
      <c r="E43" s="80"/>
      <c r="F43" s="80"/>
      <c r="G43" s="80"/>
      <c r="H43" s="80"/>
      <c r="I43" s="80"/>
      <c r="J43" s="80"/>
      <c r="K43" s="80"/>
      <c r="L43" s="80"/>
      <c r="M43" s="80"/>
      <c r="N43" s="80"/>
      <c r="O43" s="80"/>
      <c r="P43" s="80"/>
      <c r="Q43" s="80"/>
      <c r="R43" s="80"/>
      <c r="S43" s="80"/>
      <c r="T43" s="80"/>
      <c r="U43" s="79"/>
      <c r="V43" s="393"/>
      <c r="W43" s="393"/>
      <c r="X43" s="393"/>
      <c r="Y43" s="393"/>
      <c r="Z43" s="296"/>
      <c r="AA43" s="80"/>
      <c r="AB43" s="80"/>
      <c r="AC43" s="80"/>
      <c r="AD43" s="80"/>
      <c r="AE43" s="80"/>
      <c r="AF43" s="80"/>
      <c r="AG43" s="296"/>
    </row>
    <row r="44" spans="2:33" ht="13" hidden="1" x14ac:dyDescent="0.3">
      <c r="B44" s="22">
        <f>IFERROR(VLOOKUP(C44,'MEG Def'!$A$42:$B$45,2),0)</f>
        <v>0</v>
      </c>
      <c r="C44" s="56"/>
      <c r="D44" s="79"/>
      <c r="E44" s="80"/>
      <c r="F44" s="80"/>
      <c r="G44" s="80"/>
      <c r="H44" s="80"/>
      <c r="I44" s="80"/>
      <c r="J44" s="80"/>
      <c r="K44" s="80"/>
      <c r="L44" s="80"/>
      <c r="M44" s="80"/>
      <c r="N44" s="80"/>
      <c r="O44" s="80"/>
      <c r="P44" s="80"/>
      <c r="Q44" s="80"/>
      <c r="R44" s="80"/>
      <c r="S44" s="80"/>
      <c r="T44" s="80"/>
      <c r="U44" s="79"/>
      <c r="V44" s="393"/>
      <c r="W44" s="393"/>
      <c r="X44" s="393"/>
      <c r="Y44" s="393"/>
      <c r="Z44" s="296"/>
      <c r="AA44" s="80"/>
      <c r="AB44" s="80"/>
      <c r="AC44" s="80"/>
      <c r="AD44" s="80"/>
      <c r="AE44" s="80"/>
      <c r="AF44" s="80"/>
      <c r="AG44" s="296"/>
    </row>
    <row r="45" spans="2:33" ht="13" hidden="1" x14ac:dyDescent="0.3">
      <c r="B45" s="33"/>
      <c r="C45" s="56"/>
      <c r="D45" s="79"/>
      <c r="E45" s="80"/>
      <c r="F45" s="80"/>
      <c r="G45" s="80"/>
      <c r="H45" s="80"/>
      <c r="I45" s="148"/>
      <c r="J45" s="148"/>
      <c r="K45" s="148"/>
      <c r="L45" s="148"/>
      <c r="M45" s="148"/>
      <c r="N45" s="148"/>
      <c r="O45" s="148"/>
      <c r="P45" s="148"/>
      <c r="Q45" s="148"/>
      <c r="R45" s="148"/>
      <c r="S45" s="148"/>
      <c r="T45" s="148"/>
      <c r="U45" s="155"/>
      <c r="V45" s="392"/>
      <c r="W45" s="392"/>
      <c r="X45" s="392"/>
      <c r="Y45" s="392"/>
      <c r="Z45" s="149"/>
      <c r="AA45" s="148"/>
      <c r="AB45" s="148"/>
      <c r="AC45" s="148"/>
      <c r="AD45" s="148"/>
      <c r="AE45" s="148"/>
      <c r="AF45" s="148"/>
      <c r="AG45" s="149"/>
    </row>
    <row r="46" spans="2:33" ht="13" hidden="1" x14ac:dyDescent="0.3">
      <c r="B46" s="31" t="s">
        <v>42</v>
      </c>
      <c r="C46" s="56"/>
      <c r="D46" s="79"/>
      <c r="E46" s="80"/>
      <c r="F46" s="80"/>
      <c r="G46" s="80"/>
      <c r="H46" s="80"/>
      <c r="I46" s="148"/>
      <c r="J46" s="148"/>
      <c r="K46" s="148"/>
      <c r="L46" s="148"/>
      <c r="M46" s="148"/>
      <c r="N46" s="148"/>
      <c r="O46" s="148"/>
      <c r="P46" s="148"/>
      <c r="Q46" s="148"/>
      <c r="R46" s="148"/>
      <c r="S46" s="148"/>
      <c r="T46" s="148"/>
      <c r="U46" s="155"/>
      <c r="V46" s="392"/>
      <c r="W46" s="392"/>
      <c r="X46" s="392"/>
      <c r="Y46" s="392"/>
      <c r="Z46" s="149"/>
      <c r="AA46" s="148"/>
      <c r="AB46" s="148"/>
      <c r="AC46" s="148"/>
      <c r="AD46" s="148"/>
      <c r="AE46" s="148"/>
      <c r="AF46" s="148"/>
      <c r="AG46" s="149"/>
    </row>
    <row r="47" spans="2:33" ht="13" hidden="1" x14ac:dyDescent="0.3">
      <c r="B47" s="22">
        <f>IFERROR(VLOOKUP(C47,'MEG Def'!$A$47:$B$50,2),0)</f>
        <v>0</v>
      </c>
      <c r="C47" s="56"/>
      <c r="D47" s="79"/>
      <c r="E47" s="80"/>
      <c r="F47" s="80"/>
      <c r="G47" s="80"/>
      <c r="H47" s="80"/>
      <c r="I47" s="80"/>
      <c r="J47" s="80"/>
      <c r="K47" s="80"/>
      <c r="L47" s="80"/>
      <c r="M47" s="80"/>
      <c r="N47" s="80"/>
      <c r="O47" s="80"/>
      <c r="P47" s="80"/>
      <c r="Q47" s="80"/>
      <c r="R47" s="80"/>
      <c r="S47" s="80"/>
      <c r="T47" s="80"/>
      <c r="U47" s="79"/>
      <c r="V47" s="393"/>
      <c r="W47" s="393"/>
      <c r="X47" s="393"/>
      <c r="Y47" s="393"/>
      <c r="Z47" s="296"/>
      <c r="AA47" s="80"/>
      <c r="AB47" s="80"/>
      <c r="AC47" s="80"/>
      <c r="AD47" s="80"/>
      <c r="AE47" s="80"/>
      <c r="AF47" s="80"/>
      <c r="AG47" s="296"/>
    </row>
    <row r="48" spans="2:33" ht="13" hidden="1" x14ac:dyDescent="0.3">
      <c r="B48" s="22">
        <f>IFERROR(VLOOKUP(C48,'MEG Def'!$A$47:$B$50,2),0)</f>
        <v>0</v>
      </c>
      <c r="C48" s="56"/>
      <c r="D48" s="79"/>
      <c r="E48" s="80"/>
      <c r="F48" s="80"/>
      <c r="G48" s="80"/>
      <c r="H48" s="80"/>
      <c r="I48" s="80"/>
      <c r="J48" s="80"/>
      <c r="K48" s="80"/>
      <c r="L48" s="80"/>
      <c r="M48" s="80"/>
      <c r="N48" s="80"/>
      <c r="O48" s="80"/>
      <c r="P48" s="80"/>
      <c r="Q48" s="80"/>
      <c r="R48" s="80"/>
      <c r="S48" s="80"/>
      <c r="T48" s="80"/>
      <c r="U48" s="79"/>
      <c r="V48" s="393"/>
      <c r="W48" s="393"/>
      <c r="X48" s="393"/>
      <c r="Y48" s="393"/>
      <c r="Z48" s="296"/>
      <c r="AA48" s="80"/>
      <c r="AB48" s="80"/>
      <c r="AC48" s="80"/>
      <c r="AD48" s="80"/>
      <c r="AE48" s="80"/>
      <c r="AF48" s="80"/>
      <c r="AG48" s="296"/>
    </row>
    <row r="49" spans="2:33" ht="13" hidden="1" x14ac:dyDescent="0.3">
      <c r="B49" s="22">
        <f>IFERROR(VLOOKUP(C49,'MEG Def'!$A$47:$B$50,2),0)</f>
        <v>0</v>
      </c>
      <c r="C49" s="56"/>
      <c r="D49" s="79"/>
      <c r="E49" s="80"/>
      <c r="F49" s="80"/>
      <c r="G49" s="80"/>
      <c r="H49" s="80"/>
      <c r="I49" s="80"/>
      <c r="J49" s="80"/>
      <c r="K49" s="80"/>
      <c r="L49" s="80"/>
      <c r="M49" s="80"/>
      <c r="N49" s="80"/>
      <c r="O49" s="80"/>
      <c r="P49" s="80"/>
      <c r="Q49" s="80"/>
      <c r="R49" s="80"/>
      <c r="S49" s="80"/>
      <c r="T49" s="80"/>
      <c r="U49" s="79"/>
      <c r="V49" s="393"/>
      <c r="W49" s="393"/>
      <c r="X49" s="393"/>
      <c r="Y49" s="393"/>
      <c r="Z49" s="296"/>
      <c r="AA49" s="80"/>
      <c r="AB49" s="80"/>
      <c r="AC49" s="80"/>
      <c r="AD49" s="80"/>
      <c r="AE49" s="80"/>
      <c r="AF49" s="80"/>
      <c r="AG49" s="296"/>
    </row>
    <row r="50" spans="2:33" ht="13.5" thickBot="1" x14ac:dyDescent="0.35">
      <c r="B50" s="49"/>
      <c r="C50" s="58"/>
      <c r="D50" s="301"/>
      <c r="E50" s="302"/>
      <c r="F50" s="302"/>
      <c r="G50" s="302"/>
      <c r="H50" s="302"/>
      <c r="I50" s="276"/>
      <c r="J50" s="276"/>
      <c r="K50" s="276"/>
      <c r="L50" s="276"/>
      <c r="M50" s="276"/>
      <c r="N50" s="276"/>
      <c r="O50" s="276"/>
      <c r="P50" s="276"/>
      <c r="Q50" s="276"/>
      <c r="R50" s="276"/>
      <c r="S50" s="276"/>
      <c r="T50" s="276"/>
      <c r="U50" s="394"/>
      <c r="V50" s="276"/>
      <c r="W50" s="276"/>
      <c r="X50" s="276"/>
      <c r="Y50" s="276"/>
      <c r="Z50" s="277"/>
      <c r="AA50" s="276"/>
      <c r="AB50" s="276"/>
      <c r="AC50" s="276"/>
      <c r="AD50" s="276"/>
      <c r="AE50" s="276"/>
      <c r="AF50" s="276"/>
      <c r="AG50" s="277"/>
    </row>
    <row r="51" spans="2:33" ht="13" x14ac:dyDescent="0.3">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t="13" hidden="1" x14ac:dyDescent="0.3">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3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t="13" hidden="1" x14ac:dyDescent="0.3">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t="13" hidden="1" x14ac:dyDescent="0.3">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t="13" hidden="1" x14ac:dyDescent="0.3">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t="13" hidden="1" x14ac:dyDescent="0.3">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t="13" hidden="1" x14ac:dyDescent="0.3">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t="13" hidden="1" x14ac:dyDescent="0.3">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t="13" hidden="1" x14ac:dyDescent="0.3">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t="13" hidden="1" x14ac:dyDescent="0.3">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t="13" hidden="1" x14ac:dyDescent="0.3">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t="13" hidden="1" x14ac:dyDescent="0.3">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 hidden="1" thickBot="1" x14ac:dyDescent="0.3">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t="13" hidden="1" x14ac:dyDescent="0.3">
      <c r="B65" s="28"/>
      <c r="D65" s="303"/>
      <c r="E65" s="303"/>
      <c r="F65" s="304"/>
      <c r="G65" s="304"/>
    </row>
  </sheetData>
  <sheetProtection algorithmName="SHA-512" hashValue="CIyvxCdXV06jK0eO55Oh9DXi3K/+djiR3QRC5QtoaWlQVXxvbNAXYiNKtkoZpsYzL8tDFs7ZaLYFKTicop0TEQ==" saltValue="dHhcZWZVY8CkxeaK+bgCIA=="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AN15" sqref="AN15"/>
    </sheetView>
  </sheetViews>
  <sheetFormatPr defaultColWidth="8.7265625" defaultRowHeight="12.5" x14ac:dyDescent="0.25"/>
  <cols>
    <col min="2" max="2" width="43.453125" customWidth="1"/>
    <col min="3" max="19" width="15.1796875" hidden="1" customWidth="1"/>
    <col min="20" max="25" width="15.1796875" customWidth="1"/>
    <col min="26" max="32" width="15.1796875" hidden="1" customWidth="1"/>
    <col min="33" max="33" width="17.1796875" customWidth="1"/>
  </cols>
  <sheetData>
    <row r="1" spans="1:33" ht="28" customHeight="1" x14ac:dyDescent="0.25">
      <c r="A1" s="44"/>
      <c r="B1" s="44"/>
    </row>
    <row r="3" spans="1:33" ht="14" x14ac:dyDescent="0.3">
      <c r="B3" s="231" t="s">
        <v>94</v>
      </c>
    </row>
    <row r="5" spans="1:33" ht="13.5" thickBot="1" x14ac:dyDescent="0.35">
      <c r="B5" s="2"/>
    </row>
    <row r="6" spans="1:33" ht="28" customHeight="1" thickBot="1" x14ac:dyDescent="0.3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5" customHeight="1" thickBot="1" x14ac:dyDescent="0.35">
      <c r="B7" s="295" t="s">
        <v>186</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5" customHeight="1" x14ac:dyDescent="0.25">
      <c r="B8" s="368" t="s">
        <v>187</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5" customHeight="1" x14ac:dyDescent="0.3">
      <c r="B9" s="364"/>
      <c r="C9" s="365"/>
      <c r="D9" s="365"/>
      <c r="E9" s="365"/>
      <c r="F9" s="365"/>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7"/>
    </row>
    <row r="10" spans="1:33" ht="15" customHeight="1" thickBot="1" x14ac:dyDescent="0.35">
      <c r="B10" s="363"/>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7">
        <f>SUM(C10:AF10)</f>
        <v>0</v>
      </c>
    </row>
    <row r="11" spans="1:33" ht="23.5" customHeight="1" x14ac:dyDescent="0.25">
      <c r="B11" s="376"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5" customHeight="1" x14ac:dyDescent="0.3">
      <c r="B12" s="375"/>
      <c r="C12" s="365"/>
      <c r="D12" s="365"/>
      <c r="E12" s="365"/>
      <c r="F12" s="365"/>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7"/>
    </row>
    <row r="13" spans="1:33" ht="13" x14ac:dyDescent="0.3">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ht="13" x14ac:dyDescent="0.3">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9" customHeight="1" thickBot="1" x14ac:dyDescent="0.3">
      <c r="B15" s="372" t="s">
        <v>29</v>
      </c>
      <c r="C15" s="373">
        <f>C10-C13</f>
        <v>0</v>
      </c>
      <c r="D15" s="373">
        <f t="shared" ref="D15:AF15" si="0">D10-D13</f>
        <v>0</v>
      </c>
      <c r="E15" s="373">
        <f t="shared" si="0"/>
        <v>0</v>
      </c>
      <c r="F15" s="373">
        <f t="shared" si="0"/>
        <v>0</v>
      </c>
      <c r="G15" s="373">
        <f t="shared" si="0"/>
        <v>0</v>
      </c>
      <c r="H15" s="373">
        <f t="shared" si="0"/>
        <v>0</v>
      </c>
      <c r="I15" s="373">
        <f t="shared" si="0"/>
        <v>0</v>
      </c>
      <c r="J15" s="373">
        <f t="shared" si="0"/>
        <v>0</v>
      </c>
      <c r="K15" s="373">
        <f t="shared" si="0"/>
        <v>0</v>
      </c>
      <c r="L15" s="373">
        <f t="shared" si="0"/>
        <v>0</v>
      </c>
      <c r="M15" s="373">
        <f t="shared" si="0"/>
        <v>0</v>
      </c>
      <c r="N15" s="373">
        <f t="shared" si="0"/>
        <v>0</v>
      </c>
      <c r="O15" s="373">
        <f t="shared" si="0"/>
        <v>0</v>
      </c>
      <c r="P15" s="373">
        <f t="shared" si="0"/>
        <v>0</v>
      </c>
      <c r="Q15" s="373">
        <f t="shared" si="0"/>
        <v>0</v>
      </c>
      <c r="R15" s="373">
        <f t="shared" si="0"/>
        <v>0</v>
      </c>
      <c r="S15" s="373">
        <f t="shared" si="0"/>
        <v>0</v>
      </c>
      <c r="T15" s="373">
        <f t="shared" si="0"/>
        <v>0</v>
      </c>
      <c r="U15" s="373">
        <f t="shared" si="0"/>
        <v>0</v>
      </c>
      <c r="V15" s="373">
        <f t="shared" si="0"/>
        <v>0</v>
      </c>
      <c r="W15" s="373">
        <f t="shared" si="0"/>
        <v>0</v>
      </c>
      <c r="X15" s="373">
        <f t="shared" si="0"/>
        <v>0</v>
      </c>
      <c r="Y15" s="373">
        <f t="shared" si="0"/>
        <v>0</v>
      </c>
      <c r="Z15" s="373">
        <f t="shared" si="0"/>
        <v>0</v>
      </c>
      <c r="AA15" s="373">
        <f t="shared" si="0"/>
        <v>0</v>
      </c>
      <c r="AB15" s="373">
        <f t="shared" si="0"/>
        <v>0</v>
      </c>
      <c r="AC15" s="373">
        <f t="shared" si="0"/>
        <v>0</v>
      </c>
      <c r="AD15" s="373">
        <f t="shared" si="0"/>
        <v>0</v>
      </c>
      <c r="AE15" s="373">
        <f t="shared" si="0"/>
        <v>0</v>
      </c>
      <c r="AF15" s="373">
        <f t="shared" si="0"/>
        <v>0</v>
      </c>
      <c r="AG15" s="374">
        <f>SUM(C15:AF15)</f>
        <v>0</v>
      </c>
    </row>
    <row r="16" spans="1:33" ht="13" thickBot="1" x14ac:dyDescent="0.3">
      <c r="B16" s="369" t="s">
        <v>30</v>
      </c>
      <c r="C16" s="370" t="str">
        <f t="shared" ref="C16:AF16" si="1">IF(C15&lt;0,"Over",".")</f>
        <v>.</v>
      </c>
      <c r="D16" s="370" t="str">
        <f t="shared" si="1"/>
        <v>.</v>
      </c>
      <c r="E16" s="370" t="str">
        <f t="shared" si="1"/>
        <v>.</v>
      </c>
      <c r="F16" s="370" t="str">
        <f t="shared" si="1"/>
        <v>.</v>
      </c>
      <c r="G16" s="370" t="str">
        <f t="shared" si="1"/>
        <v>.</v>
      </c>
      <c r="H16" s="370" t="str">
        <f t="shared" si="1"/>
        <v>.</v>
      </c>
      <c r="I16" s="370" t="str">
        <f t="shared" si="1"/>
        <v>.</v>
      </c>
      <c r="J16" s="370" t="str">
        <f t="shared" si="1"/>
        <v>.</v>
      </c>
      <c r="K16" s="370" t="str">
        <f t="shared" si="1"/>
        <v>.</v>
      </c>
      <c r="L16" s="370" t="str">
        <f t="shared" si="1"/>
        <v>.</v>
      </c>
      <c r="M16" s="370" t="str">
        <f t="shared" si="1"/>
        <v>.</v>
      </c>
      <c r="N16" s="370" t="str">
        <f t="shared" si="1"/>
        <v>.</v>
      </c>
      <c r="O16" s="370" t="str">
        <f t="shared" si="1"/>
        <v>.</v>
      </c>
      <c r="P16" s="370" t="str">
        <f t="shared" si="1"/>
        <v>.</v>
      </c>
      <c r="Q16" s="370" t="str">
        <f t="shared" si="1"/>
        <v>.</v>
      </c>
      <c r="R16" s="370" t="str">
        <f t="shared" si="1"/>
        <v>.</v>
      </c>
      <c r="S16" s="370" t="str">
        <f t="shared" si="1"/>
        <v>.</v>
      </c>
      <c r="T16" s="370" t="str">
        <f t="shared" si="1"/>
        <v>.</v>
      </c>
      <c r="U16" s="370" t="str">
        <f t="shared" si="1"/>
        <v>.</v>
      </c>
      <c r="V16" s="370" t="str">
        <f t="shared" si="1"/>
        <v>.</v>
      </c>
      <c r="W16" s="370" t="str">
        <f t="shared" si="1"/>
        <v>.</v>
      </c>
      <c r="X16" s="370" t="str">
        <f t="shared" si="1"/>
        <v>.</v>
      </c>
      <c r="Y16" s="370" t="str">
        <f t="shared" si="1"/>
        <v>.</v>
      </c>
      <c r="Z16" s="370" t="str">
        <f t="shared" si="1"/>
        <v>.</v>
      </c>
      <c r="AA16" s="370" t="str">
        <f t="shared" si="1"/>
        <v>.</v>
      </c>
      <c r="AB16" s="370" t="str">
        <f t="shared" si="1"/>
        <v>.</v>
      </c>
      <c r="AC16" s="370" t="str">
        <f t="shared" si="1"/>
        <v>.</v>
      </c>
      <c r="AD16" s="370" t="str">
        <f t="shared" si="1"/>
        <v>.</v>
      </c>
      <c r="AE16" s="370" t="str">
        <f t="shared" si="1"/>
        <v>.</v>
      </c>
      <c r="AF16" s="370" t="str">
        <f t="shared" si="1"/>
        <v>.</v>
      </c>
      <c r="AG16" s="371" t="str">
        <f>IF(AG15&lt;0,"Over",".")</f>
        <v>.</v>
      </c>
    </row>
  </sheetData>
  <sheetProtection algorithmName="SHA-512" hashValue="iitgBKZ5lL6dJfMrlnCQymN+wUdSJfD/qcmeOIzZotowWK8Wig0xAzeB/lC+LbgAd0brx7kmS8s/xw9Zza+mUA==" saltValue="VZF2keWdYEd6Ifdoql/V9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0"/>
  <sheetViews>
    <sheetView tabSelected="1" topLeftCell="A13" zoomScaleNormal="100" workbookViewId="0">
      <pane xSplit="1" topLeftCell="B1" activePane="topRight" state="frozen"/>
      <selection activeCell="A96" sqref="A96"/>
      <selection pane="topRight" activeCell="AP300" sqref="AP300"/>
    </sheetView>
  </sheetViews>
  <sheetFormatPr defaultColWidth="8.7265625" defaultRowHeight="12.5" x14ac:dyDescent="0.25"/>
  <cols>
    <col min="1" max="1" width="36.1796875" style="413" customWidth="1"/>
    <col min="2" max="34" width="13" style="413" customWidth="1"/>
    <col min="35" max="16384" width="8.7265625" style="413"/>
  </cols>
  <sheetData>
    <row r="1" spans="1:11" ht="27.65" customHeight="1" x14ac:dyDescent="0.25">
      <c r="A1" s="411"/>
      <c r="B1" s="411"/>
      <c r="C1" s="411"/>
      <c r="D1" s="411"/>
    </row>
    <row r="2" spans="1:11" x14ac:dyDescent="0.25">
      <c r="E2" s="475"/>
      <c r="F2" s="476"/>
      <c r="G2" s="477" t="s">
        <v>61</v>
      </c>
      <c r="H2" s="461">
        <v>44594</v>
      </c>
      <c r="I2" s="478"/>
      <c r="J2" s="477" t="s">
        <v>149</v>
      </c>
      <c r="K2" s="816">
        <v>23</v>
      </c>
    </row>
    <row r="3" spans="1:11" ht="21.5" x14ac:dyDescent="0.3">
      <c r="A3" s="440"/>
      <c r="E3" s="475"/>
      <c r="F3" s="479"/>
      <c r="G3" s="480" t="s">
        <v>62</v>
      </c>
      <c r="H3" s="461">
        <v>44561</v>
      </c>
      <c r="I3" s="478"/>
      <c r="J3" s="481" t="s">
        <v>150</v>
      </c>
      <c r="K3" s="817">
        <v>4</v>
      </c>
    </row>
    <row r="4" spans="1:11" ht="13" x14ac:dyDescent="0.3">
      <c r="A4" s="440"/>
      <c r="G4" s="475"/>
    </row>
    <row r="5" spans="1:11" s="416" customFormat="1" ht="15.5" x14ac:dyDescent="0.35">
      <c r="A5" s="482" t="s">
        <v>112</v>
      </c>
      <c r="B5" s="483"/>
      <c r="C5" s="483"/>
      <c r="D5" s="483"/>
      <c r="E5" s="483"/>
      <c r="F5" s="483"/>
    </row>
    <row r="6" spans="1:11" s="416" customFormat="1" ht="15.5" x14ac:dyDescent="0.35">
      <c r="A6" s="482" t="s">
        <v>113</v>
      </c>
      <c r="B6" s="483"/>
      <c r="C6" s="483"/>
      <c r="D6" s="483"/>
    </row>
    <row r="7" spans="1:11" s="416" customFormat="1" ht="14" x14ac:dyDescent="0.3">
      <c r="A7" s="482" t="s">
        <v>114</v>
      </c>
    </row>
    <row r="8" spans="1:11" s="416" customFormat="1" ht="14" x14ac:dyDescent="0.25">
      <c r="A8" s="484" t="s">
        <v>115</v>
      </c>
    </row>
    <row r="9" spans="1:11" s="416" customFormat="1" ht="14" x14ac:dyDescent="0.3">
      <c r="A9" s="482" t="s">
        <v>116</v>
      </c>
    </row>
    <row r="10" spans="1:11" s="416" customFormat="1" ht="14" x14ac:dyDescent="0.3">
      <c r="A10" s="482" t="s">
        <v>117</v>
      </c>
      <c r="B10" s="485"/>
    </row>
    <row r="11" spans="1:11" s="416" customFormat="1" ht="14" x14ac:dyDescent="0.3">
      <c r="A11" s="482" t="s">
        <v>118</v>
      </c>
      <c r="B11" s="485"/>
    </row>
    <row r="12" spans="1:11" s="416" customFormat="1" ht="14" x14ac:dyDescent="0.25">
      <c r="A12" s="484" t="s">
        <v>119</v>
      </c>
      <c r="B12" s="485"/>
    </row>
    <row r="13" spans="1:11" s="416" customFormat="1" ht="14" x14ac:dyDescent="0.25">
      <c r="A13" s="484" t="s">
        <v>120</v>
      </c>
      <c r="B13" s="485"/>
    </row>
    <row r="14" spans="1:11" ht="13" x14ac:dyDescent="0.3">
      <c r="A14" s="486"/>
      <c r="B14" s="487"/>
      <c r="C14" s="488"/>
      <c r="D14" s="488"/>
    </row>
    <row r="15" spans="1:11" ht="13" hidden="1" x14ac:dyDescent="0.3">
      <c r="A15" s="489"/>
    </row>
    <row r="16" spans="1:11" ht="14.5" hidden="1" customHeight="1" x14ac:dyDescent="0.35">
      <c r="A16" s="490"/>
      <c r="B16" s="490"/>
    </row>
    <row r="17" spans="1:2" ht="14.5" hidden="1" customHeight="1" x14ac:dyDescent="0.35">
      <c r="A17" s="490"/>
      <c r="B17" s="490"/>
    </row>
    <row r="18" spans="1:2" ht="14.5" hidden="1" customHeight="1" x14ac:dyDescent="0.35">
      <c r="A18" s="490"/>
      <c r="B18" s="490"/>
    </row>
    <row r="19" spans="1:2" ht="14.5" hidden="1" customHeight="1" x14ac:dyDescent="0.35">
      <c r="A19" s="490"/>
      <c r="B19" s="490"/>
    </row>
    <row r="20" spans="1:2" ht="14.5" hidden="1" customHeight="1" x14ac:dyDescent="0.35">
      <c r="A20" s="490"/>
      <c r="B20" s="490"/>
    </row>
    <row r="21" spans="1:2" ht="14.5" hidden="1" customHeight="1" x14ac:dyDescent="0.35">
      <c r="A21" s="490"/>
      <c r="B21" s="490"/>
    </row>
    <row r="22" spans="1:2" ht="14.5" hidden="1" customHeight="1" x14ac:dyDescent="0.35">
      <c r="A22" s="490"/>
      <c r="B22" s="490"/>
    </row>
    <row r="23" spans="1:2" ht="14.5" hidden="1" customHeight="1" x14ac:dyDescent="0.35">
      <c r="A23" s="490"/>
      <c r="B23" s="490"/>
    </row>
    <row r="24" spans="1:2" ht="14.5" hidden="1" customHeight="1" x14ac:dyDescent="0.35">
      <c r="A24" s="490"/>
      <c r="B24" s="490"/>
    </row>
    <row r="25" spans="1:2" ht="14.5" hidden="1" customHeight="1" x14ac:dyDescent="0.35">
      <c r="A25" s="490"/>
      <c r="B25" s="490"/>
    </row>
    <row r="26" spans="1:2" ht="14.5" hidden="1" customHeight="1" x14ac:dyDescent="0.35">
      <c r="A26" s="490"/>
      <c r="B26" s="490"/>
    </row>
    <row r="27" spans="1:2" ht="14.5" hidden="1" customHeight="1" x14ac:dyDescent="0.35">
      <c r="A27" s="490"/>
      <c r="B27" s="490"/>
    </row>
    <row r="28" spans="1:2" ht="14.5" hidden="1" customHeight="1" x14ac:dyDescent="0.35">
      <c r="A28" s="490"/>
      <c r="B28" s="490"/>
    </row>
    <row r="29" spans="1:2" ht="14.5" hidden="1" customHeight="1" x14ac:dyDescent="0.35">
      <c r="A29" s="490"/>
      <c r="B29" s="490"/>
    </row>
    <row r="30" spans="1:2" ht="14.5" hidden="1" customHeight="1" x14ac:dyDescent="0.35">
      <c r="A30" s="490"/>
      <c r="B30" s="490"/>
    </row>
    <row r="31" spans="1:2" ht="14.5" hidden="1" customHeight="1" x14ac:dyDescent="0.35">
      <c r="A31" s="490"/>
      <c r="B31" s="490"/>
    </row>
    <row r="32" spans="1:2" ht="14.5" hidden="1" customHeight="1" x14ac:dyDescent="0.35">
      <c r="A32" s="490"/>
      <c r="B32" s="490"/>
    </row>
    <row r="33" spans="1:2" ht="14.5" hidden="1" customHeight="1" x14ac:dyDescent="0.35">
      <c r="A33" s="490"/>
      <c r="B33" s="490"/>
    </row>
    <row r="34" spans="1:2" ht="14.5" hidden="1" customHeight="1" x14ac:dyDescent="0.35">
      <c r="A34" s="490"/>
      <c r="B34" s="490"/>
    </row>
    <row r="35" spans="1:2" ht="14.5" hidden="1" customHeight="1" x14ac:dyDescent="0.35">
      <c r="A35" s="490"/>
      <c r="B35" s="490"/>
    </row>
    <row r="36" spans="1:2" ht="14.5" hidden="1" customHeight="1" x14ac:dyDescent="0.35">
      <c r="A36" s="490"/>
      <c r="B36" s="490"/>
    </row>
    <row r="37" spans="1:2" ht="14.5" hidden="1" customHeight="1" x14ac:dyDescent="0.35">
      <c r="A37" s="490"/>
      <c r="B37" s="490"/>
    </row>
    <row r="38" spans="1:2" ht="14.5" hidden="1" customHeight="1" x14ac:dyDescent="0.35">
      <c r="A38" s="490"/>
      <c r="B38" s="490"/>
    </row>
    <row r="39" spans="1:2" ht="14.5" hidden="1" customHeight="1" x14ac:dyDescent="0.35">
      <c r="A39" s="490"/>
      <c r="B39" s="490"/>
    </row>
    <row r="40" spans="1:2" ht="14.5" hidden="1" customHeight="1" x14ac:dyDescent="0.35">
      <c r="A40" s="490"/>
      <c r="B40" s="490"/>
    </row>
    <row r="41" spans="1:2" ht="14.5" hidden="1" customHeight="1" x14ac:dyDescent="0.35">
      <c r="A41" s="490"/>
      <c r="B41" s="490"/>
    </row>
    <row r="42" spans="1:2" ht="14.5" hidden="1" customHeight="1" x14ac:dyDescent="0.35">
      <c r="A42" s="490"/>
      <c r="B42" s="490"/>
    </row>
    <row r="43" spans="1:2" ht="14.5" hidden="1" customHeight="1" x14ac:dyDescent="0.35">
      <c r="A43" s="490"/>
      <c r="B43" s="490"/>
    </row>
    <row r="44" spans="1:2" ht="14.5" hidden="1" customHeight="1" x14ac:dyDescent="0.35">
      <c r="A44" s="490"/>
      <c r="B44" s="490"/>
    </row>
    <row r="45" spans="1:2" ht="14.5" hidden="1" customHeight="1" x14ac:dyDescent="0.35">
      <c r="A45" s="490"/>
      <c r="B45" s="490"/>
    </row>
    <row r="46" spans="1:2" ht="14.5" hidden="1" customHeight="1" x14ac:dyDescent="0.35">
      <c r="A46" s="490"/>
      <c r="B46" s="490"/>
    </row>
    <row r="47" spans="1:2" ht="14.5" hidden="1" customHeight="1" x14ac:dyDescent="0.35">
      <c r="A47" s="490"/>
      <c r="B47" s="490"/>
    </row>
    <row r="48" spans="1:2" ht="14.5" hidden="1" customHeight="1" x14ac:dyDescent="0.35">
      <c r="A48" s="490"/>
      <c r="B48" s="490"/>
    </row>
    <row r="49" spans="1:2" ht="14.5" hidden="1" customHeight="1" x14ac:dyDescent="0.35">
      <c r="A49" s="490"/>
      <c r="B49" s="490"/>
    </row>
    <row r="50" spans="1:2" ht="14.5" hidden="1" customHeight="1" x14ac:dyDescent="0.35">
      <c r="A50" s="490"/>
      <c r="B50" s="490"/>
    </row>
    <row r="51" spans="1:2" ht="14.5" hidden="1" customHeight="1" x14ac:dyDescent="0.35">
      <c r="A51" s="490"/>
      <c r="B51" s="490"/>
    </row>
    <row r="52" spans="1:2" ht="14.5" hidden="1" customHeight="1" x14ac:dyDescent="0.35">
      <c r="A52" s="490"/>
      <c r="B52" s="490"/>
    </row>
    <row r="53" spans="1:2" ht="14.5" hidden="1" customHeight="1" x14ac:dyDescent="0.35">
      <c r="A53" s="490"/>
      <c r="B53" s="490"/>
    </row>
    <row r="54" spans="1:2" ht="14.5" hidden="1" customHeight="1" x14ac:dyDescent="0.35">
      <c r="A54" s="490"/>
      <c r="B54" s="490"/>
    </row>
    <row r="55" spans="1:2" ht="14.5" hidden="1" customHeight="1" x14ac:dyDescent="0.35">
      <c r="A55" s="490"/>
      <c r="B55" s="490"/>
    </row>
    <row r="56" spans="1:2" ht="14.5" hidden="1" customHeight="1" x14ac:dyDescent="0.35">
      <c r="A56" s="490"/>
      <c r="B56" s="490"/>
    </row>
    <row r="57" spans="1:2" ht="14.5" hidden="1" customHeight="1" x14ac:dyDescent="0.35">
      <c r="A57" s="490"/>
      <c r="B57" s="490"/>
    </row>
    <row r="58" spans="1:2" ht="14.5" hidden="1" customHeight="1" x14ac:dyDescent="0.35">
      <c r="A58" s="490"/>
      <c r="B58" s="490"/>
    </row>
    <row r="59" spans="1:2" ht="14.5" hidden="1" customHeight="1" x14ac:dyDescent="0.35">
      <c r="A59" s="490"/>
      <c r="B59" s="490"/>
    </row>
    <row r="60" spans="1:2" ht="14.5" hidden="1" customHeight="1" x14ac:dyDescent="0.35">
      <c r="A60" s="490"/>
      <c r="B60" s="490"/>
    </row>
    <row r="61" spans="1:2" ht="14.5" hidden="1" customHeight="1" x14ac:dyDescent="0.35">
      <c r="A61" s="490"/>
      <c r="B61" s="490"/>
    </row>
    <row r="62" spans="1:2" ht="14.5" hidden="1" customHeight="1" x14ac:dyDescent="0.35">
      <c r="A62" s="490"/>
      <c r="B62" s="490"/>
    </row>
    <row r="63" spans="1:2" ht="14.5" hidden="1" customHeight="1" x14ac:dyDescent="0.35">
      <c r="A63" s="490"/>
      <c r="B63" s="490"/>
    </row>
    <row r="64" spans="1:2" ht="14.5" hidden="1" customHeight="1" x14ac:dyDescent="0.35">
      <c r="A64" s="490"/>
      <c r="B64" s="490"/>
    </row>
    <row r="65" spans="1:2" ht="14.5" hidden="1" customHeight="1" x14ac:dyDescent="0.35">
      <c r="A65" s="490"/>
      <c r="B65" s="490"/>
    </row>
    <row r="66" spans="1:2" ht="14.5" hidden="1" customHeight="1" x14ac:dyDescent="0.35">
      <c r="A66" s="490"/>
      <c r="B66" s="490"/>
    </row>
    <row r="67" spans="1:2" ht="14.5" hidden="1" customHeight="1" x14ac:dyDescent="0.35">
      <c r="A67" s="490"/>
      <c r="B67" s="490"/>
    </row>
    <row r="68" spans="1:2" ht="14.5" hidden="1" customHeight="1" x14ac:dyDescent="0.35">
      <c r="A68" s="490"/>
      <c r="B68" s="490"/>
    </row>
    <row r="69" spans="1:2" ht="14.5" hidden="1" customHeight="1" x14ac:dyDescent="0.35">
      <c r="A69" s="490"/>
      <c r="B69" s="490"/>
    </row>
    <row r="70" spans="1:2" ht="14.5" hidden="1" customHeight="1" x14ac:dyDescent="0.35">
      <c r="A70" s="490"/>
      <c r="B70" s="490"/>
    </row>
    <row r="71" spans="1:2" ht="14.5" hidden="1" customHeight="1" x14ac:dyDescent="0.35">
      <c r="A71" s="490"/>
      <c r="B71" s="490"/>
    </row>
    <row r="72" spans="1:2" ht="14.5" hidden="1" customHeight="1" x14ac:dyDescent="0.35">
      <c r="A72" s="490"/>
      <c r="B72" s="490"/>
    </row>
    <row r="73" spans="1:2" ht="14.5" hidden="1" customHeight="1" x14ac:dyDescent="0.35">
      <c r="A73" s="490"/>
      <c r="B73" s="490"/>
    </row>
    <row r="74" spans="1:2" ht="14.5" hidden="1" customHeight="1" x14ac:dyDescent="0.35">
      <c r="A74" s="490"/>
      <c r="B74" s="490"/>
    </row>
    <row r="75" spans="1:2" ht="14.5" hidden="1" customHeight="1" x14ac:dyDescent="0.35">
      <c r="A75" s="490"/>
      <c r="B75" s="490"/>
    </row>
    <row r="76" spans="1:2" ht="14.5" hidden="1" customHeight="1" x14ac:dyDescent="0.35">
      <c r="A76" s="490"/>
      <c r="B76" s="490"/>
    </row>
    <row r="77" spans="1:2" ht="14.5" hidden="1" customHeight="1" x14ac:dyDescent="0.35">
      <c r="A77" s="490"/>
      <c r="B77" s="490"/>
    </row>
    <row r="78" spans="1:2" ht="14.5" hidden="1" customHeight="1" x14ac:dyDescent="0.35">
      <c r="A78" s="490"/>
      <c r="B78" s="490"/>
    </row>
    <row r="79" spans="1:2" ht="14.5" hidden="1" customHeight="1" x14ac:dyDescent="0.35">
      <c r="A79" s="490"/>
      <c r="B79" s="490"/>
    </row>
    <row r="80" spans="1:2" ht="14.5" hidden="1" customHeight="1" x14ac:dyDescent="0.35">
      <c r="A80" s="490"/>
      <c r="B80" s="490"/>
    </row>
    <row r="81" spans="1:2" ht="14.5" hidden="1" customHeight="1" x14ac:dyDescent="0.35">
      <c r="A81" s="490"/>
      <c r="B81" s="490"/>
    </row>
    <row r="82" spans="1:2" ht="14.5" hidden="1" customHeight="1" x14ac:dyDescent="0.35">
      <c r="A82" s="490"/>
      <c r="B82" s="490"/>
    </row>
    <row r="83" spans="1:2" ht="14.5" hidden="1" customHeight="1" x14ac:dyDescent="0.35">
      <c r="A83" s="490"/>
      <c r="B83" s="490"/>
    </row>
    <row r="84" spans="1:2" ht="14.5" hidden="1" customHeight="1" x14ac:dyDescent="0.35">
      <c r="A84" s="490"/>
      <c r="B84" s="490"/>
    </row>
    <row r="85" spans="1:2" ht="14.5" hidden="1" customHeight="1" x14ac:dyDescent="0.35">
      <c r="A85" s="490"/>
      <c r="B85" s="490"/>
    </row>
    <row r="86" spans="1:2" ht="14.5" hidden="1" customHeight="1" x14ac:dyDescent="0.35">
      <c r="A86" s="490"/>
      <c r="B86" s="490"/>
    </row>
    <row r="87" spans="1:2" ht="14.5" hidden="1" customHeight="1" x14ac:dyDescent="0.35">
      <c r="A87" s="490"/>
      <c r="B87" s="490"/>
    </row>
    <row r="88" spans="1:2" ht="14.5" hidden="1" customHeight="1" x14ac:dyDescent="0.35">
      <c r="A88" s="490"/>
      <c r="B88" s="490"/>
    </row>
    <row r="89" spans="1:2" ht="14.5" hidden="1" customHeight="1" x14ac:dyDescent="0.35">
      <c r="A89" s="490"/>
      <c r="B89" s="490"/>
    </row>
    <row r="90" spans="1:2" ht="14.5" hidden="1" customHeight="1" x14ac:dyDescent="0.35">
      <c r="A90" s="490"/>
      <c r="B90" s="490"/>
    </row>
    <row r="91" spans="1:2" ht="14.5" hidden="1" customHeight="1" x14ac:dyDescent="0.35">
      <c r="A91" s="490"/>
      <c r="B91" s="490"/>
    </row>
    <row r="92" spans="1:2" ht="14.5" hidden="1" customHeight="1" x14ac:dyDescent="0.35">
      <c r="A92" s="490"/>
      <c r="B92" s="490"/>
    </row>
    <row r="93" spans="1:2" ht="14.5" hidden="1" customHeight="1" x14ac:dyDescent="0.35">
      <c r="A93" s="490"/>
      <c r="B93" s="490"/>
    </row>
    <row r="94" spans="1:2" ht="14.5" hidden="1" customHeight="1" x14ac:dyDescent="0.35">
      <c r="A94" s="490"/>
      <c r="B94" s="490"/>
    </row>
    <row r="95" spans="1:2" ht="14.5" hidden="1" customHeight="1" x14ac:dyDescent="0.35">
      <c r="A95" s="490"/>
      <c r="B95" s="490"/>
    </row>
    <row r="96" spans="1:2" ht="13" thickBot="1" x14ac:dyDescent="0.3"/>
    <row r="97" spans="1:34" ht="15" thickBot="1" x14ac:dyDescent="0.4">
      <c r="A97" s="491" t="s">
        <v>88</v>
      </c>
    </row>
    <row r="98" spans="1:34" ht="14.5" x14ac:dyDescent="0.35">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row>
    <row r="99" spans="1:34" ht="14.5" x14ac:dyDescent="0.35">
      <c r="A99" s="493" t="s">
        <v>16</v>
      </c>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row>
    <row r="100" spans="1:34" s="460" customFormat="1" ht="29.5" customHeight="1" x14ac:dyDescent="0.35">
      <c r="A100" s="466" t="s">
        <v>137</v>
      </c>
      <c r="B100" s="467" t="s">
        <v>140</v>
      </c>
      <c r="C100" s="467" t="s">
        <v>192</v>
      </c>
      <c r="D100" s="467" t="s">
        <v>193</v>
      </c>
      <c r="E100" s="467" t="s">
        <v>194</v>
      </c>
      <c r="F100" s="467" t="s">
        <v>195</v>
      </c>
      <c r="G100" s="467" t="s">
        <v>196</v>
      </c>
      <c r="H100" s="467" t="s">
        <v>197</v>
      </c>
      <c r="I100" s="467" t="s">
        <v>198</v>
      </c>
      <c r="J100" s="467" t="s">
        <v>199</v>
      </c>
      <c r="K100" s="467" t="s">
        <v>200</v>
      </c>
      <c r="L100" s="467" t="s">
        <v>201</v>
      </c>
      <c r="M100" s="467" t="s">
        <v>202</v>
      </c>
      <c r="N100" s="467" t="s">
        <v>203</v>
      </c>
      <c r="O100" s="467" t="s">
        <v>204</v>
      </c>
      <c r="P100" s="467" t="s">
        <v>205</v>
      </c>
      <c r="Q100" s="467" t="s">
        <v>206</v>
      </c>
      <c r="R100" s="467" t="s">
        <v>207</v>
      </c>
      <c r="S100" s="467" t="s">
        <v>208</v>
      </c>
      <c r="T100" s="467" t="s">
        <v>209</v>
      </c>
      <c r="U100" s="467" t="s">
        <v>210</v>
      </c>
      <c r="V100" s="467" t="s">
        <v>211</v>
      </c>
      <c r="W100" s="467" t="s">
        <v>212</v>
      </c>
      <c r="X100" s="467" t="s">
        <v>213</v>
      </c>
      <c r="Y100" s="467" t="s">
        <v>214</v>
      </c>
      <c r="Z100" s="467" t="s">
        <v>215</v>
      </c>
      <c r="AA100" s="467" t="s">
        <v>216</v>
      </c>
      <c r="AB100" s="467" t="s">
        <v>217</v>
      </c>
      <c r="AC100" s="467" t="s">
        <v>218</v>
      </c>
      <c r="AD100" s="467" t="s">
        <v>219</v>
      </c>
      <c r="AE100" s="467" t="s">
        <v>220</v>
      </c>
      <c r="AF100" s="467" t="s">
        <v>221</v>
      </c>
      <c r="AG100" s="467" t="s">
        <v>20</v>
      </c>
      <c r="AH100" s="467" t="s">
        <v>141</v>
      </c>
    </row>
    <row r="101" spans="1:34" s="470" customFormat="1" ht="10.5" x14ac:dyDescent="0.25">
      <c r="A101" s="468" t="s">
        <v>222</v>
      </c>
      <c r="B101" s="469">
        <v>0</v>
      </c>
      <c r="C101" s="469">
        <v>7509296</v>
      </c>
      <c r="D101" s="469">
        <v>13361853</v>
      </c>
      <c r="E101" s="469">
        <v>2357168</v>
      </c>
      <c r="F101" s="469">
        <v>22884629</v>
      </c>
      <c r="G101" s="469">
        <v>25066897</v>
      </c>
      <c r="H101" s="469">
        <v>31142639</v>
      </c>
      <c r="I101" s="469">
        <v>39300724</v>
      </c>
      <c r="J101" s="469">
        <v>0</v>
      </c>
      <c r="K101" s="469">
        <v>14968463</v>
      </c>
      <c r="L101" s="469">
        <v>68474440</v>
      </c>
      <c r="M101" s="469">
        <v>-1</v>
      </c>
      <c r="N101" s="469">
        <v>1692960</v>
      </c>
      <c r="O101" s="469">
        <v>19191823</v>
      </c>
      <c r="P101" s="469">
        <v>19288899</v>
      </c>
      <c r="Q101" s="469">
        <v>18971352</v>
      </c>
      <c r="R101" s="469">
        <v>11758759</v>
      </c>
      <c r="S101" s="469">
        <v>1359719</v>
      </c>
      <c r="T101" s="469">
        <v>10847206</v>
      </c>
      <c r="U101" s="469">
        <v>6874914</v>
      </c>
      <c r="V101" s="469">
        <v>7460657</v>
      </c>
      <c r="W101" s="469">
        <v>6854803</v>
      </c>
      <c r="X101" s="469">
        <v>5187199</v>
      </c>
      <c r="Y101" s="469">
        <v>2802436</v>
      </c>
      <c r="Z101" s="469">
        <v>0</v>
      </c>
      <c r="AA101" s="469">
        <v>0</v>
      </c>
      <c r="AB101" s="469">
        <v>0</v>
      </c>
      <c r="AC101" s="469">
        <v>0</v>
      </c>
      <c r="AD101" s="469">
        <v>0</v>
      </c>
      <c r="AE101" s="469">
        <v>0</v>
      </c>
      <c r="AF101" s="469">
        <v>0</v>
      </c>
      <c r="AG101" s="469">
        <v>337356835</v>
      </c>
      <c r="AH101" s="469">
        <v>337356835</v>
      </c>
    </row>
    <row r="102" spans="1:34" s="470" customFormat="1" ht="10.5" x14ac:dyDescent="0.25">
      <c r="A102" s="468" t="s">
        <v>223</v>
      </c>
      <c r="B102" s="469">
        <v>0</v>
      </c>
      <c r="C102" s="469">
        <v>0</v>
      </c>
      <c r="D102" s="469">
        <v>0</v>
      </c>
      <c r="E102" s="469">
        <v>14843319</v>
      </c>
      <c r="F102" s="469">
        <v>0</v>
      </c>
      <c r="G102" s="469">
        <v>0</v>
      </c>
      <c r="H102" s="469">
        <v>0</v>
      </c>
      <c r="I102" s="469">
        <v>0</v>
      </c>
      <c r="J102" s="469">
        <v>0</v>
      </c>
      <c r="K102" s="469">
        <v>0</v>
      </c>
      <c r="L102" s="469">
        <v>0</v>
      </c>
      <c r="M102" s="469">
        <v>0</v>
      </c>
      <c r="N102" s="469">
        <v>0</v>
      </c>
      <c r="O102" s="469">
        <v>0</v>
      </c>
      <c r="P102" s="469">
        <v>0</v>
      </c>
      <c r="Q102" s="469">
        <v>0</v>
      </c>
      <c r="R102" s="469">
        <v>0</v>
      </c>
      <c r="S102" s="469">
        <v>0</v>
      </c>
      <c r="T102" s="469">
        <v>0</v>
      </c>
      <c r="U102" s="469">
        <v>0</v>
      </c>
      <c r="V102" s="469">
        <v>0</v>
      </c>
      <c r="W102" s="469">
        <v>0</v>
      </c>
      <c r="X102" s="469">
        <v>0</v>
      </c>
      <c r="Y102" s="469">
        <v>0</v>
      </c>
      <c r="Z102" s="469">
        <v>0</v>
      </c>
      <c r="AA102" s="469">
        <v>0</v>
      </c>
      <c r="AB102" s="469">
        <v>0</v>
      </c>
      <c r="AC102" s="469">
        <v>0</v>
      </c>
      <c r="AD102" s="469">
        <v>0</v>
      </c>
      <c r="AE102" s="469">
        <v>0</v>
      </c>
      <c r="AF102" s="469">
        <v>0</v>
      </c>
      <c r="AG102" s="469">
        <v>14843319</v>
      </c>
      <c r="AH102" s="469">
        <v>14843319</v>
      </c>
    </row>
    <row r="103" spans="1:34" s="460" customFormat="1" x14ac:dyDescent="0.25">
      <c r="A103" s="471" t="s">
        <v>20</v>
      </c>
      <c r="B103" s="472">
        <f t="shared" ref="B103:AH103" si="0">SUM(B101:B102)</f>
        <v>0</v>
      </c>
      <c r="C103" s="472">
        <f t="shared" si="0"/>
        <v>7509296</v>
      </c>
      <c r="D103" s="472">
        <f t="shared" si="0"/>
        <v>13361853</v>
      </c>
      <c r="E103" s="472">
        <f t="shared" si="0"/>
        <v>17200487</v>
      </c>
      <c r="F103" s="472">
        <f t="shared" si="0"/>
        <v>22884629</v>
      </c>
      <c r="G103" s="472">
        <f t="shared" si="0"/>
        <v>25066897</v>
      </c>
      <c r="H103" s="472">
        <f t="shared" si="0"/>
        <v>31142639</v>
      </c>
      <c r="I103" s="472">
        <f t="shared" si="0"/>
        <v>39300724</v>
      </c>
      <c r="J103" s="472">
        <f t="shared" si="0"/>
        <v>0</v>
      </c>
      <c r="K103" s="472">
        <f t="shared" si="0"/>
        <v>14968463</v>
      </c>
      <c r="L103" s="472">
        <f t="shared" si="0"/>
        <v>68474440</v>
      </c>
      <c r="M103" s="472">
        <f t="shared" si="0"/>
        <v>-1</v>
      </c>
      <c r="N103" s="472">
        <f t="shared" si="0"/>
        <v>1692960</v>
      </c>
      <c r="O103" s="472">
        <f t="shared" si="0"/>
        <v>19191823</v>
      </c>
      <c r="P103" s="472">
        <f t="shared" si="0"/>
        <v>19288899</v>
      </c>
      <c r="Q103" s="472">
        <f t="shared" si="0"/>
        <v>18971352</v>
      </c>
      <c r="R103" s="472">
        <f t="shared" si="0"/>
        <v>11758759</v>
      </c>
      <c r="S103" s="472">
        <f t="shared" si="0"/>
        <v>1359719</v>
      </c>
      <c r="T103" s="472">
        <f t="shared" si="0"/>
        <v>10847206</v>
      </c>
      <c r="U103" s="472">
        <f t="shared" si="0"/>
        <v>6874914</v>
      </c>
      <c r="V103" s="472">
        <f t="shared" si="0"/>
        <v>7460657</v>
      </c>
      <c r="W103" s="472">
        <f t="shared" si="0"/>
        <v>6854803</v>
      </c>
      <c r="X103" s="472">
        <f t="shared" si="0"/>
        <v>5187199</v>
      </c>
      <c r="Y103" s="472">
        <f t="shared" si="0"/>
        <v>2802436</v>
      </c>
      <c r="Z103" s="472">
        <f t="shared" si="0"/>
        <v>0</v>
      </c>
      <c r="AA103" s="472">
        <f t="shared" si="0"/>
        <v>0</v>
      </c>
      <c r="AB103" s="472">
        <f t="shared" si="0"/>
        <v>0</v>
      </c>
      <c r="AC103" s="472">
        <f t="shared" si="0"/>
        <v>0</v>
      </c>
      <c r="AD103" s="472">
        <f t="shared" si="0"/>
        <v>0</v>
      </c>
      <c r="AE103" s="472">
        <f t="shared" si="0"/>
        <v>0</v>
      </c>
      <c r="AF103" s="472">
        <f t="shared" si="0"/>
        <v>0</v>
      </c>
      <c r="AG103" s="472">
        <f t="shared" si="0"/>
        <v>352200154</v>
      </c>
      <c r="AH103" s="472">
        <f t="shared" si="0"/>
        <v>352200154</v>
      </c>
    </row>
    <row r="104" spans="1:34" s="460" customFormat="1" hidden="1" x14ac:dyDescent="0.25">
      <c r="A104" s="473"/>
      <c r="B104" s="474"/>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row>
    <row r="105" spans="1:34" s="460" customFormat="1" hidden="1" x14ac:dyDescent="0.25">
      <c r="A105" s="473"/>
      <c r="B105" s="474"/>
      <c r="C105" s="474"/>
      <c r="D105" s="474"/>
      <c r="E105" s="474"/>
      <c r="F105" s="474"/>
      <c r="G105" s="474"/>
      <c r="H105" s="474"/>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row>
    <row r="106" spans="1:34" s="460" customFormat="1" hidden="1" x14ac:dyDescent="0.25">
      <c r="A106" s="473"/>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row>
    <row r="107" spans="1:34" s="460" customFormat="1" hidden="1" x14ac:dyDescent="0.25">
      <c r="A107" s="473"/>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row>
    <row r="108" spans="1:34" s="460" customFormat="1" hidden="1" x14ac:dyDescent="0.25">
      <c r="A108" s="473"/>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row>
    <row r="109" spans="1:34" s="460" customFormat="1" hidden="1" x14ac:dyDescent="0.25">
      <c r="A109" s="473"/>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row>
    <row r="110" spans="1:34" s="460" customFormat="1" hidden="1" x14ac:dyDescent="0.25">
      <c r="A110" s="473"/>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row>
    <row r="111" spans="1:34" s="460" customFormat="1" hidden="1" x14ac:dyDescent="0.25">
      <c r="A111" s="473"/>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row>
    <row r="112" spans="1:34" s="460" customFormat="1" hidden="1" x14ac:dyDescent="0.25">
      <c r="A112" s="473"/>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row>
    <row r="113" spans="1:34" s="460" customFormat="1" hidden="1" x14ac:dyDescent="0.25">
      <c r="A113" s="473"/>
      <c r="B113" s="474"/>
      <c r="C113" s="474"/>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row>
    <row r="114" spans="1:34" s="460" customFormat="1" hidden="1" x14ac:dyDescent="0.25">
      <c r="A114" s="473"/>
      <c r="B114" s="474"/>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row>
    <row r="115" spans="1:34" s="460" customFormat="1" hidden="1" x14ac:dyDescent="0.25">
      <c r="A115" s="473"/>
      <c r="B115" s="474"/>
      <c r="C115" s="474"/>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row>
    <row r="116" spans="1:34" s="460" customFormat="1" hidden="1" x14ac:dyDescent="0.25">
      <c r="A116" s="473"/>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row>
    <row r="117" spans="1:34" s="460" customFormat="1" hidden="1" x14ac:dyDescent="0.25">
      <c r="A117" s="473"/>
      <c r="B117" s="474"/>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row>
    <row r="118" spans="1:34" s="460" customFormat="1" hidden="1" x14ac:dyDescent="0.25">
      <c r="A118" s="473"/>
      <c r="B118" s="474"/>
      <c r="C118" s="474"/>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row>
    <row r="119" spans="1:34" s="460" customFormat="1" hidden="1" x14ac:dyDescent="0.25">
      <c r="A119" s="473"/>
      <c r="B119" s="474"/>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row>
    <row r="120" spans="1:34" s="460" customFormat="1" hidden="1" x14ac:dyDescent="0.25">
      <c r="A120" s="473"/>
      <c r="B120" s="474"/>
      <c r="C120" s="474"/>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row>
    <row r="121" spans="1:34" s="460" customFormat="1" hidden="1" x14ac:dyDescent="0.25">
      <c r="A121" s="473"/>
      <c r="B121" s="474"/>
      <c r="C121" s="474"/>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row>
    <row r="122" spans="1:34" s="460" customFormat="1" hidden="1" x14ac:dyDescent="0.25">
      <c r="A122" s="473"/>
      <c r="B122" s="474"/>
      <c r="C122" s="474"/>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row>
    <row r="123" spans="1:34" s="460" customFormat="1" hidden="1" x14ac:dyDescent="0.25">
      <c r="A123" s="473"/>
      <c r="B123" s="474"/>
      <c r="C123" s="474"/>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row>
    <row r="124" spans="1:34" s="460" customFormat="1" hidden="1" x14ac:dyDescent="0.25">
      <c r="A124" s="473"/>
      <c r="B124" s="474"/>
      <c r="C124" s="474"/>
      <c r="D124" s="474"/>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row>
    <row r="125" spans="1:34" s="460" customFormat="1" hidden="1" x14ac:dyDescent="0.25">
      <c r="A125" s="473"/>
      <c r="B125" s="474"/>
      <c r="C125" s="474"/>
      <c r="D125" s="474"/>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row>
    <row r="126" spans="1:34" s="460" customFormat="1" hidden="1" x14ac:dyDescent="0.25">
      <c r="A126" s="473"/>
      <c r="B126" s="474"/>
      <c r="C126" s="474"/>
      <c r="D126" s="474"/>
      <c r="E126" s="474"/>
      <c r="F126" s="474"/>
      <c r="G126" s="474"/>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row>
    <row r="127" spans="1:34" s="460" customFormat="1" hidden="1" x14ac:dyDescent="0.25">
      <c r="A127" s="473"/>
      <c r="B127" s="474"/>
      <c r="C127" s="474"/>
      <c r="D127" s="474"/>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row>
    <row r="128" spans="1:34" s="460" customFormat="1" hidden="1" x14ac:dyDescent="0.25">
      <c r="A128" s="473"/>
      <c r="B128" s="474"/>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row>
    <row r="129" spans="1:34" s="460" customFormat="1" hidden="1" x14ac:dyDescent="0.25">
      <c r="A129" s="473"/>
      <c r="B129" s="474"/>
      <c r="C129" s="474"/>
      <c r="D129" s="474"/>
      <c r="E129" s="474"/>
      <c r="F129" s="474"/>
      <c r="G129" s="474"/>
      <c r="H129" s="474"/>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row>
    <row r="130" spans="1:34" s="460" customFormat="1" hidden="1" x14ac:dyDescent="0.25">
      <c r="A130" s="473"/>
      <c r="B130" s="474"/>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row>
    <row r="131" spans="1:34" s="460" customFormat="1" hidden="1" x14ac:dyDescent="0.25">
      <c r="A131" s="473"/>
      <c r="B131" s="474"/>
      <c r="C131" s="474"/>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row>
    <row r="132" spans="1:34" s="460" customFormat="1" hidden="1" x14ac:dyDescent="0.25">
      <c r="A132" s="473"/>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row>
    <row r="133" spans="1:34" s="460" customFormat="1" hidden="1" x14ac:dyDescent="0.25">
      <c r="A133" s="473"/>
      <c r="B133" s="474"/>
      <c r="C133" s="474"/>
      <c r="D133" s="474"/>
      <c r="E133" s="474"/>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row>
    <row r="134" spans="1:34" s="460" customFormat="1" hidden="1" x14ac:dyDescent="0.25">
      <c r="A134" s="473"/>
      <c r="B134" s="474"/>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row>
    <row r="135" spans="1:34" s="460" customFormat="1" hidden="1" x14ac:dyDescent="0.25">
      <c r="A135" s="473"/>
      <c r="B135" s="474"/>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row>
    <row r="136" spans="1:34" s="460" customFormat="1" hidden="1" x14ac:dyDescent="0.25">
      <c r="A136" s="473"/>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row>
    <row r="137" spans="1:34" s="460" customFormat="1" hidden="1" x14ac:dyDescent="0.25">
      <c r="A137" s="473"/>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row>
    <row r="138" spans="1:34" s="460" customFormat="1" hidden="1" x14ac:dyDescent="0.25">
      <c r="A138" s="473"/>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row>
    <row r="139" spans="1:34" s="460" customFormat="1" hidden="1" x14ac:dyDescent="0.25">
      <c r="A139" s="473"/>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row>
    <row r="140" spans="1:34" s="460" customFormat="1" hidden="1" x14ac:dyDescent="0.25">
      <c r="A140" s="473"/>
      <c r="B140" s="474"/>
      <c r="C140" s="474"/>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row>
    <row r="141" spans="1:34" s="460" customFormat="1" hidden="1" x14ac:dyDescent="0.25">
      <c r="A141" s="473"/>
      <c r="B141" s="474"/>
      <c r="C141" s="474"/>
      <c r="D141" s="474"/>
      <c r="E141" s="474"/>
      <c r="F141" s="474"/>
      <c r="G141" s="474"/>
      <c r="H141" s="474"/>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row>
    <row r="142" spans="1:34" s="460" customFormat="1" hidden="1" x14ac:dyDescent="0.25">
      <c r="A142" s="473"/>
      <c r="B142" s="474"/>
      <c r="C142" s="474"/>
      <c r="D142" s="474"/>
      <c r="E142" s="474"/>
      <c r="F142" s="474"/>
      <c r="G142" s="474"/>
      <c r="H142" s="474"/>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row>
    <row r="143" spans="1:34" s="460" customFormat="1" hidden="1" x14ac:dyDescent="0.25">
      <c r="A143" s="473"/>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row>
    <row r="144" spans="1:34" s="460" customFormat="1" hidden="1" x14ac:dyDescent="0.25">
      <c r="A144" s="473"/>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row>
    <row r="145" spans="1:34" s="460" customFormat="1" hidden="1" x14ac:dyDescent="0.25">
      <c r="A145" s="473"/>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row>
    <row r="146" spans="1:34" s="460" customFormat="1" hidden="1" x14ac:dyDescent="0.25">
      <c r="A146" s="473"/>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row>
    <row r="147" spans="1:34" s="460" customFormat="1" hidden="1" x14ac:dyDescent="0.25">
      <c r="A147" s="473"/>
      <c r="B147" s="474"/>
      <c r="C147" s="474"/>
      <c r="D147" s="474"/>
      <c r="E147" s="474"/>
      <c r="F147" s="474"/>
      <c r="G147" s="474"/>
      <c r="H147" s="474"/>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row>
    <row r="148" spans="1:34" s="460" customFormat="1" hidden="1" x14ac:dyDescent="0.25">
      <c r="A148" s="473"/>
      <c r="B148" s="474"/>
      <c r="C148" s="474"/>
      <c r="D148" s="474"/>
      <c r="E148" s="474"/>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row>
    <row r="149" spans="1:34" s="460" customFormat="1" hidden="1" x14ac:dyDescent="0.25">
      <c r="A149" s="473"/>
      <c r="B149" s="474"/>
      <c r="C149" s="474"/>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row>
    <row r="150" spans="1:34" s="460" customFormat="1" hidden="1" x14ac:dyDescent="0.25">
      <c r="A150" s="473"/>
      <c r="B150" s="474"/>
      <c r="C150" s="474"/>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row>
    <row r="151" spans="1:34" s="460" customFormat="1" hidden="1" x14ac:dyDescent="0.25">
      <c r="A151" s="473"/>
      <c r="B151" s="474"/>
      <c r="C151" s="474"/>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row>
    <row r="152" spans="1:34" s="460" customFormat="1" hidden="1" x14ac:dyDescent="0.25">
      <c r="A152" s="473"/>
      <c r="B152" s="474"/>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row>
    <row r="153" spans="1:34" s="460" customFormat="1" hidden="1" x14ac:dyDescent="0.25">
      <c r="A153" s="473"/>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row>
    <row r="154" spans="1:34" s="460" customFormat="1" hidden="1" x14ac:dyDescent="0.25">
      <c r="A154" s="473"/>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row>
    <row r="155" spans="1:34" s="460" customFormat="1" hidden="1" x14ac:dyDescent="0.25">
      <c r="A155" s="473"/>
      <c r="B155" s="474"/>
      <c r="C155" s="474"/>
      <c r="D155" s="474"/>
      <c r="E155" s="474"/>
      <c r="F155" s="474"/>
      <c r="G155" s="474"/>
      <c r="H155" s="474"/>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row>
    <row r="156" spans="1:34" s="460" customFormat="1" hidden="1" x14ac:dyDescent="0.25">
      <c r="A156" s="473"/>
      <c r="B156" s="474"/>
      <c r="C156" s="474"/>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row>
    <row r="157" spans="1:34" s="460" customFormat="1" hidden="1" x14ac:dyDescent="0.25">
      <c r="A157" s="473"/>
      <c r="B157" s="474"/>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row>
    <row r="158" spans="1:34" s="460" customFormat="1" hidden="1" x14ac:dyDescent="0.25">
      <c r="A158" s="473"/>
      <c r="B158" s="474"/>
      <c r="C158" s="474"/>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row>
    <row r="159" spans="1:34" s="460" customFormat="1" hidden="1" x14ac:dyDescent="0.25">
      <c r="A159" s="473"/>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row>
    <row r="160" spans="1:34" s="460" customFormat="1" hidden="1" x14ac:dyDescent="0.25">
      <c r="A160" s="473"/>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row>
    <row r="161" spans="1:34" s="460" customFormat="1" hidden="1" x14ac:dyDescent="0.25">
      <c r="A161" s="473"/>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row>
    <row r="162" spans="1:34" s="460" customFormat="1" hidden="1" x14ac:dyDescent="0.25">
      <c r="A162" s="473"/>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row>
    <row r="163" spans="1:34" s="460" customFormat="1" hidden="1" x14ac:dyDescent="0.25">
      <c r="A163" s="473"/>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row>
    <row r="164" spans="1:34" s="460" customFormat="1" hidden="1" x14ac:dyDescent="0.25">
      <c r="A164" s="473"/>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row>
    <row r="165" spans="1:34" s="460" customFormat="1" hidden="1" x14ac:dyDescent="0.25">
      <c r="A165" s="473"/>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row>
    <row r="166" spans="1:34" s="460" customFormat="1" hidden="1" x14ac:dyDescent="0.25">
      <c r="A166" s="473"/>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row>
    <row r="167" spans="1:34" s="460" customFormat="1" hidden="1" x14ac:dyDescent="0.25">
      <c r="A167" s="473"/>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row>
    <row r="168" spans="1:34" s="460" customFormat="1" hidden="1" x14ac:dyDescent="0.25"/>
    <row r="169" spans="1:34" s="460" customFormat="1" hidden="1" x14ac:dyDescent="0.25"/>
    <row r="170" spans="1:34" s="460" customFormat="1" hidden="1" x14ac:dyDescent="0.25"/>
    <row r="171" spans="1:34" s="460" customFormat="1" hidden="1" x14ac:dyDescent="0.25"/>
    <row r="172" spans="1:34" s="460" customFormat="1" hidden="1" x14ac:dyDescent="0.25"/>
    <row r="173" spans="1:34" s="460" customFormat="1" hidden="1" x14ac:dyDescent="0.25"/>
    <row r="174" spans="1:34" s="460" customFormat="1" hidden="1" x14ac:dyDescent="0.25"/>
    <row r="175" spans="1:34" s="460" customFormat="1" hidden="1" x14ac:dyDescent="0.25"/>
    <row r="176" spans="1:34" s="460" customFormat="1" hidden="1" x14ac:dyDescent="0.25"/>
    <row r="177" s="460" customFormat="1" hidden="1" x14ac:dyDescent="0.25"/>
    <row r="178" s="460" customFormat="1" hidden="1" x14ac:dyDescent="0.25"/>
    <row r="179" s="460" customFormat="1" hidden="1" x14ac:dyDescent="0.25"/>
    <row r="180" s="460" customFormat="1" hidden="1" x14ac:dyDescent="0.25"/>
    <row r="181" s="460" customFormat="1" hidden="1" x14ac:dyDescent="0.25"/>
    <row r="182" s="460" customFormat="1" hidden="1" x14ac:dyDescent="0.25"/>
    <row r="183" s="460" customFormat="1" hidden="1" x14ac:dyDescent="0.25"/>
    <row r="184" s="460" customFormat="1" hidden="1" x14ac:dyDescent="0.25"/>
    <row r="185" s="460" customFormat="1" hidden="1" x14ac:dyDescent="0.25"/>
    <row r="186" s="460" customFormat="1" hidden="1" x14ac:dyDescent="0.25"/>
    <row r="187" s="460" customFormat="1" hidden="1" x14ac:dyDescent="0.25"/>
    <row r="188" s="460" customFormat="1" hidden="1" x14ac:dyDescent="0.25"/>
    <row r="189" s="460" customFormat="1" hidden="1" x14ac:dyDescent="0.25"/>
    <row r="190" s="460" customFormat="1" hidden="1" x14ac:dyDescent="0.25"/>
    <row r="191" s="460" customFormat="1" hidden="1" x14ac:dyDescent="0.25"/>
    <row r="192" s="460" customFormat="1" hidden="1" x14ac:dyDescent="0.25"/>
    <row r="193" spans="1:34" s="460" customFormat="1" hidden="1" x14ac:dyDescent="0.25"/>
    <row r="194" spans="1:34" s="460" customFormat="1" hidden="1" x14ac:dyDescent="0.25"/>
    <row r="195" spans="1:34" s="460" customFormat="1" hidden="1" x14ac:dyDescent="0.25"/>
    <row r="196" spans="1:34" s="460" customFormat="1" hidden="1" x14ac:dyDescent="0.25"/>
    <row r="197" spans="1:34" s="460" customFormat="1" hidden="1" x14ac:dyDescent="0.25"/>
    <row r="198" spans="1:34" s="460" customFormat="1" x14ac:dyDescent="0.25"/>
    <row r="199" spans="1:34" s="460" customFormat="1" ht="14.5" x14ac:dyDescent="0.35">
      <c r="A199" s="465" t="s">
        <v>17</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row>
    <row r="200" spans="1:34" s="460" customFormat="1" ht="35.15" customHeight="1" x14ac:dyDescent="0.35">
      <c r="A200" s="466" t="s">
        <v>137</v>
      </c>
      <c r="B200" s="467" t="s">
        <v>140</v>
      </c>
      <c r="C200" s="467" t="s">
        <v>192</v>
      </c>
      <c r="D200" s="467" t="s">
        <v>193</v>
      </c>
      <c r="E200" s="467" t="s">
        <v>194</v>
      </c>
      <c r="F200" s="467" t="s">
        <v>195</v>
      </c>
      <c r="G200" s="467" t="s">
        <v>196</v>
      </c>
      <c r="H200" s="467" t="s">
        <v>197</v>
      </c>
      <c r="I200" s="467" t="s">
        <v>198</v>
      </c>
      <c r="J200" s="467" t="s">
        <v>199</v>
      </c>
      <c r="K200" s="467" t="s">
        <v>200</v>
      </c>
      <c r="L200" s="467" t="s">
        <v>201</v>
      </c>
      <c r="M200" s="467" t="s">
        <v>202</v>
      </c>
      <c r="N200" s="467" t="s">
        <v>203</v>
      </c>
      <c r="O200" s="467" t="s">
        <v>204</v>
      </c>
      <c r="P200" s="467" t="s">
        <v>205</v>
      </c>
      <c r="Q200" s="467" t="s">
        <v>206</v>
      </c>
      <c r="R200" s="467" t="s">
        <v>207</v>
      </c>
      <c r="S200" s="467" t="s">
        <v>208</v>
      </c>
      <c r="T200" s="467" t="s">
        <v>209</v>
      </c>
      <c r="U200" s="467" t="s">
        <v>210</v>
      </c>
      <c r="V200" s="467" t="s">
        <v>211</v>
      </c>
      <c r="W200" s="467" t="s">
        <v>212</v>
      </c>
      <c r="X200" s="467" t="s">
        <v>213</v>
      </c>
      <c r="Y200" s="467" t="s">
        <v>214</v>
      </c>
      <c r="Z200" s="467" t="s">
        <v>215</v>
      </c>
      <c r="AA200" s="467" t="s">
        <v>216</v>
      </c>
      <c r="AB200" s="467" t="s">
        <v>217</v>
      </c>
      <c r="AC200" s="467" t="s">
        <v>218</v>
      </c>
      <c r="AD200" s="467" t="s">
        <v>219</v>
      </c>
      <c r="AE200" s="467" t="s">
        <v>220</v>
      </c>
      <c r="AF200" s="467" t="s">
        <v>221</v>
      </c>
      <c r="AG200" s="467" t="s">
        <v>20</v>
      </c>
      <c r="AH200" s="467" t="s">
        <v>141</v>
      </c>
    </row>
    <row r="201" spans="1:34" s="470" customFormat="1" ht="10.5" x14ac:dyDescent="0.25">
      <c r="A201" s="468" t="s">
        <v>222</v>
      </c>
      <c r="B201" s="469">
        <v>0</v>
      </c>
      <c r="C201" s="469">
        <v>6758367</v>
      </c>
      <c r="D201" s="469">
        <v>12025667</v>
      </c>
      <c r="E201" s="469">
        <v>2121451</v>
      </c>
      <c r="F201" s="469">
        <v>20596166</v>
      </c>
      <c r="G201" s="469">
        <v>22560207</v>
      </c>
      <c r="H201" s="469">
        <v>28028377</v>
      </c>
      <c r="I201" s="469">
        <v>35370655</v>
      </c>
      <c r="J201" s="469">
        <v>0</v>
      </c>
      <c r="K201" s="469">
        <v>13471617</v>
      </c>
      <c r="L201" s="469">
        <v>61626997</v>
      </c>
      <c r="M201" s="469">
        <v>-1</v>
      </c>
      <c r="N201" s="469">
        <v>1692960</v>
      </c>
      <c r="O201" s="469">
        <v>17272641</v>
      </c>
      <c r="P201" s="469">
        <v>17360009</v>
      </c>
      <c r="Q201" s="469">
        <v>17074217</v>
      </c>
      <c r="R201" s="469">
        <v>10582883</v>
      </c>
      <c r="S201" s="469">
        <v>1223747</v>
      </c>
      <c r="T201" s="469">
        <v>9762486</v>
      </c>
      <c r="U201" s="469">
        <v>6187423</v>
      </c>
      <c r="V201" s="469">
        <v>6714591</v>
      </c>
      <c r="W201" s="469">
        <v>6169322</v>
      </c>
      <c r="X201" s="469">
        <v>4668477</v>
      </c>
      <c r="Y201" s="469">
        <v>2522192</v>
      </c>
      <c r="Z201" s="469">
        <v>0</v>
      </c>
      <c r="AA201" s="469">
        <v>0</v>
      </c>
      <c r="AB201" s="469">
        <v>0</v>
      </c>
      <c r="AC201" s="469">
        <v>0</v>
      </c>
      <c r="AD201" s="469">
        <v>0</v>
      </c>
      <c r="AE201" s="469">
        <v>0</v>
      </c>
      <c r="AF201" s="469">
        <v>0</v>
      </c>
      <c r="AG201" s="469">
        <v>303790451</v>
      </c>
      <c r="AH201" s="469">
        <v>303790451</v>
      </c>
    </row>
    <row r="202" spans="1:34" s="470" customFormat="1" ht="10.5" x14ac:dyDescent="0.25">
      <c r="A202" s="468" t="s">
        <v>223</v>
      </c>
      <c r="B202" s="469">
        <v>0</v>
      </c>
      <c r="C202" s="469">
        <v>0</v>
      </c>
      <c r="D202" s="469">
        <v>0</v>
      </c>
      <c r="E202" s="469">
        <v>13358988</v>
      </c>
      <c r="F202" s="469">
        <v>0</v>
      </c>
      <c r="G202" s="469">
        <v>0</v>
      </c>
      <c r="H202" s="469">
        <v>0</v>
      </c>
      <c r="I202" s="469">
        <v>0</v>
      </c>
      <c r="J202" s="469">
        <v>0</v>
      </c>
      <c r="K202" s="469">
        <v>0</v>
      </c>
      <c r="L202" s="469">
        <v>0</v>
      </c>
      <c r="M202" s="469">
        <v>0</v>
      </c>
      <c r="N202" s="469">
        <v>0</v>
      </c>
      <c r="O202" s="469">
        <v>0</v>
      </c>
      <c r="P202" s="469">
        <v>0</v>
      </c>
      <c r="Q202" s="469">
        <v>0</v>
      </c>
      <c r="R202" s="469">
        <v>0</v>
      </c>
      <c r="S202" s="469">
        <v>0</v>
      </c>
      <c r="T202" s="469">
        <v>0</v>
      </c>
      <c r="U202" s="469">
        <v>0</v>
      </c>
      <c r="V202" s="469">
        <v>0</v>
      </c>
      <c r="W202" s="469">
        <v>0</v>
      </c>
      <c r="X202" s="469">
        <v>0</v>
      </c>
      <c r="Y202" s="469">
        <v>0</v>
      </c>
      <c r="Z202" s="469">
        <v>0</v>
      </c>
      <c r="AA202" s="469">
        <v>0</v>
      </c>
      <c r="AB202" s="469">
        <v>0</v>
      </c>
      <c r="AC202" s="469">
        <v>0</v>
      </c>
      <c r="AD202" s="469">
        <v>0</v>
      </c>
      <c r="AE202" s="469">
        <v>0</v>
      </c>
      <c r="AF202" s="469">
        <v>0</v>
      </c>
      <c r="AG202" s="469">
        <v>13358988</v>
      </c>
      <c r="AH202" s="469">
        <v>13358988</v>
      </c>
    </row>
    <row r="203" spans="1:34" s="460" customFormat="1" x14ac:dyDescent="0.25">
      <c r="A203" s="471" t="s">
        <v>20</v>
      </c>
      <c r="B203" s="472">
        <f t="shared" ref="B203:AH203" si="1">SUM(B201:B202)</f>
        <v>0</v>
      </c>
      <c r="C203" s="472">
        <f t="shared" si="1"/>
        <v>6758367</v>
      </c>
      <c r="D203" s="472">
        <f t="shared" si="1"/>
        <v>12025667</v>
      </c>
      <c r="E203" s="472">
        <f t="shared" si="1"/>
        <v>15480439</v>
      </c>
      <c r="F203" s="472">
        <f t="shared" si="1"/>
        <v>20596166</v>
      </c>
      <c r="G203" s="472">
        <f t="shared" si="1"/>
        <v>22560207</v>
      </c>
      <c r="H203" s="472">
        <f t="shared" si="1"/>
        <v>28028377</v>
      </c>
      <c r="I203" s="472">
        <f t="shared" si="1"/>
        <v>35370655</v>
      </c>
      <c r="J203" s="472">
        <f t="shared" si="1"/>
        <v>0</v>
      </c>
      <c r="K203" s="472">
        <f t="shared" si="1"/>
        <v>13471617</v>
      </c>
      <c r="L203" s="472">
        <f t="shared" si="1"/>
        <v>61626997</v>
      </c>
      <c r="M203" s="472">
        <f t="shared" si="1"/>
        <v>-1</v>
      </c>
      <c r="N203" s="472">
        <f t="shared" si="1"/>
        <v>1692960</v>
      </c>
      <c r="O203" s="472">
        <f t="shared" si="1"/>
        <v>17272641</v>
      </c>
      <c r="P203" s="472">
        <f t="shared" si="1"/>
        <v>17360009</v>
      </c>
      <c r="Q203" s="472">
        <f t="shared" si="1"/>
        <v>17074217</v>
      </c>
      <c r="R203" s="472">
        <f t="shared" si="1"/>
        <v>10582883</v>
      </c>
      <c r="S203" s="472">
        <f t="shared" si="1"/>
        <v>1223747</v>
      </c>
      <c r="T203" s="472">
        <f t="shared" si="1"/>
        <v>9762486</v>
      </c>
      <c r="U203" s="472">
        <f t="shared" si="1"/>
        <v>6187423</v>
      </c>
      <c r="V203" s="472">
        <f t="shared" si="1"/>
        <v>6714591</v>
      </c>
      <c r="W203" s="472">
        <f t="shared" si="1"/>
        <v>6169322</v>
      </c>
      <c r="X203" s="472">
        <f t="shared" si="1"/>
        <v>4668477</v>
      </c>
      <c r="Y203" s="472">
        <f t="shared" si="1"/>
        <v>2522192</v>
      </c>
      <c r="Z203" s="472">
        <f t="shared" si="1"/>
        <v>0</v>
      </c>
      <c r="AA203" s="472">
        <f t="shared" si="1"/>
        <v>0</v>
      </c>
      <c r="AB203" s="472">
        <f t="shared" si="1"/>
        <v>0</v>
      </c>
      <c r="AC203" s="472">
        <f t="shared" si="1"/>
        <v>0</v>
      </c>
      <c r="AD203" s="472">
        <f t="shared" si="1"/>
        <v>0</v>
      </c>
      <c r="AE203" s="472">
        <f t="shared" si="1"/>
        <v>0</v>
      </c>
      <c r="AF203" s="472">
        <f t="shared" si="1"/>
        <v>0</v>
      </c>
      <c r="AG203" s="472">
        <f t="shared" si="1"/>
        <v>317149439</v>
      </c>
      <c r="AH203" s="472">
        <f t="shared" si="1"/>
        <v>317149439</v>
      </c>
    </row>
    <row r="204" spans="1:34" s="460" customFormat="1" hidden="1" x14ac:dyDescent="0.25"/>
    <row r="205" spans="1:34" s="460" customFormat="1" hidden="1" x14ac:dyDescent="0.25"/>
    <row r="206" spans="1:34" s="460" customFormat="1" hidden="1" x14ac:dyDescent="0.25"/>
    <row r="207" spans="1:34" s="460" customFormat="1" hidden="1" x14ac:dyDescent="0.25"/>
    <row r="208" spans="1:34" s="460" customFormat="1" hidden="1" x14ac:dyDescent="0.25"/>
    <row r="209" s="460" customFormat="1" hidden="1" x14ac:dyDescent="0.25"/>
    <row r="210" s="460" customFormat="1" hidden="1" x14ac:dyDescent="0.25"/>
    <row r="211" s="460" customFormat="1" hidden="1" x14ac:dyDescent="0.25"/>
    <row r="212" s="460" customFormat="1" hidden="1" x14ac:dyDescent="0.25"/>
    <row r="213" s="460" customFormat="1" hidden="1" x14ac:dyDescent="0.25"/>
    <row r="214" s="460" customFormat="1" hidden="1" x14ac:dyDescent="0.25"/>
    <row r="215" s="460" customFormat="1" hidden="1" x14ac:dyDescent="0.25"/>
    <row r="216" s="460" customFormat="1" hidden="1" x14ac:dyDescent="0.25"/>
    <row r="217" s="460" customFormat="1" hidden="1" x14ac:dyDescent="0.25"/>
    <row r="218" s="460" customFormat="1" hidden="1" x14ac:dyDescent="0.25"/>
    <row r="219" s="460" customFormat="1" hidden="1" x14ac:dyDescent="0.25"/>
    <row r="220" s="460" customFormat="1" hidden="1" x14ac:dyDescent="0.25"/>
    <row r="221" s="460" customFormat="1" hidden="1" x14ac:dyDescent="0.25"/>
    <row r="222" s="460" customFormat="1" hidden="1" x14ac:dyDescent="0.25"/>
    <row r="223" s="460" customFormat="1" hidden="1" x14ac:dyDescent="0.25"/>
    <row r="224" s="460" customFormat="1" hidden="1" x14ac:dyDescent="0.25"/>
    <row r="225" s="460" customFormat="1" hidden="1" x14ac:dyDescent="0.25"/>
    <row r="226" s="460" customFormat="1" hidden="1" x14ac:dyDescent="0.25"/>
    <row r="227" s="460" customFormat="1" hidden="1" x14ac:dyDescent="0.25"/>
    <row r="228" s="460" customFormat="1" hidden="1" x14ac:dyDescent="0.25"/>
    <row r="229" s="460" customFormat="1" hidden="1" x14ac:dyDescent="0.25"/>
    <row r="230" s="460" customFormat="1" hidden="1" x14ac:dyDescent="0.25"/>
    <row r="231" s="460" customFormat="1" hidden="1" x14ac:dyDescent="0.25"/>
    <row r="232" s="460" customFormat="1" hidden="1" x14ac:dyDescent="0.25"/>
    <row r="233" s="460" customFormat="1" hidden="1" x14ac:dyDescent="0.25"/>
    <row r="234" s="460" customFormat="1" hidden="1" x14ac:dyDescent="0.25"/>
    <row r="235" s="460" customFormat="1" hidden="1" x14ac:dyDescent="0.25"/>
    <row r="236" s="460" customFormat="1" hidden="1" x14ac:dyDescent="0.25"/>
    <row r="237" s="460" customFormat="1" hidden="1" x14ac:dyDescent="0.25"/>
    <row r="238" s="460" customFormat="1" hidden="1" x14ac:dyDescent="0.25"/>
    <row r="239" s="460" customFormat="1" hidden="1" x14ac:dyDescent="0.25"/>
    <row r="240" s="460" customFormat="1" hidden="1" x14ac:dyDescent="0.25"/>
    <row r="241" s="460" customFormat="1" hidden="1" x14ac:dyDescent="0.25"/>
    <row r="242" s="460" customFormat="1" hidden="1" x14ac:dyDescent="0.25"/>
    <row r="243" s="460" customFormat="1" hidden="1" x14ac:dyDescent="0.25"/>
    <row r="244" s="460" customFormat="1" hidden="1" x14ac:dyDescent="0.25"/>
    <row r="245" s="460" customFormat="1" hidden="1" x14ac:dyDescent="0.25"/>
    <row r="246" s="460" customFormat="1" hidden="1" x14ac:dyDescent="0.25"/>
    <row r="247" s="460" customFormat="1" hidden="1" x14ac:dyDescent="0.25"/>
    <row r="248" s="460" customFormat="1" hidden="1" x14ac:dyDescent="0.25"/>
    <row r="249" s="460" customFormat="1" hidden="1" x14ac:dyDescent="0.25"/>
    <row r="250" s="460" customFormat="1" hidden="1" x14ac:dyDescent="0.25"/>
    <row r="251" s="460" customFormat="1" hidden="1" x14ac:dyDescent="0.25"/>
    <row r="252" s="460" customFormat="1" hidden="1" x14ac:dyDescent="0.25"/>
    <row r="253" s="460" customFormat="1" hidden="1" x14ac:dyDescent="0.25"/>
    <row r="254" s="460" customFormat="1" hidden="1" x14ac:dyDescent="0.25"/>
    <row r="255" s="460" customFormat="1" hidden="1" x14ac:dyDescent="0.25"/>
    <row r="256" s="460" customFormat="1" hidden="1" x14ac:dyDescent="0.25"/>
    <row r="257" s="460" customFormat="1" hidden="1" x14ac:dyDescent="0.25"/>
    <row r="258" s="460" customFormat="1" hidden="1" x14ac:dyDescent="0.25"/>
    <row r="259" s="460" customFormat="1" hidden="1" x14ac:dyDescent="0.25"/>
    <row r="260" s="460" customFormat="1" hidden="1" x14ac:dyDescent="0.25"/>
    <row r="261" s="460" customFormat="1" hidden="1" x14ac:dyDescent="0.25"/>
    <row r="262" s="460" customFormat="1" hidden="1" x14ac:dyDescent="0.25"/>
    <row r="263" s="460" customFormat="1" hidden="1" x14ac:dyDescent="0.25"/>
    <row r="264" s="460" customFormat="1" hidden="1" x14ac:dyDescent="0.25"/>
    <row r="265" s="460" customFormat="1" hidden="1" x14ac:dyDescent="0.25"/>
    <row r="266" s="460" customFormat="1" hidden="1" x14ac:dyDescent="0.25"/>
    <row r="267" s="460" customFormat="1" hidden="1" x14ac:dyDescent="0.25"/>
    <row r="268" s="460" customFormat="1" hidden="1" x14ac:dyDescent="0.25"/>
    <row r="269" s="460" customFormat="1" hidden="1" x14ac:dyDescent="0.25"/>
    <row r="270" s="460" customFormat="1" hidden="1" x14ac:dyDescent="0.25"/>
    <row r="271" s="460" customFormat="1" hidden="1" x14ac:dyDescent="0.25"/>
    <row r="272" s="460" customFormat="1" hidden="1" x14ac:dyDescent="0.25"/>
    <row r="273" s="460" customFormat="1" hidden="1" x14ac:dyDescent="0.25"/>
    <row r="274" s="460" customFormat="1" hidden="1" x14ac:dyDescent="0.25"/>
    <row r="275" s="460" customFormat="1" hidden="1" x14ac:dyDescent="0.25"/>
    <row r="276" s="460" customFormat="1" hidden="1" x14ac:dyDescent="0.25"/>
    <row r="277" s="460" customFormat="1" hidden="1" x14ac:dyDescent="0.25"/>
    <row r="278" s="460" customFormat="1" hidden="1" x14ac:dyDescent="0.25"/>
    <row r="279" s="460" customFormat="1" hidden="1" x14ac:dyDescent="0.25"/>
    <row r="280" s="460" customFormat="1" hidden="1" x14ac:dyDescent="0.25"/>
    <row r="281" s="460" customFormat="1" hidden="1" x14ac:dyDescent="0.25"/>
    <row r="282" s="460" customFormat="1" hidden="1" x14ac:dyDescent="0.25"/>
    <row r="283" s="460" customFormat="1" hidden="1" x14ac:dyDescent="0.25"/>
    <row r="284" s="460" customFormat="1" hidden="1" x14ac:dyDescent="0.25"/>
    <row r="285" s="460" customFormat="1" hidden="1" x14ac:dyDescent="0.25"/>
    <row r="286" s="460" customFormat="1" hidden="1" x14ac:dyDescent="0.25"/>
    <row r="287" s="460" customFormat="1" hidden="1" x14ac:dyDescent="0.25"/>
    <row r="288" s="460" customFormat="1" hidden="1" x14ac:dyDescent="0.25"/>
    <row r="289" spans="1:34" s="460" customFormat="1" hidden="1" x14ac:dyDescent="0.25"/>
    <row r="290" spans="1:34" s="460" customFormat="1" hidden="1" x14ac:dyDescent="0.25"/>
    <row r="291" spans="1:34" s="460" customFormat="1" hidden="1" x14ac:dyDescent="0.25"/>
    <row r="292" spans="1:34" s="460" customFormat="1" hidden="1" x14ac:dyDescent="0.25"/>
    <row r="293" spans="1:34" s="460" customFormat="1" hidden="1" x14ac:dyDescent="0.25"/>
    <row r="294" spans="1:34" s="460" customFormat="1" hidden="1" x14ac:dyDescent="0.25"/>
    <row r="295" spans="1:34" s="460" customFormat="1" hidden="1" x14ac:dyDescent="0.25"/>
    <row r="296" spans="1:34" s="460" customFormat="1" ht="13" thickBot="1" x14ac:dyDescent="0.3"/>
    <row r="297" spans="1:34" s="460" customFormat="1" ht="15" thickBot="1" x14ac:dyDescent="0.4">
      <c r="A297" s="463" t="s">
        <v>135</v>
      </c>
    </row>
    <row r="298" spans="1:34" s="460" customFormat="1" x14ac:dyDescent="0.25"/>
    <row r="299" spans="1:34" s="460" customFormat="1" ht="14.5" x14ac:dyDescent="0.35">
      <c r="A299" s="465" t="s">
        <v>16</v>
      </c>
      <c r="B299" s="464"/>
      <c r="C299" s="464"/>
      <c r="D299" s="464"/>
      <c r="E299" s="464"/>
      <c r="F299" s="464"/>
      <c r="G299" s="464"/>
      <c r="H299" s="464"/>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row>
    <row r="300" spans="1:34" s="460" customFormat="1" ht="33.65" customHeight="1" x14ac:dyDescent="0.35">
      <c r="A300" s="466" t="s">
        <v>137</v>
      </c>
      <c r="B300" s="467" t="s">
        <v>140</v>
      </c>
      <c r="C300" s="467" t="s">
        <v>192</v>
      </c>
      <c r="D300" s="467" t="s">
        <v>193</v>
      </c>
      <c r="E300" s="467" t="s">
        <v>194</v>
      </c>
      <c r="F300" s="467" t="s">
        <v>195</v>
      </c>
      <c r="G300" s="467" t="s">
        <v>196</v>
      </c>
      <c r="H300" s="467" t="s">
        <v>197</v>
      </c>
      <c r="I300" s="467" t="s">
        <v>198</v>
      </c>
      <c r="J300" s="467" t="s">
        <v>199</v>
      </c>
      <c r="K300" s="467" t="s">
        <v>200</v>
      </c>
      <c r="L300" s="467" t="s">
        <v>201</v>
      </c>
      <c r="M300" s="467" t="s">
        <v>202</v>
      </c>
      <c r="N300" s="467" t="s">
        <v>203</v>
      </c>
      <c r="O300" s="467" t="s">
        <v>204</v>
      </c>
      <c r="P300" s="467" t="s">
        <v>205</v>
      </c>
      <c r="Q300" s="467" t="s">
        <v>206</v>
      </c>
      <c r="R300" s="467" t="s">
        <v>207</v>
      </c>
      <c r="S300" s="467" t="s">
        <v>208</v>
      </c>
      <c r="T300" s="467" t="s">
        <v>209</v>
      </c>
      <c r="U300" s="467" t="s">
        <v>210</v>
      </c>
      <c r="V300" s="467" t="s">
        <v>211</v>
      </c>
      <c r="W300" s="467" t="s">
        <v>212</v>
      </c>
      <c r="X300" s="467" t="s">
        <v>213</v>
      </c>
      <c r="Y300" s="467" t="s">
        <v>214</v>
      </c>
      <c r="Z300" s="467" t="s">
        <v>215</v>
      </c>
      <c r="AA300" s="467" t="s">
        <v>216</v>
      </c>
      <c r="AB300" s="467" t="s">
        <v>217</v>
      </c>
      <c r="AC300" s="467" t="s">
        <v>218</v>
      </c>
      <c r="AD300" s="467" t="s">
        <v>219</v>
      </c>
      <c r="AE300" s="467" t="s">
        <v>220</v>
      </c>
      <c r="AF300" s="467" t="s">
        <v>221</v>
      </c>
      <c r="AG300" s="467" t="s">
        <v>20</v>
      </c>
      <c r="AH300" s="467" t="s">
        <v>141</v>
      </c>
    </row>
    <row r="301" spans="1:34" s="470" customFormat="1" ht="10.5" x14ac:dyDescent="0.25">
      <c r="A301" s="468" t="s">
        <v>222</v>
      </c>
      <c r="B301" s="469">
        <v>0</v>
      </c>
      <c r="C301" s="469">
        <v>295350</v>
      </c>
      <c r="D301" s="469">
        <v>565521</v>
      </c>
      <c r="E301" s="469">
        <v>115924</v>
      </c>
      <c r="F301" s="469">
        <v>786154</v>
      </c>
      <c r="G301" s="469">
        <v>884085</v>
      </c>
      <c r="H301" s="469">
        <v>2027302</v>
      </c>
      <c r="I301" s="469">
        <v>0</v>
      </c>
      <c r="J301" s="469">
        <v>-36</v>
      </c>
      <c r="K301" s="469">
        <v>530103</v>
      </c>
      <c r="L301" s="469">
        <v>6066226</v>
      </c>
      <c r="M301" s="469">
        <v>0</v>
      </c>
      <c r="N301" s="469">
        <v>0</v>
      </c>
      <c r="O301" s="469">
        <v>912450</v>
      </c>
      <c r="P301" s="469">
        <v>1223448</v>
      </c>
      <c r="Q301" s="469">
        <v>906377</v>
      </c>
      <c r="R301" s="469">
        <v>1148555</v>
      </c>
      <c r="S301" s="469">
        <v>1359381</v>
      </c>
      <c r="T301" s="469">
        <v>1145815</v>
      </c>
      <c r="U301" s="469">
        <v>1369057</v>
      </c>
      <c r="V301" s="469">
        <v>1285233</v>
      </c>
      <c r="W301" s="469">
        <v>1374283</v>
      </c>
      <c r="X301" s="469">
        <v>1271563</v>
      </c>
      <c r="Y301" s="469">
        <v>1357152</v>
      </c>
      <c r="Z301" s="469">
        <v>0</v>
      </c>
      <c r="AA301" s="469">
        <v>0</v>
      </c>
      <c r="AB301" s="469">
        <v>0</v>
      </c>
      <c r="AC301" s="469">
        <v>0</v>
      </c>
      <c r="AD301" s="469">
        <v>0</v>
      </c>
      <c r="AE301" s="469">
        <v>0</v>
      </c>
      <c r="AF301" s="469">
        <v>0</v>
      </c>
      <c r="AG301" s="469">
        <v>24623943</v>
      </c>
      <c r="AH301" s="469">
        <v>24623943</v>
      </c>
    </row>
    <row r="302" spans="1:34" s="470" customFormat="1" ht="10.5" x14ac:dyDescent="0.25">
      <c r="A302" s="468" t="s">
        <v>223</v>
      </c>
      <c r="B302" s="469">
        <v>0</v>
      </c>
      <c r="C302" s="469">
        <v>0</v>
      </c>
      <c r="D302" s="469">
        <v>0</v>
      </c>
      <c r="E302" s="469">
        <v>684794</v>
      </c>
      <c r="F302" s="469">
        <v>0</v>
      </c>
      <c r="G302" s="469">
        <v>0</v>
      </c>
      <c r="H302" s="469">
        <v>0</v>
      </c>
      <c r="I302" s="469">
        <v>0</v>
      </c>
      <c r="J302" s="469">
        <v>0</v>
      </c>
      <c r="K302" s="469">
        <v>0</v>
      </c>
      <c r="L302" s="469">
        <v>0</v>
      </c>
      <c r="M302" s="469">
        <v>0</v>
      </c>
      <c r="N302" s="469">
        <v>0</v>
      </c>
      <c r="O302" s="469">
        <v>0</v>
      </c>
      <c r="P302" s="469">
        <v>0</v>
      </c>
      <c r="Q302" s="469">
        <v>0</v>
      </c>
      <c r="R302" s="469">
        <v>0</v>
      </c>
      <c r="S302" s="469">
        <v>0</v>
      </c>
      <c r="T302" s="469">
        <v>0</v>
      </c>
      <c r="U302" s="469">
        <v>0</v>
      </c>
      <c r="V302" s="469">
        <v>0</v>
      </c>
      <c r="W302" s="469">
        <v>0</v>
      </c>
      <c r="X302" s="469">
        <v>0</v>
      </c>
      <c r="Y302" s="469">
        <v>0</v>
      </c>
      <c r="Z302" s="469">
        <v>0</v>
      </c>
      <c r="AA302" s="469">
        <v>0</v>
      </c>
      <c r="AB302" s="469">
        <v>0</v>
      </c>
      <c r="AC302" s="469">
        <v>0</v>
      </c>
      <c r="AD302" s="469">
        <v>0</v>
      </c>
      <c r="AE302" s="469">
        <v>0</v>
      </c>
      <c r="AF302" s="469">
        <v>0</v>
      </c>
      <c r="AG302" s="469">
        <v>684794</v>
      </c>
      <c r="AH302" s="469">
        <v>684794</v>
      </c>
    </row>
    <row r="303" spans="1:34" s="460" customFormat="1" x14ac:dyDescent="0.25">
      <c r="A303" s="471" t="s">
        <v>20</v>
      </c>
      <c r="B303" s="472">
        <f t="shared" ref="B303:AH303" si="2">SUM(B301:B302)</f>
        <v>0</v>
      </c>
      <c r="C303" s="472">
        <f t="shared" si="2"/>
        <v>295350</v>
      </c>
      <c r="D303" s="472">
        <f t="shared" si="2"/>
        <v>565521</v>
      </c>
      <c r="E303" s="472">
        <f t="shared" si="2"/>
        <v>800718</v>
      </c>
      <c r="F303" s="472">
        <f t="shared" si="2"/>
        <v>786154</v>
      </c>
      <c r="G303" s="472">
        <f t="shared" si="2"/>
        <v>884085</v>
      </c>
      <c r="H303" s="472">
        <f t="shared" si="2"/>
        <v>2027302</v>
      </c>
      <c r="I303" s="472">
        <f t="shared" si="2"/>
        <v>0</v>
      </c>
      <c r="J303" s="472">
        <f t="shared" si="2"/>
        <v>-36</v>
      </c>
      <c r="K303" s="472">
        <f t="shared" si="2"/>
        <v>530103</v>
      </c>
      <c r="L303" s="472">
        <f t="shared" si="2"/>
        <v>6066226</v>
      </c>
      <c r="M303" s="472">
        <f t="shared" si="2"/>
        <v>0</v>
      </c>
      <c r="N303" s="472">
        <f t="shared" si="2"/>
        <v>0</v>
      </c>
      <c r="O303" s="472">
        <f t="shared" si="2"/>
        <v>912450</v>
      </c>
      <c r="P303" s="472">
        <f t="shared" si="2"/>
        <v>1223448</v>
      </c>
      <c r="Q303" s="472">
        <f t="shared" si="2"/>
        <v>906377</v>
      </c>
      <c r="R303" s="472">
        <f t="shared" si="2"/>
        <v>1148555</v>
      </c>
      <c r="S303" s="472">
        <f t="shared" si="2"/>
        <v>1359381</v>
      </c>
      <c r="T303" s="472">
        <f t="shared" si="2"/>
        <v>1145815</v>
      </c>
      <c r="U303" s="472">
        <f t="shared" si="2"/>
        <v>1369057</v>
      </c>
      <c r="V303" s="472">
        <f t="shared" si="2"/>
        <v>1285233</v>
      </c>
      <c r="W303" s="472">
        <f t="shared" si="2"/>
        <v>1374283</v>
      </c>
      <c r="X303" s="472">
        <f t="shared" si="2"/>
        <v>1271563</v>
      </c>
      <c r="Y303" s="472">
        <f t="shared" si="2"/>
        <v>1357152</v>
      </c>
      <c r="Z303" s="472">
        <f t="shared" si="2"/>
        <v>0</v>
      </c>
      <c r="AA303" s="472">
        <f t="shared" si="2"/>
        <v>0</v>
      </c>
      <c r="AB303" s="472">
        <f t="shared" si="2"/>
        <v>0</v>
      </c>
      <c r="AC303" s="472">
        <f t="shared" si="2"/>
        <v>0</v>
      </c>
      <c r="AD303" s="472">
        <f t="shared" si="2"/>
        <v>0</v>
      </c>
      <c r="AE303" s="472">
        <f t="shared" si="2"/>
        <v>0</v>
      </c>
      <c r="AF303" s="472">
        <f t="shared" si="2"/>
        <v>0</v>
      </c>
      <c r="AG303" s="472">
        <f t="shared" si="2"/>
        <v>25308737</v>
      </c>
      <c r="AH303" s="472">
        <f t="shared" si="2"/>
        <v>25308737</v>
      </c>
    </row>
    <row r="304" spans="1:34" s="460" customFormat="1" hidden="1" x14ac:dyDescent="0.25">
      <c r="A304" s="473"/>
      <c r="B304" s="474"/>
      <c r="C304" s="474"/>
      <c r="D304" s="474"/>
      <c r="E304" s="474"/>
      <c r="F304" s="474"/>
      <c r="G304" s="474"/>
      <c r="H304" s="474"/>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row>
    <row r="305" spans="1:34" s="460" customFormat="1" hidden="1" x14ac:dyDescent="0.25">
      <c r="A305" s="473"/>
      <c r="B305" s="474"/>
      <c r="C305" s="474"/>
      <c r="D305" s="474"/>
      <c r="E305" s="474"/>
      <c r="F305" s="474"/>
      <c r="G305" s="474"/>
      <c r="H305" s="474"/>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row>
    <row r="306" spans="1:34" s="460" customFormat="1" hidden="1" x14ac:dyDescent="0.25">
      <c r="A306" s="473"/>
      <c r="B306" s="474"/>
      <c r="C306" s="474"/>
      <c r="D306" s="474"/>
      <c r="E306" s="474"/>
      <c r="F306" s="474"/>
      <c r="G306" s="474"/>
      <c r="H306" s="474"/>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row>
    <row r="307" spans="1:34" s="460" customFormat="1" hidden="1" x14ac:dyDescent="0.25">
      <c r="A307" s="473"/>
      <c r="B307" s="474"/>
      <c r="C307" s="474"/>
      <c r="D307" s="474"/>
      <c r="E307" s="474"/>
      <c r="F307" s="474"/>
      <c r="G307" s="474"/>
      <c r="H307" s="474"/>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row>
    <row r="308" spans="1:34" s="460" customFormat="1" hidden="1" x14ac:dyDescent="0.25"/>
    <row r="309" spans="1:34" s="460" customFormat="1" hidden="1" x14ac:dyDescent="0.25"/>
    <row r="310" spans="1:34" s="460" customFormat="1" hidden="1" x14ac:dyDescent="0.25"/>
    <row r="311" spans="1:34" s="460" customFormat="1" hidden="1" x14ac:dyDescent="0.25"/>
    <row r="312" spans="1:34" s="460" customFormat="1" hidden="1" x14ac:dyDescent="0.25"/>
    <row r="313" spans="1:34" s="460" customFormat="1" hidden="1" x14ac:dyDescent="0.25"/>
    <row r="314" spans="1:34" s="460" customFormat="1" hidden="1" x14ac:dyDescent="0.25"/>
    <row r="315" spans="1:34" s="460" customFormat="1" hidden="1" x14ac:dyDescent="0.25"/>
    <row r="316" spans="1:34" s="460" customFormat="1" hidden="1" x14ac:dyDescent="0.25"/>
    <row r="317" spans="1:34" s="460" customFormat="1" hidden="1" x14ac:dyDescent="0.25"/>
    <row r="318" spans="1:34" s="460" customFormat="1" hidden="1" x14ac:dyDescent="0.25"/>
    <row r="319" spans="1:34" s="460" customFormat="1" hidden="1" x14ac:dyDescent="0.25"/>
    <row r="320" spans="1:34" s="460" customFormat="1" hidden="1" x14ac:dyDescent="0.25"/>
    <row r="321" s="460" customFormat="1" hidden="1" x14ac:dyDescent="0.25"/>
    <row r="322" s="460" customFormat="1" hidden="1" x14ac:dyDescent="0.25"/>
    <row r="323" s="460" customFormat="1" hidden="1" x14ac:dyDescent="0.25"/>
    <row r="324" s="460" customFormat="1" hidden="1" x14ac:dyDescent="0.25"/>
    <row r="325" s="460" customFormat="1" hidden="1" x14ac:dyDescent="0.25"/>
    <row r="326" s="460" customFormat="1" hidden="1" x14ac:dyDescent="0.25"/>
    <row r="327" s="460" customFormat="1" hidden="1" x14ac:dyDescent="0.25"/>
    <row r="328" s="460" customFormat="1" hidden="1" x14ac:dyDescent="0.25"/>
    <row r="329" s="460" customFormat="1" hidden="1" x14ac:dyDescent="0.25"/>
    <row r="330" s="460" customFormat="1" hidden="1" x14ac:dyDescent="0.25"/>
    <row r="331" s="460" customFormat="1" hidden="1" x14ac:dyDescent="0.25"/>
    <row r="332" s="460" customFormat="1" hidden="1" x14ac:dyDescent="0.25"/>
    <row r="333" s="460" customFormat="1" hidden="1" x14ac:dyDescent="0.25"/>
    <row r="334" s="460" customFormat="1" hidden="1" x14ac:dyDescent="0.25"/>
    <row r="335" s="460" customFormat="1" hidden="1" x14ac:dyDescent="0.25"/>
    <row r="336" s="460" customFormat="1" hidden="1" x14ac:dyDescent="0.25"/>
    <row r="337" s="460" customFormat="1" hidden="1" x14ac:dyDescent="0.25"/>
    <row r="338" s="460" customFormat="1" hidden="1" x14ac:dyDescent="0.25"/>
    <row r="339" s="460" customFormat="1" hidden="1" x14ac:dyDescent="0.25"/>
    <row r="340" s="460" customFormat="1" hidden="1" x14ac:dyDescent="0.25"/>
    <row r="341" s="460" customFormat="1" hidden="1" x14ac:dyDescent="0.25"/>
    <row r="342" s="460" customFormat="1" hidden="1" x14ac:dyDescent="0.25"/>
    <row r="343" s="460" customFormat="1" hidden="1" x14ac:dyDescent="0.25"/>
    <row r="344" s="460" customFormat="1" hidden="1" x14ac:dyDescent="0.25"/>
    <row r="345" s="460" customFormat="1" hidden="1" x14ac:dyDescent="0.25"/>
    <row r="346" s="460" customFormat="1" hidden="1" x14ac:dyDescent="0.25"/>
    <row r="347" s="460" customFormat="1" hidden="1" x14ac:dyDescent="0.25"/>
    <row r="348" s="460" customFormat="1" hidden="1" x14ac:dyDescent="0.25"/>
    <row r="349" s="460" customFormat="1" hidden="1" x14ac:dyDescent="0.25"/>
    <row r="350" s="460" customFormat="1" hidden="1" x14ac:dyDescent="0.25"/>
    <row r="351" s="460" customFormat="1" hidden="1" x14ac:dyDescent="0.25"/>
    <row r="352" s="460" customFormat="1" hidden="1" x14ac:dyDescent="0.25"/>
    <row r="353" s="460" customFormat="1" hidden="1" x14ac:dyDescent="0.25"/>
    <row r="354" s="460" customFormat="1" hidden="1" x14ac:dyDescent="0.25"/>
    <row r="355" s="460" customFormat="1" hidden="1" x14ac:dyDescent="0.25"/>
    <row r="356" s="460" customFormat="1" hidden="1" x14ac:dyDescent="0.25"/>
    <row r="357" s="460" customFormat="1" hidden="1" x14ac:dyDescent="0.25"/>
    <row r="358" s="460" customFormat="1" hidden="1" x14ac:dyDescent="0.25"/>
    <row r="359" s="460" customFormat="1" hidden="1" x14ac:dyDescent="0.25"/>
    <row r="360" s="460" customFormat="1" hidden="1" x14ac:dyDescent="0.25"/>
    <row r="361" s="460" customFormat="1" hidden="1" x14ac:dyDescent="0.25"/>
    <row r="362" s="460" customFormat="1" hidden="1" x14ac:dyDescent="0.25"/>
    <row r="363" s="460" customFormat="1" hidden="1" x14ac:dyDescent="0.25"/>
    <row r="364" s="460" customFormat="1" hidden="1" x14ac:dyDescent="0.25"/>
    <row r="365" s="460" customFormat="1" hidden="1" x14ac:dyDescent="0.25"/>
    <row r="366" s="460" customFormat="1" hidden="1" x14ac:dyDescent="0.25"/>
    <row r="367" s="460" customFormat="1" hidden="1" x14ac:dyDescent="0.25"/>
    <row r="368" s="460" customFormat="1" hidden="1" x14ac:dyDescent="0.25"/>
    <row r="369" s="460" customFormat="1" hidden="1" x14ac:dyDescent="0.25"/>
    <row r="370" s="460" customFormat="1" hidden="1" x14ac:dyDescent="0.25"/>
    <row r="371" s="460" customFormat="1" hidden="1" x14ac:dyDescent="0.25"/>
    <row r="372" s="460" customFormat="1" hidden="1" x14ac:dyDescent="0.25"/>
    <row r="373" s="460" customFormat="1" hidden="1" x14ac:dyDescent="0.25"/>
    <row r="374" s="460" customFormat="1" hidden="1" x14ac:dyDescent="0.25"/>
    <row r="375" s="460" customFormat="1" hidden="1" x14ac:dyDescent="0.25"/>
    <row r="376" s="460" customFormat="1" hidden="1" x14ac:dyDescent="0.25"/>
    <row r="377" s="460" customFormat="1" hidden="1" x14ac:dyDescent="0.25"/>
    <row r="378" s="460" customFormat="1" hidden="1" x14ac:dyDescent="0.25"/>
    <row r="379" s="460" customFormat="1" hidden="1" x14ac:dyDescent="0.25"/>
    <row r="380" s="460" customFormat="1" hidden="1" x14ac:dyDescent="0.25"/>
    <row r="381" s="460" customFormat="1" hidden="1" x14ac:dyDescent="0.25"/>
    <row r="382" s="460" customFormat="1" hidden="1" x14ac:dyDescent="0.25"/>
    <row r="383" s="460" customFormat="1" hidden="1" x14ac:dyDescent="0.25"/>
    <row r="384" s="460" customFormat="1" hidden="1" x14ac:dyDescent="0.25"/>
    <row r="385" spans="1:34" s="460" customFormat="1" hidden="1" x14ac:dyDescent="0.25"/>
    <row r="386" spans="1:34" s="460" customFormat="1" hidden="1" x14ac:dyDescent="0.25"/>
    <row r="387" spans="1:34" s="460" customFormat="1" hidden="1" x14ac:dyDescent="0.25"/>
    <row r="388" spans="1:34" s="460" customFormat="1" hidden="1" x14ac:dyDescent="0.25"/>
    <row r="389" spans="1:34" s="460" customFormat="1" hidden="1" x14ac:dyDescent="0.25"/>
    <row r="390" spans="1:34" s="460" customFormat="1" hidden="1" x14ac:dyDescent="0.25"/>
    <row r="391" spans="1:34" s="460" customFormat="1" hidden="1" x14ac:dyDescent="0.25"/>
    <row r="392" spans="1:34" s="460" customFormat="1" hidden="1" x14ac:dyDescent="0.25"/>
    <row r="393" spans="1:34" s="460" customFormat="1" hidden="1" x14ac:dyDescent="0.25"/>
    <row r="394" spans="1:34" s="460" customFormat="1" hidden="1" x14ac:dyDescent="0.25"/>
    <row r="395" spans="1:34" s="460" customFormat="1" hidden="1" x14ac:dyDescent="0.25"/>
    <row r="396" spans="1:34" s="460" customFormat="1" hidden="1" x14ac:dyDescent="0.25"/>
    <row r="397" spans="1:34" s="460" customFormat="1" hidden="1" x14ac:dyDescent="0.25"/>
    <row r="398" spans="1:34" s="460" customFormat="1" x14ac:dyDescent="0.25"/>
    <row r="399" spans="1:34" s="460" customFormat="1" ht="14.5" x14ac:dyDescent="0.35">
      <c r="A399" s="465" t="s">
        <v>17</v>
      </c>
      <c r="B399" s="464"/>
      <c r="C399" s="464"/>
      <c r="D399" s="464"/>
      <c r="E399" s="464"/>
      <c r="F399" s="464"/>
      <c r="G399" s="464"/>
      <c r="H399" s="464"/>
      <c r="I399" s="464"/>
      <c r="J399" s="464"/>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row>
    <row r="400" spans="1:34" s="460" customFormat="1" ht="33.65" customHeight="1" x14ac:dyDescent="0.35">
      <c r="A400" s="466" t="s">
        <v>137</v>
      </c>
      <c r="B400" s="467" t="s">
        <v>140</v>
      </c>
      <c r="C400" s="467" t="s">
        <v>192</v>
      </c>
      <c r="D400" s="467" t="s">
        <v>193</v>
      </c>
      <c r="E400" s="467" t="s">
        <v>194</v>
      </c>
      <c r="F400" s="467" t="s">
        <v>195</v>
      </c>
      <c r="G400" s="467" t="s">
        <v>196</v>
      </c>
      <c r="H400" s="467" t="s">
        <v>197</v>
      </c>
      <c r="I400" s="467" t="s">
        <v>198</v>
      </c>
      <c r="J400" s="467" t="s">
        <v>199</v>
      </c>
      <c r="K400" s="467" t="s">
        <v>200</v>
      </c>
      <c r="L400" s="467" t="s">
        <v>201</v>
      </c>
      <c r="M400" s="467" t="s">
        <v>202</v>
      </c>
      <c r="N400" s="467" t="s">
        <v>203</v>
      </c>
      <c r="O400" s="467" t="s">
        <v>204</v>
      </c>
      <c r="P400" s="467" t="s">
        <v>205</v>
      </c>
      <c r="Q400" s="467" t="s">
        <v>206</v>
      </c>
      <c r="R400" s="467" t="s">
        <v>207</v>
      </c>
      <c r="S400" s="467" t="s">
        <v>208</v>
      </c>
      <c r="T400" s="467" t="s">
        <v>209</v>
      </c>
      <c r="U400" s="467" t="s">
        <v>210</v>
      </c>
      <c r="V400" s="467" t="s">
        <v>211</v>
      </c>
      <c r="W400" s="467" t="s">
        <v>212</v>
      </c>
      <c r="X400" s="467" t="s">
        <v>213</v>
      </c>
      <c r="Y400" s="467" t="s">
        <v>214</v>
      </c>
      <c r="Z400" s="467" t="s">
        <v>215</v>
      </c>
      <c r="AA400" s="467" t="s">
        <v>216</v>
      </c>
      <c r="AB400" s="467" t="s">
        <v>217</v>
      </c>
      <c r="AC400" s="467" t="s">
        <v>218</v>
      </c>
      <c r="AD400" s="467" t="s">
        <v>219</v>
      </c>
      <c r="AE400" s="467" t="s">
        <v>220</v>
      </c>
      <c r="AF400" s="467" t="s">
        <v>221</v>
      </c>
      <c r="AG400" s="467" t="s">
        <v>20</v>
      </c>
      <c r="AH400" s="467" t="s">
        <v>141</v>
      </c>
    </row>
    <row r="401" spans="1:34" s="470" customFormat="1" ht="10.5" x14ac:dyDescent="0.25">
      <c r="A401" s="468" t="s">
        <v>222</v>
      </c>
      <c r="B401" s="469">
        <v>0</v>
      </c>
      <c r="C401" s="469">
        <v>265815</v>
      </c>
      <c r="D401" s="469">
        <v>508969</v>
      </c>
      <c r="E401" s="469">
        <v>104332</v>
      </c>
      <c r="F401" s="469">
        <v>707539</v>
      </c>
      <c r="G401" s="469">
        <v>795676</v>
      </c>
      <c r="H401" s="469">
        <v>1824573</v>
      </c>
      <c r="I401" s="469">
        <v>0</v>
      </c>
      <c r="J401" s="469">
        <v>-18</v>
      </c>
      <c r="K401" s="469">
        <v>265052</v>
      </c>
      <c r="L401" s="469">
        <v>3458791</v>
      </c>
      <c r="M401" s="469">
        <v>1</v>
      </c>
      <c r="N401" s="469">
        <v>1</v>
      </c>
      <c r="O401" s="469">
        <v>657891</v>
      </c>
      <c r="P401" s="469">
        <v>876121</v>
      </c>
      <c r="Q401" s="469">
        <v>614299</v>
      </c>
      <c r="R401" s="469">
        <v>964068</v>
      </c>
      <c r="S401" s="469">
        <v>864269</v>
      </c>
      <c r="T401" s="469">
        <v>572909</v>
      </c>
      <c r="U401" s="469">
        <v>684529</v>
      </c>
      <c r="V401" s="469">
        <v>642618</v>
      </c>
      <c r="W401" s="469">
        <v>687142</v>
      </c>
      <c r="X401" s="469">
        <v>635782</v>
      </c>
      <c r="Y401" s="469">
        <v>678577</v>
      </c>
      <c r="Z401" s="469">
        <v>0</v>
      </c>
      <c r="AA401" s="469">
        <v>0</v>
      </c>
      <c r="AB401" s="469">
        <v>0</v>
      </c>
      <c r="AC401" s="469">
        <v>0</v>
      </c>
      <c r="AD401" s="469">
        <v>0</v>
      </c>
      <c r="AE401" s="469">
        <v>0</v>
      </c>
      <c r="AF401" s="469">
        <v>0</v>
      </c>
      <c r="AG401" s="469">
        <v>15808936</v>
      </c>
      <c r="AH401" s="469">
        <v>15808936</v>
      </c>
    </row>
    <row r="402" spans="1:34" s="470" customFormat="1" ht="10.5" x14ac:dyDescent="0.25">
      <c r="A402" s="468" t="s">
        <v>223</v>
      </c>
      <c r="B402" s="469">
        <v>0</v>
      </c>
      <c r="C402" s="469">
        <v>0</v>
      </c>
      <c r="D402" s="469">
        <v>0</v>
      </c>
      <c r="E402" s="469">
        <v>616315</v>
      </c>
      <c r="F402" s="469">
        <v>0</v>
      </c>
      <c r="G402" s="469">
        <v>0</v>
      </c>
      <c r="H402" s="469">
        <v>0</v>
      </c>
      <c r="I402" s="469">
        <v>0</v>
      </c>
      <c r="J402" s="469">
        <v>0</v>
      </c>
      <c r="K402" s="469">
        <v>0</v>
      </c>
      <c r="L402" s="469">
        <v>0</v>
      </c>
      <c r="M402" s="469">
        <v>0</v>
      </c>
      <c r="N402" s="469">
        <v>0</v>
      </c>
      <c r="O402" s="469">
        <v>0</v>
      </c>
      <c r="P402" s="469">
        <v>0</v>
      </c>
      <c r="Q402" s="469">
        <v>0</v>
      </c>
      <c r="R402" s="469">
        <v>0</v>
      </c>
      <c r="S402" s="469">
        <v>0</v>
      </c>
      <c r="T402" s="469">
        <v>0</v>
      </c>
      <c r="U402" s="469">
        <v>0</v>
      </c>
      <c r="V402" s="469">
        <v>0</v>
      </c>
      <c r="W402" s="469">
        <v>0</v>
      </c>
      <c r="X402" s="469">
        <v>0</v>
      </c>
      <c r="Y402" s="469">
        <v>0</v>
      </c>
      <c r="Z402" s="469">
        <v>0</v>
      </c>
      <c r="AA402" s="469">
        <v>0</v>
      </c>
      <c r="AB402" s="469">
        <v>0</v>
      </c>
      <c r="AC402" s="469">
        <v>0</v>
      </c>
      <c r="AD402" s="469">
        <v>0</v>
      </c>
      <c r="AE402" s="469">
        <v>0</v>
      </c>
      <c r="AF402" s="469">
        <v>0</v>
      </c>
      <c r="AG402" s="469">
        <v>616315</v>
      </c>
      <c r="AH402" s="469">
        <v>616315</v>
      </c>
    </row>
    <row r="403" spans="1:34" s="460" customFormat="1" x14ac:dyDescent="0.25">
      <c r="A403" s="471" t="s">
        <v>20</v>
      </c>
      <c r="B403" s="472">
        <f t="shared" ref="B403:AH403" si="3">SUM(B401:B402)</f>
        <v>0</v>
      </c>
      <c r="C403" s="472">
        <f t="shared" si="3"/>
        <v>265815</v>
      </c>
      <c r="D403" s="472">
        <f t="shared" si="3"/>
        <v>508969</v>
      </c>
      <c r="E403" s="472">
        <f t="shared" si="3"/>
        <v>720647</v>
      </c>
      <c r="F403" s="472">
        <f t="shared" si="3"/>
        <v>707539</v>
      </c>
      <c r="G403" s="472">
        <f t="shared" si="3"/>
        <v>795676</v>
      </c>
      <c r="H403" s="472">
        <f t="shared" si="3"/>
        <v>1824573</v>
      </c>
      <c r="I403" s="472">
        <f t="shared" si="3"/>
        <v>0</v>
      </c>
      <c r="J403" s="472">
        <f t="shared" si="3"/>
        <v>-18</v>
      </c>
      <c r="K403" s="472">
        <f t="shared" si="3"/>
        <v>265052</v>
      </c>
      <c r="L403" s="472">
        <f t="shared" si="3"/>
        <v>3458791</v>
      </c>
      <c r="M403" s="472">
        <f t="shared" si="3"/>
        <v>1</v>
      </c>
      <c r="N403" s="472">
        <f t="shared" si="3"/>
        <v>1</v>
      </c>
      <c r="O403" s="472">
        <f t="shared" si="3"/>
        <v>657891</v>
      </c>
      <c r="P403" s="472">
        <f t="shared" si="3"/>
        <v>876121</v>
      </c>
      <c r="Q403" s="472">
        <f t="shared" si="3"/>
        <v>614299</v>
      </c>
      <c r="R403" s="472">
        <f t="shared" si="3"/>
        <v>964068</v>
      </c>
      <c r="S403" s="472">
        <f t="shared" si="3"/>
        <v>864269</v>
      </c>
      <c r="T403" s="472">
        <f t="shared" si="3"/>
        <v>572909</v>
      </c>
      <c r="U403" s="472">
        <f t="shared" si="3"/>
        <v>684529</v>
      </c>
      <c r="V403" s="472">
        <f t="shared" si="3"/>
        <v>642618</v>
      </c>
      <c r="W403" s="472">
        <f t="shared" si="3"/>
        <v>687142</v>
      </c>
      <c r="X403" s="472">
        <f t="shared" si="3"/>
        <v>635782</v>
      </c>
      <c r="Y403" s="472">
        <f t="shared" si="3"/>
        <v>678577</v>
      </c>
      <c r="Z403" s="472">
        <f t="shared" si="3"/>
        <v>0</v>
      </c>
      <c r="AA403" s="472">
        <f t="shared" si="3"/>
        <v>0</v>
      </c>
      <c r="AB403" s="472">
        <f t="shared" si="3"/>
        <v>0</v>
      </c>
      <c r="AC403" s="472">
        <f t="shared" si="3"/>
        <v>0</v>
      </c>
      <c r="AD403" s="472">
        <f t="shared" si="3"/>
        <v>0</v>
      </c>
      <c r="AE403" s="472">
        <f t="shared" si="3"/>
        <v>0</v>
      </c>
      <c r="AF403" s="472">
        <f t="shared" si="3"/>
        <v>0</v>
      </c>
      <c r="AG403" s="472">
        <f t="shared" si="3"/>
        <v>16425251</v>
      </c>
      <c r="AH403" s="472">
        <f t="shared" si="3"/>
        <v>16425251</v>
      </c>
    </row>
    <row r="404" spans="1:34" s="460" customFormat="1" x14ac:dyDescent="0.25"/>
    <row r="405" spans="1:34" s="460" customFormat="1" x14ac:dyDescent="0.25"/>
    <row r="406" spans="1:34" s="460" customFormat="1" x14ac:dyDescent="0.25"/>
    <row r="407" spans="1:34" s="460" customFormat="1" x14ac:dyDescent="0.25"/>
    <row r="408" spans="1:34" s="460" customFormat="1" x14ac:dyDescent="0.25"/>
    <row r="409" spans="1:34" s="460" customFormat="1" x14ac:dyDescent="0.25"/>
    <row r="410" spans="1:34" s="460" customFormat="1" x14ac:dyDescent="0.25"/>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topLeftCell="D1" zoomScaleNormal="100" workbookViewId="0">
      <pane ySplit="5" topLeftCell="A8" activePane="bottomLeft" state="frozen"/>
      <selection pane="bottomLeft" activeCell="W112" sqref="W112"/>
    </sheetView>
  </sheetViews>
  <sheetFormatPr defaultColWidth="8.7265625" defaultRowHeight="12.5" x14ac:dyDescent="0.25"/>
  <cols>
    <col min="2" max="2" width="42.81640625" customWidth="1"/>
    <col min="3" max="3" width="4.453125" style="5" customWidth="1"/>
    <col min="4" max="4" width="34.1796875" style="205" customWidth="1"/>
    <col min="5" max="21" width="15.1796875" hidden="1" customWidth="1"/>
    <col min="22" max="27" width="15.1796875" customWidth="1"/>
    <col min="28" max="34" width="15.1796875" hidden="1" customWidth="1"/>
  </cols>
  <sheetData>
    <row r="1" spans="1:34" ht="27.65" customHeight="1" x14ac:dyDescent="0.25">
      <c r="A1" s="44"/>
      <c r="B1" s="44"/>
      <c r="C1" s="44"/>
      <c r="D1" s="44"/>
    </row>
    <row r="3" spans="1:34" ht="14.5" thickBot="1" x14ac:dyDescent="0.35">
      <c r="B3" s="231" t="s">
        <v>53</v>
      </c>
    </row>
    <row r="4" spans="1:34" ht="13.5" thickBot="1" x14ac:dyDescent="0.35">
      <c r="D4" s="266" t="s">
        <v>90</v>
      </c>
      <c r="F4" s="98"/>
    </row>
    <row r="5" spans="1:34" ht="13" x14ac:dyDescent="0.3">
      <c r="D5" s="206"/>
    </row>
    <row r="6" spans="1:34" ht="13.5" thickBot="1" x14ac:dyDescent="0.35">
      <c r="B6" s="2" t="s">
        <v>16</v>
      </c>
      <c r="C6" s="4"/>
      <c r="D6" s="207"/>
    </row>
    <row r="7" spans="1:34" ht="13" x14ac:dyDescent="0.3">
      <c r="B7" s="121" t="s">
        <v>54</v>
      </c>
      <c r="C7" s="32"/>
      <c r="D7" s="307" t="s">
        <v>55</v>
      </c>
      <c r="E7" s="41" t="s">
        <v>0</v>
      </c>
      <c r="F7" s="38"/>
      <c r="G7" s="38"/>
      <c r="H7" s="38"/>
      <c r="I7" s="38"/>
      <c r="J7" s="38"/>
      <c r="K7" s="38"/>
      <c r="L7" s="38"/>
      <c r="M7" s="38"/>
      <c r="N7" s="38"/>
      <c r="O7" s="38"/>
      <c r="P7" s="38"/>
      <c r="Q7" s="38"/>
      <c r="R7" s="38"/>
      <c r="S7" s="38"/>
      <c r="T7" s="38"/>
      <c r="U7" s="38"/>
      <c r="V7" s="43"/>
      <c r="W7" s="38"/>
      <c r="X7" s="38"/>
      <c r="Y7" s="38"/>
      <c r="Z7" s="38"/>
      <c r="AA7" s="42"/>
      <c r="AB7" s="38"/>
      <c r="AC7" s="38"/>
      <c r="AD7" s="38"/>
      <c r="AE7" s="38"/>
      <c r="AF7" s="38"/>
      <c r="AG7" s="38"/>
      <c r="AH7" s="42"/>
    </row>
    <row r="8" spans="1:34" ht="13.5" thickBot="1" x14ac:dyDescent="0.3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8">
        <f>'DY Def'!S$5</f>
        <v>18</v>
      </c>
      <c r="W8" s="309">
        <f>'DY Def'!T$5</f>
        <v>19</v>
      </c>
      <c r="X8" s="309">
        <f>'DY Def'!U$5</f>
        <v>20</v>
      </c>
      <c r="Y8" s="309">
        <f>'DY Def'!V$5</f>
        <v>21</v>
      </c>
      <c r="Z8" s="309">
        <f>'DY Def'!W$5</f>
        <v>22</v>
      </c>
      <c r="AA8" s="310">
        <f>'DY Def'!X$5</f>
        <v>23</v>
      </c>
      <c r="AB8" s="309">
        <f>'DY Def'!Y$5</f>
        <v>24</v>
      </c>
      <c r="AC8" s="309">
        <f>'DY Def'!Z$5</f>
        <v>25</v>
      </c>
      <c r="AD8" s="309">
        <f>'DY Def'!AA$5</f>
        <v>26</v>
      </c>
      <c r="AE8" s="309">
        <f>'DY Def'!AB$5</f>
        <v>27</v>
      </c>
      <c r="AF8" s="309">
        <f>'DY Def'!AC$5</f>
        <v>28</v>
      </c>
      <c r="AG8" s="309">
        <f>'DY Def'!AD$5</f>
        <v>29</v>
      </c>
      <c r="AH8" s="310">
        <f>'DY Def'!AE$5</f>
        <v>30</v>
      </c>
    </row>
    <row r="9" spans="1:34" ht="13" hidden="1" x14ac:dyDescent="0.3">
      <c r="B9" s="39" t="s">
        <v>84</v>
      </c>
      <c r="C9" s="55"/>
      <c r="D9" s="282"/>
      <c r="E9" s="100"/>
      <c r="F9" s="95"/>
      <c r="G9" s="95"/>
      <c r="H9" s="95"/>
      <c r="I9" s="95"/>
      <c r="J9" s="95"/>
      <c r="K9" s="95"/>
      <c r="L9" s="95"/>
      <c r="M9" s="95"/>
      <c r="N9" s="95"/>
      <c r="O9" s="95"/>
      <c r="P9" s="95"/>
      <c r="Q9" s="95"/>
      <c r="R9" s="95"/>
      <c r="S9" s="95"/>
      <c r="T9" s="95"/>
      <c r="U9" s="95"/>
      <c r="V9" s="100"/>
      <c r="W9" s="95"/>
      <c r="X9" s="95"/>
      <c r="Y9" s="95"/>
      <c r="Z9" s="95"/>
      <c r="AA9" s="96"/>
      <c r="AB9" s="95"/>
      <c r="AC9" s="95"/>
      <c r="AD9" s="95"/>
      <c r="AE9" s="95"/>
      <c r="AF9" s="95"/>
      <c r="AG9" s="95"/>
      <c r="AH9" s="96"/>
    </row>
    <row r="10" spans="1:34" ht="13" hidden="1" x14ac:dyDescent="0.3">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7">
        <f>IF($D$4="MAP+ADM Waivers",SUMIF('C Report'!$A$100:$A$199,'C Report Grouper'!$D10,'C Report'!T$100:T$199)+SUMIF('C Report'!$A$300:$A$399,'C Report Grouper'!$D10,'C Report'!T$300:T$399),SUMIF('C Report'!$A$100:$A$199,'C Report Grouper'!$D10,'C Report'!T$100:T$199))</f>
        <v>0</v>
      </c>
      <c r="W10" s="395">
        <f>IF($D$4="MAP+ADM Waivers",SUMIF('C Report'!$A$100:$A$199,'C Report Grouper'!$D10,'C Report'!U$100:U$199)+SUMIF('C Report'!$A$300:$A$399,'C Report Grouper'!$D10,'C Report'!U$300:U$399),SUMIF('C Report'!$A$100:$A$199,'C Report Grouper'!$D10,'C Report'!U$100:U$199))</f>
        <v>0</v>
      </c>
      <c r="X10" s="395">
        <f>IF($D$4="MAP+ADM Waivers",SUMIF('C Report'!$A$100:$A$199,'C Report Grouper'!$D10,'C Report'!V$100:V$199)+SUMIF('C Report'!$A$300:$A$399,'C Report Grouper'!$D10,'C Report'!V$300:V$399),SUMIF('C Report'!$A$100:$A$199,'C Report Grouper'!$D10,'C Report'!V$100:V$199))</f>
        <v>0</v>
      </c>
      <c r="Y10" s="395">
        <f>IF($D$4="MAP+ADM Waivers",SUMIF('C Report'!$A$100:$A$199,'C Report Grouper'!$D10,'C Report'!W$100:W$199)+SUMIF('C Report'!$A$300:$A$399,'C Report Grouper'!$D10,'C Report'!W$300:W$399),SUMIF('C Report'!$A$100:$A$199,'C Report Grouper'!$D10,'C Report'!W$100:W$199))</f>
        <v>0</v>
      </c>
      <c r="Z10" s="395">
        <f>IF($D$4="MAP+ADM Waivers",SUMIF('C Report'!$A$100:$A$199,'C Report Grouper'!$D10,'C Report'!X$100:X$199)+SUMIF('C Report'!$A$300:$A$399,'C Report Grouper'!$D10,'C Report'!X$300:X$399),SUMIF('C Report'!$A$100:$A$199,'C Report Grouper'!$D10,'C Report'!X$100:X$199))</f>
        <v>0</v>
      </c>
      <c r="AA10" s="99">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t="13" hidden="1" x14ac:dyDescent="0.3">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7">
        <f>IF($D$4="MAP+ADM Waivers",SUMIF('C Report'!$A$100:$A$199,'C Report Grouper'!$D11,'C Report'!T$100:T$199)+SUMIF('C Report'!$A$300:$A$399,'C Report Grouper'!$D11,'C Report'!T$300:T$399),SUMIF('C Report'!$A$100:$A$199,'C Report Grouper'!$D11,'C Report'!T$100:T$199))</f>
        <v>0</v>
      </c>
      <c r="W11" s="395">
        <f>IF($D$4="MAP+ADM Waivers",SUMIF('C Report'!$A$100:$A$199,'C Report Grouper'!$D11,'C Report'!U$100:U$199)+SUMIF('C Report'!$A$300:$A$399,'C Report Grouper'!$D11,'C Report'!U$300:U$399),SUMIF('C Report'!$A$100:$A$199,'C Report Grouper'!$D11,'C Report'!U$100:U$199))</f>
        <v>0</v>
      </c>
      <c r="X11" s="395">
        <f>IF($D$4="MAP+ADM Waivers",SUMIF('C Report'!$A$100:$A$199,'C Report Grouper'!$D11,'C Report'!V$100:V$199)+SUMIF('C Report'!$A$300:$A$399,'C Report Grouper'!$D11,'C Report'!V$300:V$399),SUMIF('C Report'!$A$100:$A$199,'C Report Grouper'!$D11,'C Report'!V$100:V$199))</f>
        <v>0</v>
      </c>
      <c r="Y11" s="395">
        <f>IF($D$4="MAP+ADM Waivers",SUMIF('C Report'!$A$100:$A$199,'C Report Grouper'!$D11,'C Report'!W$100:W$199)+SUMIF('C Report'!$A$300:$A$399,'C Report Grouper'!$D11,'C Report'!W$300:W$399),SUMIF('C Report'!$A$100:$A$199,'C Report Grouper'!$D11,'C Report'!W$100:W$199))</f>
        <v>0</v>
      </c>
      <c r="Z11" s="395">
        <f>IF($D$4="MAP+ADM Waivers",SUMIF('C Report'!$A$100:$A$199,'C Report Grouper'!$D11,'C Report'!X$100:X$199)+SUMIF('C Report'!$A$300:$A$399,'C Report Grouper'!$D11,'C Report'!X$300:X$399),SUMIF('C Report'!$A$100:$A$199,'C Report Grouper'!$D11,'C Report'!X$100:X$199))</f>
        <v>0</v>
      </c>
      <c r="AA11" s="99">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t="13" hidden="1" x14ac:dyDescent="0.3">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7">
        <f>IF($D$4="MAP+ADM Waivers",SUMIF('C Report'!$A$100:$A$199,'C Report Grouper'!$D12,'C Report'!T$100:T$199)+SUMIF('C Report'!$A$300:$A$399,'C Report Grouper'!$D12,'C Report'!T$300:T$399),SUMIF('C Report'!$A$100:$A$199,'C Report Grouper'!$D12,'C Report'!T$100:T$199))</f>
        <v>0</v>
      </c>
      <c r="W12" s="395">
        <f>IF($D$4="MAP+ADM Waivers",SUMIF('C Report'!$A$100:$A$199,'C Report Grouper'!$D12,'C Report'!U$100:U$199)+SUMIF('C Report'!$A$300:$A$399,'C Report Grouper'!$D12,'C Report'!U$300:U$399),SUMIF('C Report'!$A$100:$A$199,'C Report Grouper'!$D12,'C Report'!U$100:U$199))</f>
        <v>0</v>
      </c>
      <c r="X12" s="395">
        <f>IF($D$4="MAP+ADM Waivers",SUMIF('C Report'!$A$100:$A$199,'C Report Grouper'!$D12,'C Report'!V$100:V$199)+SUMIF('C Report'!$A$300:$A$399,'C Report Grouper'!$D12,'C Report'!V$300:V$399),SUMIF('C Report'!$A$100:$A$199,'C Report Grouper'!$D12,'C Report'!V$100:V$199))</f>
        <v>0</v>
      </c>
      <c r="Y12" s="395">
        <f>IF($D$4="MAP+ADM Waivers",SUMIF('C Report'!$A$100:$A$199,'C Report Grouper'!$D12,'C Report'!W$100:W$199)+SUMIF('C Report'!$A$300:$A$399,'C Report Grouper'!$D12,'C Report'!W$300:W$399),SUMIF('C Report'!$A$100:$A$199,'C Report Grouper'!$D12,'C Report'!W$100:W$199))</f>
        <v>0</v>
      </c>
      <c r="Z12" s="395">
        <f>IF($D$4="MAP+ADM Waivers",SUMIF('C Report'!$A$100:$A$199,'C Report Grouper'!$D12,'C Report'!X$100:X$199)+SUMIF('C Report'!$A$300:$A$399,'C Report Grouper'!$D12,'C Report'!X$300:X$399),SUMIF('C Report'!$A$100:$A$199,'C Report Grouper'!$D12,'C Report'!X$100:X$199))</f>
        <v>0</v>
      </c>
      <c r="AA12" s="99">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t="13" hidden="1" x14ac:dyDescent="0.3">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7">
        <f>IF($D$4="MAP+ADM Waivers",SUMIF('C Report'!$A$100:$A$199,'C Report Grouper'!$D13,'C Report'!T$100:T$199)+SUMIF('C Report'!$A$300:$A$399,'C Report Grouper'!$D13,'C Report'!T$300:T$399),SUMIF('C Report'!$A$100:$A$199,'C Report Grouper'!$D13,'C Report'!T$100:T$199))</f>
        <v>0</v>
      </c>
      <c r="W13" s="395">
        <f>IF($D$4="MAP+ADM Waivers",SUMIF('C Report'!$A$100:$A$199,'C Report Grouper'!$D13,'C Report'!U$100:U$199)+SUMIF('C Report'!$A$300:$A$399,'C Report Grouper'!$D13,'C Report'!U$300:U$399),SUMIF('C Report'!$A$100:$A$199,'C Report Grouper'!$D13,'C Report'!U$100:U$199))</f>
        <v>0</v>
      </c>
      <c r="X13" s="395">
        <f>IF($D$4="MAP+ADM Waivers",SUMIF('C Report'!$A$100:$A$199,'C Report Grouper'!$D13,'C Report'!V$100:V$199)+SUMIF('C Report'!$A$300:$A$399,'C Report Grouper'!$D13,'C Report'!V$300:V$399),SUMIF('C Report'!$A$100:$A$199,'C Report Grouper'!$D13,'C Report'!V$100:V$199))</f>
        <v>0</v>
      </c>
      <c r="Y13" s="395">
        <f>IF($D$4="MAP+ADM Waivers",SUMIF('C Report'!$A$100:$A$199,'C Report Grouper'!$D13,'C Report'!W$100:W$199)+SUMIF('C Report'!$A$300:$A$399,'C Report Grouper'!$D13,'C Report'!W$300:W$399),SUMIF('C Report'!$A$100:$A$199,'C Report Grouper'!$D13,'C Report'!W$100:W$199))</f>
        <v>0</v>
      </c>
      <c r="Z13" s="395">
        <f>IF($D$4="MAP+ADM Waivers",SUMIF('C Report'!$A$100:$A$199,'C Report Grouper'!$D13,'C Report'!X$100:X$199)+SUMIF('C Report'!$A$300:$A$399,'C Report Grouper'!$D13,'C Report'!X$300:X$399),SUMIF('C Report'!$A$100:$A$199,'C Report Grouper'!$D13,'C Report'!X$100:X$199))</f>
        <v>0</v>
      </c>
      <c r="AA13" s="99">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t="13" hidden="1" x14ac:dyDescent="0.3">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7">
        <f>IF($D$4="MAP+ADM Waivers",SUMIF('C Report'!$A$100:$A$199,'C Report Grouper'!$D14,'C Report'!T$100:T$199)+SUMIF('C Report'!$A$300:$A$399,'C Report Grouper'!$D14,'C Report'!T$300:T$399),SUMIF('C Report'!$A$100:$A$199,'C Report Grouper'!$D14,'C Report'!T$100:T$199))</f>
        <v>0</v>
      </c>
      <c r="W14" s="395">
        <f>IF($D$4="MAP+ADM Waivers",SUMIF('C Report'!$A$100:$A$199,'C Report Grouper'!$D14,'C Report'!U$100:U$199)+SUMIF('C Report'!$A$300:$A$399,'C Report Grouper'!$D14,'C Report'!U$300:U$399),SUMIF('C Report'!$A$100:$A$199,'C Report Grouper'!$D14,'C Report'!U$100:U$199))</f>
        <v>0</v>
      </c>
      <c r="X14" s="395">
        <f>IF($D$4="MAP+ADM Waivers",SUMIF('C Report'!$A$100:$A$199,'C Report Grouper'!$D14,'C Report'!V$100:V$199)+SUMIF('C Report'!$A$300:$A$399,'C Report Grouper'!$D14,'C Report'!V$300:V$399),SUMIF('C Report'!$A$100:$A$199,'C Report Grouper'!$D14,'C Report'!V$100:V$199))</f>
        <v>0</v>
      </c>
      <c r="Y14" s="395">
        <f>IF($D$4="MAP+ADM Waivers",SUMIF('C Report'!$A$100:$A$199,'C Report Grouper'!$D14,'C Report'!W$100:W$199)+SUMIF('C Report'!$A$300:$A$399,'C Report Grouper'!$D14,'C Report'!W$300:W$399),SUMIF('C Report'!$A$100:$A$199,'C Report Grouper'!$D14,'C Report'!W$100:W$199))</f>
        <v>0</v>
      </c>
      <c r="Z14" s="395">
        <f>IF($D$4="MAP+ADM Waivers",SUMIF('C Report'!$A$100:$A$199,'C Report Grouper'!$D14,'C Report'!X$100:X$199)+SUMIF('C Report'!$A$300:$A$399,'C Report Grouper'!$D14,'C Report'!X$300:X$399),SUMIF('C Report'!$A$100:$A$199,'C Report Grouper'!$D14,'C Report'!X$100:X$199))</f>
        <v>0</v>
      </c>
      <c r="AA14" s="99">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t="13" hidden="1" x14ac:dyDescent="0.3">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7">
        <f>IF($D$4="MAP+ADM Waivers",SUMIF('C Report'!$A$100:$A$199,'C Report Grouper'!$D15,'C Report'!T$100:T$199)+SUMIF('C Report'!$A$300:$A$399,'C Report Grouper'!$D15,'C Report'!T$300:T$399),SUMIF('C Report'!$A$100:$A$199,'C Report Grouper'!$D15,'C Report'!T$100:T$199))</f>
        <v>0</v>
      </c>
      <c r="W15" s="395">
        <f>IF($D$4="MAP+ADM Waivers",SUMIF('C Report'!$A$100:$A$199,'C Report Grouper'!$D15,'C Report'!U$100:U$199)+SUMIF('C Report'!$A$300:$A$399,'C Report Grouper'!$D15,'C Report'!U$300:U$399),SUMIF('C Report'!$A$100:$A$199,'C Report Grouper'!$D15,'C Report'!U$100:U$199))</f>
        <v>0</v>
      </c>
      <c r="X15" s="395">
        <f>IF($D$4="MAP+ADM Waivers",SUMIF('C Report'!$A$100:$A$199,'C Report Grouper'!$D15,'C Report'!V$100:V$199)+SUMIF('C Report'!$A$300:$A$399,'C Report Grouper'!$D15,'C Report'!V$300:V$399),SUMIF('C Report'!$A$100:$A$199,'C Report Grouper'!$D15,'C Report'!V$100:V$199))</f>
        <v>0</v>
      </c>
      <c r="Y15" s="395">
        <f>IF($D$4="MAP+ADM Waivers",SUMIF('C Report'!$A$100:$A$199,'C Report Grouper'!$D15,'C Report'!W$100:W$199)+SUMIF('C Report'!$A$300:$A$399,'C Report Grouper'!$D15,'C Report'!W$300:W$399),SUMIF('C Report'!$A$100:$A$199,'C Report Grouper'!$D15,'C Report'!W$100:W$199))</f>
        <v>0</v>
      </c>
      <c r="Z15" s="395">
        <f>IF($D$4="MAP+ADM Waivers",SUMIF('C Report'!$A$100:$A$199,'C Report Grouper'!$D15,'C Report'!X$100:X$199)+SUMIF('C Report'!$A$300:$A$399,'C Report Grouper'!$D15,'C Report'!X$300:X$399),SUMIF('C Report'!$A$100:$A$199,'C Report Grouper'!$D15,'C Report'!X$100:X$199))</f>
        <v>0</v>
      </c>
      <c r="AA15" s="99">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3" hidden="1" customHeight="1" x14ac:dyDescent="0.3">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7">
        <f>IF($D$4="MAP+ADM Waivers",SUMIF('C Report'!$A$100:$A$199,'C Report Grouper'!$D16,'C Report'!T$100:T$199)+SUMIF('C Report'!$A$300:$A$399,'C Report Grouper'!$D16,'C Report'!T$300:T$399),SUMIF('C Report'!$A$100:$A$199,'C Report Grouper'!$D16,'C Report'!T$100:T$199))</f>
        <v>0</v>
      </c>
      <c r="W16" s="395">
        <f>IF($D$4="MAP+ADM Waivers",SUMIF('C Report'!$A$100:$A$199,'C Report Grouper'!$D16,'C Report'!U$100:U$199)+SUMIF('C Report'!$A$300:$A$399,'C Report Grouper'!$D16,'C Report'!U$300:U$399),SUMIF('C Report'!$A$100:$A$199,'C Report Grouper'!$D16,'C Report'!U$100:U$199))</f>
        <v>0</v>
      </c>
      <c r="X16" s="395">
        <f>IF($D$4="MAP+ADM Waivers",SUMIF('C Report'!$A$100:$A$199,'C Report Grouper'!$D16,'C Report'!V$100:V$199)+SUMIF('C Report'!$A$300:$A$399,'C Report Grouper'!$D16,'C Report'!V$300:V$399),SUMIF('C Report'!$A$100:$A$199,'C Report Grouper'!$D16,'C Report'!V$100:V$199))</f>
        <v>0</v>
      </c>
      <c r="Y16" s="395">
        <f>IF($D$4="MAP+ADM Waivers",SUMIF('C Report'!$A$100:$A$199,'C Report Grouper'!$D16,'C Report'!W$100:W$199)+SUMIF('C Report'!$A$300:$A$399,'C Report Grouper'!$D16,'C Report'!W$300:W$399),SUMIF('C Report'!$A$100:$A$199,'C Report Grouper'!$D16,'C Report'!W$100:W$199))</f>
        <v>0</v>
      </c>
      <c r="Z16" s="395">
        <f>IF($D$4="MAP+ADM Waivers",SUMIF('C Report'!$A$100:$A$199,'C Report Grouper'!$D16,'C Report'!X$100:X$199)+SUMIF('C Report'!$A$300:$A$399,'C Report Grouper'!$D16,'C Report'!X$300:X$399),SUMIF('C Report'!$A$100:$A$199,'C Report Grouper'!$D16,'C Report'!X$100:X$199))</f>
        <v>0</v>
      </c>
      <c r="AA16" s="99">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3" hidden="1" customHeight="1" x14ac:dyDescent="0.3">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7">
        <f>IF($D$4="MAP+ADM Waivers",SUMIF('C Report'!$A$100:$A$199,'C Report Grouper'!$D17,'C Report'!T$100:T$199)+SUMIF('C Report'!$A$300:$A$399,'C Report Grouper'!$D17,'C Report'!T$300:T$399),SUMIF('C Report'!$A$100:$A$199,'C Report Grouper'!$D17,'C Report'!T$100:T$199))</f>
        <v>0</v>
      </c>
      <c r="W17" s="395">
        <f>IF($D$4="MAP+ADM Waivers",SUMIF('C Report'!$A$100:$A$199,'C Report Grouper'!$D17,'C Report'!U$100:U$199)+SUMIF('C Report'!$A$300:$A$399,'C Report Grouper'!$D17,'C Report'!U$300:U$399),SUMIF('C Report'!$A$100:$A$199,'C Report Grouper'!$D17,'C Report'!U$100:U$199))</f>
        <v>0</v>
      </c>
      <c r="X17" s="395">
        <f>IF($D$4="MAP+ADM Waivers",SUMIF('C Report'!$A$100:$A$199,'C Report Grouper'!$D17,'C Report'!V$100:V$199)+SUMIF('C Report'!$A$300:$A$399,'C Report Grouper'!$D17,'C Report'!V$300:V$399),SUMIF('C Report'!$A$100:$A$199,'C Report Grouper'!$D17,'C Report'!V$100:V$199))</f>
        <v>0</v>
      </c>
      <c r="Y17" s="395">
        <f>IF($D$4="MAP+ADM Waivers",SUMIF('C Report'!$A$100:$A$199,'C Report Grouper'!$D17,'C Report'!W$100:W$199)+SUMIF('C Report'!$A$300:$A$399,'C Report Grouper'!$D17,'C Report'!W$300:W$399),SUMIF('C Report'!$A$100:$A$199,'C Report Grouper'!$D17,'C Report'!W$100:W$199))</f>
        <v>0</v>
      </c>
      <c r="Z17" s="395">
        <f>IF($D$4="MAP+ADM Waivers",SUMIF('C Report'!$A$100:$A$199,'C Report Grouper'!$D17,'C Report'!X$100:X$199)+SUMIF('C Report'!$A$300:$A$399,'C Report Grouper'!$D17,'C Report'!X$300:X$399),SUMIF('C Report'!$A$100:$A$199,'C Report Grouper'!$D17,'C Report'!X$100:X$199))</f>
        <v>0</v>
      </c>
      <c r="AA17" s="99">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3" hidden="1" customHeight="1" x14ac:dyDescent="0.3">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7">
        <f>IF($D$4="MAP+ADM Waivers",SUMIF('C Report'!$A$100:$A$199,'C Report Grouper'!$D18,'C Report'!T$100:T$199)+SUMIF('C Report'!$A$300:$A$399,'C Report Grouper'!$D18,'C Report'!T$300:T$399),SUMIF('C Report'!$A$100:$A$199,'C Report Grouper'!$D18,'C Report'!T$100:T$199))</f>
        <v>0</v>
      </c>
      <c r="W18" s="395">
        <f>IF($D$4="MAP+ADM Waivers",SUMIF('C Report'!$A$100:$A$199,'C Report Grouper'!$D18,'C Report'!U$100:U$199)+SUMIF('C Report'!$A$300:$A$399,'C Report Grouper'!$D18,'C Report'!U$300:U$399),SUMIF('C Report'!$A$100:$A$199,'C Report Grouper'!$D18,'C Report'!U$100:U$199))</f>
        <v>0</v>
      </c>
      <c r="X18" s="395">
        <f>IF($D$4="MAP+ADM Waivers",SUMIF('C Report'!$A$100:$A$199,'C Report Grouper'!$D18,'C Report'!V$100:V$199)+SUMIF('C Report'!$A$300:$A$399,'C Report Grouper'!$D18,'C Report'!V$300:V$399),SUMIF('C Report'!$A$100:$A$199,'C Report Grouper'!$D18,'C Report'!V$100:V$199))</f>
        <v>0</v>
      </c>
      <c r="Y18" s="395">
        <f>IF($D$4="MAP+ADM Waivers",SUMIF('C Report'!$A$100:$A$199,'C Report Grouper'!$D18,'C Report'!W$100:W$199)+SUMIF('C Report'!$A$300:$A$399,'C Report Grouper'!$D18,'C Report'!W$300:W$399),SUMIF('C Report'!$A$100:$A$199,'C Report Grouper'!$D18,'C Report'!W$100:W$199))</f>
        <v>0</v>
      </c>
      <c r="Z18" s="395">
        <f>IF($D$4="MAP+ADM Waivers",SUMIF('C Report'!$A$100:$A$199,'C Report Grouper'!$D18,'C Report'!X$100:X$199)+SUMIF('C Report'!$A$300:$A$399,'C Report Grouper'!$D18,'C Report'!X$300:X$399),SUMIF('C Report'!$A$100:$A$199,'C Report Grouper'!$D18,'C Report'!X$100:X$199))</f>
        <v>0</v>
      </c>
      <c r="AA18" s="99">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3" hidden="1" customHeight="1" x14ac:dyDescent="0.3">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7">
        <f>IF($D$4="MAP+ADM Waivers",SUMIF('C Report'!$A$100:$A$199,'C Report Grouper'!$D19,'C Report'!T$100:T$199)+SUMIF('C Report'!$A$300:$A$399,'C Report Grouper'!$D19,'C Report'!T$300:T$399),SUMIF('C Report'!$A$100:$A$199,'C Report Grouper'!$D19,'C Report'!T$100:T$199))</f>
        <v>0</v>
      </c>
      <c r="W19" s="395">
        <f>IF($D$4="MAP+ADM Waivers",SUMIF('C Report'!$A$100:$A$199,'C Report Grouper'!$D19,'C Report'!U$100:U$199)+SUMIF('C Report'!$A$300:$A$399,'C Report Grouper'!$D19,'C Report'!U$300:U$399),SUMIF('C Report'!$A$100:$A$199,'C Report Grouper'!$D19,'C Report'!U$100:U$199))</f>
        <v>0</v>
      </c>
      <c r="X19" s="395">
        <f>IF($D$4="MAP+ADM Waivers",SUMIF('C Report'!$A$100:$A$199,'C Report Grouper'!$D19,'C Report'!V$100:V$199)+SUMIF('C Report'!$A$300:$A$399,'C Report Grouper'!$D19,'C Report'!V$300:V$399),SUMIF('C Report'!$A$100:$A$199,'C Report Grouper'!$D19,'C Report'!V$100:V$199))</f>
        <v>0</v>
      </c>
      <c r="Y19" s="395">
        <f>IF($D$4="MAP+ADM Waivers",SUMIF('C Report'!$A$100:$A$199,'C Report Grouper'!$D19,'C Report'!W$100:W$199)+SUMIF('C Report'!$A$300:$A$399,'C Report Grouper'!$D19,'C Report'!W$300:W$399),SUMIF('C Report'!$A$100:$A$199,'C Report Grouper'!$D19,'C Report'!W$100:W$199))</f>
        <v>0</v>
      </c>
      <c r="Z19" s="395">
        <f>IF($D$4="MAP+ADM Waivers",SUMIF('C Report'!$A$100:$A$199,'C Report Grouper'!$D19,'C Report'!X$100:X$199)+SUMIF('C Report'!$A$300:$A$399,'C Report Grouper'!$D19,'C Report'!X$300:X$399),SUMIF('C Report'!$A$100:$A$199,'C Report Grouper'!$D19,'C Report'!X$100:X$199))</f>
        <v>0</v>
      </c>
      <c r="AA19" s="99">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3" hidden="1" customHeight="1" x14ac:dyDescent="0.3">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7">
        <f>IF($D$4="MAP+ADM Waivers",SUMIF('C Report'!$A$100:$A$199,'C Report Grouper'!$D20,'C Report'!T$100:T$199)+SUMIF('C Report'!$A$300:$A$399,'C Report Grouper'!$D20,'C Report'!T$300:T$399),SUMIF('C Report'!$A$100:$A$199,'C Report Grouper'!$D20,'C Report'!T$100:T$199))</f>
        <v>0</v>
      </c>
      <c r="W20" s="395">
        <f>IF($D$4="MAP+ADM Waivers",SUMIF('C Report'!$A$100:$A$199,'C Report Grouper'!$D20,'C Report'!U$100:U$199)+SUMIF('C Report'!$A$300:$A$399,'C Report Grouper'!$D20,'C Report'!U$300:U$399),SUMIF('C Report'!$A$100:$A$199,'C Report Grouper'!$D20,'C Report'!U$100:U$199))</f>
        <v>0</v>
      </c>
      <c r="X20" s="395">
        <f>IF($D$4="MAP+ADM Waivers",SUMIF('C Report'!$A$100:$A$199,'C Report Grouper'!$D20,'C Report'!V$100:V$199)+SUMIF('C Report'!$A$300:$A$399,'C Report Grouper'!$D20,'C Report'!V$300:V$399),SUMIF('C Report'!$A$100:$A$199,'C Report Grouper'!$D20,'C Report'!V$100:V$199))</f>
        <v>0</v>
      </c>
      <c r="Y20" s="395">
        <f>IF($D$4="MAP+ADM Waivers",SUMIF('C Report'!$A$100:$A$199,'C Report Grouper'!$D20,'C Report'!W$100:W$199)+SUMIF('C Report'!$A$300:$A$399,'C Report Grouper'!$D20,'C Report'!W$300:W$399),SUMIF('C Report'!$A$100:$A$199,'C Report Grouper'!$D20,'C Report'!W$100:W$199))</f>
        <v>0</v>
      </c>
      <c r="Z20" s="395">
        <f>IF($D$4="MAP+ADM Waivers",SUMIF('C Report'!$A$100:$A$199,'C Report Grouper'!$D20,'C Report'!X$100:X$199)+SUMIF('C Report'!$A$300:$A$399,'C Report Grouper'!$D20,'C Report'!X$300:X$399),SUMIF('C Report'!$A$100:$A$199,'C Report Grouper'!$D20,'C Report'!X$100:X$199))</f>
        <v>0</v>
      </c>
      <c r="AA20" s="99">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3" hidden="1" customHeight="1" x14ac:dyDescent="0.3">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7">
        <f>IF($D$4="MAP+ADM Waivers",SUMIF('C Report'!$A$100:$A$199,'C Report Grouper'!$D21,'C Report'!T$100:T$199)+SUMIF('C Report'!$A$300:$A$399,'C Report Grouper'!$D21,'C Report'!T$300:T$399),SUMIF('C Report'!$A$100:$A$199,'C Report Grouper'!$D21,'C Report'!T$100:T$199))</f>
        <v>0</v>
      </c>
      <c r="W21" s="395">
        <f>IF($D$4="MAP+ADM Waivers",SUMIF('C Report'!$A$100:$A$199,'C Report Grouper'!$D21,'C Report'!U$100:U$199)+SUMIF('C Report'!$A$300:$A$399,'C Report Grouper'!$D21,'C Report'!U$300:U$399),SUMIF('C Report'!$A$100:$A$199,'C Report Grouper'!$D21,'C Report'!U$100:U$199))</f>
        <v>0</v>
      </c>
      <c r="X21" s="395">
        <f>IF($D$4="MAP+ADM Waivers",SUMIF('C Report'!$A$100:$A$199,'C Report Grouper'!$D21,'C Report'!V$100:V$199)+SUMIF('C Report'!$A$300:$A$399,'C Report Grouper'!$D21,'C Report'!V$300:V$399),SUMIF('C Report'!$A$100:$A$199,'C Report Grouper'!$D21,'C Report'!V$100:V$199))</f>
        <v>0</v>
      </c>
      <c r="Y21" s="395">
        <f>IF($D$4="MAP+ADM Waivers",SUMIF('C Report'!$A$100:$A$199,'C Report Grouper'!$D21,'C Report'!W$100:W$199)+SUMIF('C Report'!$A$300:$A$399,'C Report Grouper'!$D21,'C Report'!W$300:W$399),SUMIF('C Report'!$A$100:$A$199,'C Report Grouper'!$D21,'C Report'!W$100:W$199))</f>
        <v>0</v>
      </c>
      <c r="Z21" s="395">
        <f>IF($D$4="MAP+ADM Waivers",SUMIF('C Report'!$A$100:$A$199,'C Report Grouper'!$D21,'C Report'!X$100:X$199)+SUMIF('C Report'!$A$300:$A$399,'C Report Grouper'!$D21,'C Report'!X$300:X$399),SUMIF('C Report'!$A$100:$A$199,'C Report Grouper'!$D21,'C Report'!X$100:X$199))</f>
        <v>0</v>
      </c>
      <c r="AA21" s="99">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3" hidden="1" customHeight="1" x14ac:dyDescent="0.3">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7">
        <f>IF($D$4="MAP+ADM Waivers",SUMIF('C Report'!$A$100:$A$199,'C Report Grouper'!$D22,'C Report'!T$100:T$199)+SUMIF('C Report'!$A$300:$A$399,'C Report Grouper'!$D22,'C Report'!T$300:T$399),SUMIF('C Report'!$A$100:$A$199,'C Report Grouper'!$D22,'C Report'!T$100:T$199))</f>
        <v>0</v>
      </c>
      <c r="W22" s="395">
        <f>IF($D$4="MAP+ADM Waivers",SUMIF('C Report'!$A$100:$A$199,'C Report Grouper'!$D22,'C Report'!U$100:U$199)+SUMIF('C Report'!$A$300:$A$399,'C Report Grouper'!$D22,'C Report'!U$300:U$399),SUMIF('C Report'!$A$100:$A$199,'C Report Grouper'!$D22,'C Report'!U$100:U$199))</f>
        <v>0</v>
      </c>
      <c r="X22" s="395">
        <f>IF($D$4="MAP+ADM Waivers",SUMIF('C Report'!$A$100:$A$199,'C Report Grouper'!$D22,'C Report'!V$100:V$199)+SUMIF('C Report'!$A$300:$A$399,'C Report Grouper'!$D22,'C Report'!V$300:V$399),SUMIF('C Report'!$A$100:$A$199,'C Report Grouper'!$D22,'C Report'!V$100:V$199))</f>
        <v>0</v>
      </c>
      <c r="Y22" s="395">
        <f>IF($D$4="MAP+ADM Waivers",SUMIF('C Report'!$A$100:$A$199,'C Report Grouper'!$D22,'C Report'!W$100:W$199)+SUMIF('C Report'!$A$300:$A$399,'C Report Grouper'!$D22,'C Report'!W$300:W$399),SUMIF('C Report'!$A$100:$A$199,'C Report Grouper'!$D22,'C Report'!W$100:W$199))</f>
        <v>0</v>
      </c>
      <c r="Z22" s="395">
        <f>IF($D$4="MAP+ADM Waivers",SUMIF('C Report'!$A$100:$A$199,'C Report Grouper'!$D22,'C Report'!X$100:X$199)+SUMIF('C Report'!$A$300:$A$399,'C Report Grouper'!$D22,'C Report'!X$300:X$399),SUMIF('C Report'!$A$100:$A$199,'C Report Grouper'!$D22,'C Report'!X$100:X$199))</f>
        <v>0</v>
      </c>
      <c r="AA22" s="99">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3" hidden="1" customHeight="1" x14ac:dyDescent="0.3">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7">
        <f>IF($D$4="MAP+ADM Waivers",SUMIF('C Report'!$A$100:$A$199,'C Report Grouper'!$D23,'C Report'!T$100:T$199)+SUMIF('C Report'!$A$300:$A$399,'C Report Grouper'!$D23,'C Report'!T$300:T$399),SUMIF('C Report'!$A$100:$A$199,'C Report Grouper'!$D23,'C Report'!T$100:T$199))</f>
        <v>0</v>
      </c>
      <c r="W23" s="395">
        <f>IF($D$4="MAP+ADM Waivers",SUMIF('C Report'!$A$100:$A$199,'C Report Grouper'!$D23,'C Report'!U$100:U$199)+SUMIF('C Report'!$A$300:$A$399,'C Report Grouper'!$D23,'C Report'!U$300:U$399),SUMIF('C Report'!$A$100:$A$199,'C Report Grouper'!$D23,'C Report'!U$100:U$199))</f>
        <v>0</v>
      </c>
      <c r="X23" s="395">
        <f>IF($D$4="MAP+ADM Waivers",SUMIF('C Report'!$A$100:$A$199,'C Report Grouper'!$D23,'C Report'!V$100:V$199)+SUMIF('C Report'!$A$300:$A$399,'C Report Grouper'!$D23,'C Report'!V$300:V$399),SUMIF('C Report'!$A$100:$A$199,'C Report Grouper'!$D23,'C Report'!V$100:V$199))</f>
        <v>0</v>
      </c>
      <c r="Y23" s="395">
        <f>IF($D$4="MAP+ADM Waivers",SUMIF('C Report'!$A$100:$A$199,'C Report Grouper'!$D23,'C Report'!W$100:W$199)+SUMIF('C Report'!$A$300:$A$399,'C Report Grouper'!$D23,'C Report'!W$300:W$399),SUMIF('C Report'!$A$100:$A$199,'C Report Grouper'!$D23,'C Report'!W$100:W$199))</f>
        <v>0</v>
      </c>
      <c r="Z23" s="395">
        <f>IF($D$4="MAP+ADM Waivers",SUMIF('C Report'!$A$100:$A$199,'C Report Grouper'!$D23,'C Report'!X$100:X$199)+SUMIF('C Report'!$A$300:$A$399,'C Report Grouper'!$D23,'C Report'!X$300:X$399),SUMIF('C Report'!$A$100:$A$199,'C Report Grouper'!$D23,'C Report'!X$100:X$199))</f>
        <v>0</v>
      </c>
      <c r="AA23" s="99">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3" hidden="1" customHeight="1" x14ac:dyDescent="0.3">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7">
        <f>IF($D$4="MAP+ADM Waivers",SUMIF('C Report'!$A$100:$A$199,'C Report Grouper'!$D24,'C Report'!T$100:T$199)+SUMIF('C Report'!$A$300:$A$399,'C Report Grouper'!$D24,'C Report'!T$300:T$399),SUMIF('C Report'!$A$100:$A$199,'C Report Grouper'!$D24,'C Report'!T$100:T$199))</f>
        <v>0</v>
      </c>
      <c r="W24" s="395">
        <f>IF($D$4="MAP+ADM Waivers",SUMIF('C Report'!$A$100:$A$199,'C Report Grouper'!$D24,'C Report'!U$100:U$199)+SUMIF('C Report'!$A$300:$A$399,'C Report Grouper'!$D24,'C Report'!U$300:U$399),SUMIF('C Report'!$A$100:$A$199,'C Report Grouper'!$D24,'C Report'!U$100:U$199))</f>
        <v>0</v>
      </c>
      <c r="X24" s="395">
        <f>IF($D$4="MAP+ADM Waivers",SUMIF('C Report'!$A$100:$A$199,'C Report Grouper'!$D24,'C Report'!V$100:V$199)+SUMIF('C Report'!$A$300:$A$399,'C Report Grouper'!$D24,'C Report'!V$300:V$399),SUMIF('C Report'!$A$100:$A$199,'C Report Grouper'!$D24,'C Report'!V$100:V$199))</f>
        <v>0</v>
      </c>
      <c r="Y24" s="395">
        <f>IF($D$4="MAP+ADM Waivers",SUMIF('C Report'!$A$100:$A$199,'C Report Grouper'!$D24,'C Report'!W$100:W$199)+SUMIF('C Report'!$A$300:$A$399,'C Report Grouper'!$D24,'C Report'!W$300:W$399),SUMIF('C Report'!$A$100:$A$199,'C Report Grouper'!$D24,'C Report'!W$100:W$199))</f>
        <v>0</v>
      </c>
      <c r="Z24" s="395">
        <f>IF($D$4="MAP+ADM Waivers",SUMIF('C Report'!$A$100:$A$199,'C Report Grouper'!$D24,'C Report'!X$100:X$199)+SUMIF('C Report'!$A$300:$A$399,'C Report Grouper'!$D24,'C Report'!X$300:X$399),SUMIF('C Report'!$A$100:$A$199,'C Report Grouper'!$D24,'C Report'!X$100:X$199))</f>
        <v>0</v>
      </c>
      <c r="AA24" s="99">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3" hidden="1" customHeight="1" x14ac:dyDescent="0.3">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7">
        <f>IF($D$4="MAP+ADM Waivers",SUMIF('C Report'!$A$100:$A$199,'C Report Grouper'!$D25,'C Report'!T$100:T$199)+SUMIF('C Report'!$A$300:$A$399,'C Report Grouper'!$D25,'C Report'!T$300:T$399),SUMIF('C Report'!$A$100:$A$199,'C Report Grouper'!$D25,'C Report'!T$100:T$199))</f>
        <v>0</v>
      </c>
      <c r="W25" s="395">
        <f>IF($D$4="MAP+ADM Waivers",SUMIF('C Report'!$A$100:$A$199,'C Report Grouper'!$D25,'C Report'!U$100:U$199)+SUMIF('C Report'!$A$300:$A$399,'C Report Grouper'!$D25,'C Report'!U$300:U$399),SUMIF('C Report'!$A$100:$A$199,'C Report Grouper'!$D25,'C Report'!U$100:U$199))</f>
        <v>0</v>
      </c>
      <c r="X25" s="395">
        <f>IF($D$4="MAP+ADM Waivers",SUMIF('C Report'!$A$100:$A$199,'C Report Grouper'!$D25,'C Report'!V$100:V$199)+SUMIF('C Report'!$A$300:$A$399,'C Report Grouper'!$D25,'C Report'!V$300:V$399),SUMIF('C Report'!$A$100:$A$199,'C Report Grouper'!$D25,'C Report'!V$100:V$199))</f>
        <v>0</v>
      </c>
      <c r="Y25" s="395">
        <f>IF($D$4="MAP+ADM Waivers",SUMIF('C Report'!$A$100:$A$199,'C Report Grouper'!$D25,'C Report'!W$100:W$199)+SUMIF('C Report'!$A$300:$A$399,'C Report Grouper'!$D25,'C Report'!W$300:W$399),SUMIF('C Report'!$A$100:$A$199,'C Report Grouper'!$D25,'C Report'!W$100:W$199))</f>
        <v>0</v>
      </c>
      <c r="Z25" s="395">
        <f>IF($D$4="MAP+ADM Waivers",SUMIF('C Report'!$A$100:$A$199,'C Report Grouper'!$D25,'C Report'!X$100:X$199)+SUMIF('C Report'!$A$300:$A$399,'C Report Grouper'!$D25,'C Report'!X$300:X$399),SUMIF('C Report'!$A$100:$A$199,'C Report Grouper'!$D25,'C Report'!X$100:X$199))</f>
        <v>0</v>
      </c>
      <c r="AA25" s="99">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3" hidden="1" customHeight="1" x14ac:dyDescent="0.3">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7">
        <f>IF($D$4="MAP+ADM Waivers",SUMIF('C Report'!$A$100:$A$199,'C Report Grouper'!$D26,'C Report'!T$100:T$199)+SUMIF('C Report'!$A$300:$A$399,'C Report Grouper'!$D26,'C Report'!T$300:T$399),SUMIF('C Report'!$A$100:$A$199,'C Report Grouper'!$D26,'C Report'!T$100:T$199))</f>
        <v>0</v>
      </c>
      <c r="W26" s="395">
        <f>IF($D$4="MAP+ADM Waivers",SUMIF('C Report'!$A$100:$A$199,'C Report Grouper'!$D26,'C Report'!U$100:U$199)+SUMIF('C Report'!$A$300:$A$399,'C Report Grouper'!$D26,'C Report'!U$300:U$399),SUMIF('C Report'!$A$100:$A$199,'C Report Grouper'!$D26,'C Report'!U$100:U$199))</f>
        <v>0</v>
      </c>
      <c r="X26" s="395">
        <f>IF($D$4="MAP+ADM Waivers",SUMIF('C Report'!$A$100:$A$199,'C Report Grouper'!$D26,'C Report'!V$100:V$199)+SUMIF('C Report'!$A$300:$A$399,'C Report Grouper'!$D26,'C Report'!V$300:V$399),SUMIF('C Report'!$A$100:$A$199,'C Report Grouper'!$D26,'C Report'!V$100:V$199))</f>
        <v>0</v>
      </c>
      <c r="Y26" s="395">
        <f>IF($D$4="MAP+ADM Waivers",SUMIF('C Report'!$A$100:$A$199,'C Report Grouper'!$D26,'C Report'!W$100:W$199)+SUMIF('C Report'!$A$300:$A$399,'C Report Grouper'!$D26,'C Report'!W$300:W$399),SUMIF('C Report'!$A$100:$A$199,'C Report Grouper'!$D26,'C Report'!W$100:W$199))</f>
        <v>0</v>
      </c>
      <c r="Z26" s="395">
        <f>IF($D$4="MAP+ADM Waivers",SUMIF('C Report'!$A$100:$A$199,'C Report Grouper'!$D26,'C Report'!X$100:X$199)+SUMIF('C Report'!$A$300:$A$399,'C Report Grouper'!$D26,'C Report'!X$300:X$399),SUMIF('C Report'!$A$100:$A$199,'C Report Grouper'!$D26,'C Report'!X$100:X$199))</f>
        <v>0</v>
      </c>
      <c r="AA26" s="99">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3" hidden="1" customHeight="1" x14ac:dyDescent="0.3">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7">
        <f>IF($D$4="MAP+ADM Waivers",SUMIF('C Report'!$A$100:$A$199,'C Report Grouper'!$D27,'C Report'!T$100:T$199)+SUMIF('C Report'!$A$300:$A$399,'C Report Grouper'!$D27,'C Report'!T$300:T$399),SUMIF('C Report'!$A$100:$A$199,'C Report Grouper'!$D27,'C Report'!T$100:T$199))</f>
        <v>0</v>
      </c>
      <c r="W27" s="395">
        <f>IF($D$4="MAP+ADM Waivers",SUMIF('C Report'!$A$100:$A$199,'C Report Grouper'!$D27,'C Report'!U$100:U$199)+SUMIF('C Report'!$A$300:$A$399,'C Report Grouper'!$D27,'C Report'!U$300:U$399),SUMIF('C Report'!$A$100:$A$199,'C Report Grouper'!$D27,'C Report'!U$100:U$199))</f>
        <v>0</v>
      </c>
      <c r="X27" s="395">
        <f>IF($D$4="MAP+ADM Waivers",SUMIF('C Report'!$A$100:$A$199,'C Report Grouper'!$D27,'C Report'!V$100:V$199)+SUMIF('C Report'!$A$300:$A$399,'C Report Grouper'!$D27,'C Report'!V$300:V$399),SUMIF('C Report'!$A$100:$A$199,'C Report Grouper'!$D27,'C Report'!V$100:V$199))</f>
        <v>0</v>
      </c>
      <c r="Y27" s="395">
        <f>IF($D$4="MAP+ADM Waivers",SUMIF('C Report'!$A$100:$A$199,'C Report Grouper'!$D27,'C Report'!W$100:W$199)+SUMIF('C Report'!$A$300:$A$399,'C Report Grouper'!$D27,'C Report'!W$300:W$399),SUMIF('C Report'!$A$100:$A$199,'C Report Grouper'!$D27,'C Report'!W$100:W$199))</f>
        <v>0</v>
      </c>
      <c r="Z27" s="395">
        <f>IF($D$4="MAP+ADM Waivers",SUMIF('C Report'!$A$100:$A$199,'C Report Grouper'!$D27,'C Report'!X$100:X$199)+SUMIF('C Report'!$A$300:$A$399,'C Report Grouper'!$D27,'C Report'!X$300:X$399),SUMIF('C Report'!$A$100:$A$199,'C Report Grouper'!$D27,'C Report'!X$100:X$199))</f>
        <v>0</v>
      </c>
      <c r="AA27" s="99">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3" hidden="1" customHeight="1" x14ac:dyDescent="0.3">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7">
        <f>IF($D$4="MAP+ADM Waivers",SUMIF('C Report'!$A$100:$A$199,'C Report Grouper'!$D28,'C Report'!T$100:T$199)+SUMIF('C Report'!$A$300:$A$399,'C Report Grouper'!$D28,'C Report'!T$300:T$399),SUMIF('C Report'!$A$100:$A$199,'C Report Grouper'!$D28,'C Report'!T$100:T$199))</f>
        <v>0</v>
      </c>
      <c r="W28" s="395">
        <f>IF($D$4="MAP+ADM Waivers",SUMIF('C Report'!$A$100:$A$199,'C Report Grouper'!$D28,'C Report'!U$100:U$199)+SUMIF('C Report'!$A$300:$A$399,'C Report Grouper'!$D28,'C Report'!U$300:U$399),SUMIF('C Report'!$A$100:$A$199,'C Report Grouper'!$D28,'C Report'!U$100:U$199))</f>
        <v>0</v>
      </c>
      <c r="X28" s="395">
        <f>IF($D$4="MAP+ADM Waivers",SUMIF('C Report'!$A$100:$A$199,'C Report Grouper'!$D28,'C Report'!V$100:V$199)+SUMIF('C Report'!$A$300:$A$399,'C Report Grouper'!$D28,'C Report'!V$300:V$399),SUMIF('C Report'!$A$100:$A$199,'C Report Grouper'!$D28,'C Report'!V$100:V$199))</f>
        <v>0</v>
      </c>
      <c r="Y28" s="395">
        <f>IF($D$4="MAP+ADM Waivers",SUMIF('C Report'!$A$100:$A$199,'C Report Grouper'!$D28,'C Report'!W$100:W$199)+SUMIF('C Report'!$A$300:$A$399,'C Report Grouper'!$D28,'C Report'!W$300:W$399),SUMIF('C Report'!$A$100:$A$199,'C Report Grouper'!$D28,'C Report'!W$100:W$199))</f>
        <v>0</v>
      </c>
      <c r="Z28" s="395">
        <f>IF($D$4="MAP+ADM Waivers",SUMIF('C Report'!$A$100:$A$199,'C Report Grouper'!$D28,'C Report'!X$100:X$199)+SUMIF('C Report'!$A$300:$A$399,'C Report Grouper'!$D28,'C Report'!X$300:X$399),SUMIF('C Report'!$A$100:$A$199,'C Report Grouper'!$D28,'C Report'!X$100:X$199))</f>
        <v>0</v>
      </c>
      <c r="AA28" s="99">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3" customHeight="1" x14ac:dyDescent="0.3">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97">
        <f>IF($D$4="MAP+ADM Waivers",SUMIF('C Report'!$A$100:$A$199,'C Report Grouper'!$D29,'C Report'!T$100:T$199)+SUMIF('C Report'!$A$300:$A$399,'C Report Grouper'!$D29,'C Report'!T$300:T$399),SUMIF('C Report'!$A$100:$A$199,'C Report Grouper'!$D29,'C Report'!T$100:T$199))</f>
        <v>0</v>
      </c>
      <c r="W29" s="395">
        <f>IF($D$4="MAP+ADM Waivers",SUMIF('C Report'!$A$100:$A$199,'C Report Grouper'!$D29,'C Report'!U$100:U$199)+SUMIF('C Report'!$A$300:$A$399,'C Report Grouper'!$D29,'C Report'!U$300:U$399),SUMIF('C Report'!$A$100:$A$199,'C Report Grouper'!$D29,'C Report'!U$100:U$199))</f>
        <v>0</v>
      </c>
      <c r="X29" s="395">
        <f>IF($D$4="MAP+ADM Waivers",SUMIF('C Report'!$A$100:$A$199,'C Report Grouper'!$D29,'C Report'!V$100:V$199)+SUMIF('C Report'!$A$300:$A$399,'C Report Grouper'!$D29,'C Report'!V$300:V$399),SUMIF('C Report'!$A$100:$A$199,'C Report Grouper'!$D29,'C Report'!V$100:V$199))</f>
        <v>0</v>
      </c>
      <c r="Y29" s="395">
        <f>IF($D$4="MAP+ADM Waivers",SUMIF('C Report'!$A$100:$A$199,'C Report Grouper'!$D29,'C Report'!W$100:W$199)+SUMIF('C Report'!$A$300:$A$399,'C Report Grouper'!$D29,'C Report'!W$300:W$399),SUMIF('C Report'!$A$100:$A$199,'C Report Grouper'!$D29,'C Report'!W$100:W$199))</f>
        <v>0</v>
      </c>
      <c r="Z29" s="395">
        <f>IF($D$4="MAP+ADM Waivers",SUMIF('C Report'!$A$100:$A$199,'C Report Grouper'!$D29,'C Report'!X$100:X$199)+SUMIF('C Report'!$A$300:$A$399,'C Report Grouper'!$D29,'C Report'!X$300:X$399),SUMIF('C Report'!$A$100:$A$199,'C Report Grouper'!$D29,'C Report'!X$100:X$199))</f>
        <v>0</v>
      </c>
      <c r="AA29" s="99">
        <f>IF($D$4="MAP+ADM Waivers",SUMIF('C Report'!$A$100:$A$199,'C Report Grouper'!$D29,'C Report'!Y$100:Y$199)+SUMIF('C Report'!$A$300:$A$399,'C Report Grouper'!$D29,'C Report'!Y$300:Y$399),SUMIF('C Report'!$A$100:$A$199,'C Report Grouper'!$D29,'C Report'!Y$100:Y$199))</f>
        <v>0</v>
      </c>
      <c r="AB29" s="98">
        <f>IF($D$4="MAP+ADM Waivers",SUMIF('C Report'!$A$100:$A$199,'C Report Grouper'!$D29,'C Report'!Z$100:Z$199)+SUMIF('C Report'!$A$300:$A$399,'C Report Grouper'!$D29,'C Report'!Z$300:Z$399),SUMIF('C Report'!$A$100:$A$199,'C Report Grouper'!$D29,'C Report'!Z$100:Z$199))</f>
        <v>0</v>
      </c>
      <c r="AC29" s="98">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3" x14ac:dyDescent="0.3">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7">
        <f>IF($D$4="MAP+ADM Waivers",SUMIF('C Report'!$A$100:$A$199,'C Report Grouper'!$D30,'C Report'!T$100:T$199)+SUMIF('C Report'!$A$300:$A$399,'C Report Grouper'!$D30,'C Report'!T$300:T$399),SUMIF('C Report'!$A$100:$A$199,'C Report Grouper'!$D30,'C Report'!T$100:T$199))</f>
        <v>0</v>
      </c>
      <c r="W30" s="395">
        <f>IF($D$4="MAP+ADM Waivers",SUMIF('C Report'!$A$100:$A$199,'C Report Grouper'!$D30,'C Report'!U$100:U$199)+SUMIF('C Report'!$A$300:$A$399,'C Report Grouper'!$D30,'C Report'!U$300:U$399),SUMIF('C Report'!$A$100:$A$199,'C Report Grouper'!$D30,'C Report'!U$100:U$199))</f>
        <v>0</v>
      </c>
      <c r="X30" s="395">
        <f>IF($D$4="MAP+ADM Waivers",SUMIF('C Report'!$A$100:$A$199,'C Report Grouper'!$D30,'C Report'!V$100:V$199)+SUMIF('C Report'!$A$300:$A$399,'C Report Grouper'!$D30,'C Report'!V$300:V$399),SUMIF('C Report'!$A$100:$A$199,'C Report Grouper'!$D30,'C Report'!V$100:V$199))</f>
        <v>0</v>
      </c>
      <c r="Y30" s="395">
        <f>IF($D$4="MAP+ADM Waivers",SUMIF('C Report'!$A$100:$A$199,'C Report Grouper'!$D30,'C Report'!W$100:W$199)+SUMIF('C Report'!$A$300:$A$399,'C Report Grouper'!$D30,'C Report'!W$300:W$399),SUMIF('C Report'!$A$100:$A$199,'C Report Grouper'!$D30,'C Report'!W$100:W$199))</f>
        <v>0</v>
      </c>
      <c r="Z30" s="395">
        <f>IF($D$4="MAP+ADM Waivers",SUMIF('C Report'!$A$100:$A$199,'C Report Grouper'!$D30,'C Report'!X$100:X$199)+SUMIF('C Report'!$A$300:$A$399,'C Report Grouper'!$D30,'C Report'!X$300:X$399),SUMIF('C Report'!$A$100:$A$199,'C Report Grouper'!$D30,'C Report'!X$100:X$199))</f>
        <v>0</v>
      </c>
      <c r="AA30" s="99">
        <f>IF($D$4="MAP+ADM Waivers",SUMIF('C Report'!$A$100:$A$199,'C Report Grouper'!$D30,'C Report'!Y$100:Y$199)+SUMIF('C Report'!$A$300:$A$399,'C Report Grouper'!$D30,'C Report'!Y$300:Y$399),SUMIF('C Report'!$A$100:$A$199,'C Report Grouper'!$D30,'C Report'!Y$100:Y$199))</f>
        <v>0</v>
      </c>
      <c r="AB30" s="98">
        <f>IF($D$4="MAP+ADM Waivers",SUMIF('C Report'!$A$100:$A$199,'C Report Grouper'!$D30,'C Report'!Z$100:Z$199)+SUMIF('C Report'!$A$300:$A$399,'C Report Grouper'!$D30,'C Report'!Z$300:Z$399),SUMIF('C Report'!$A$100:$A$199,'C Report Grouper'!$D30,'C Report'!Z$100:Z$199))</f>
        <v>0</v>
      </c>
      <c r="AC30" s="98">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ht="13" x14ac:dyDescent="0.3">
      <c r="B31" s="22" t="str">
        <f>IFERROR(VLOOKUP(C31,'MEG Def'!$A$42:$B$45,2),"")</f>
        <v>Family Planning</v>
      </c>
      <c r="C31" s="56">
        <v>1</v>
      </c>
      <c r="D31" s="282" t="s">
        <v>222</v>
      </c>
      <c r="E31" s="97">
        <f>IF($D$4="MAP+ADM Waivers",SUMIF('C Report'!$A$100:$A$199,'C Report Grouper'!$D31,'C Report'!C$100:C$199)+SUMIF('C Report'!$A$300:$A$399,'C Report Grouper'!$D31,'C Report'!C$300:C$399),SUMIF('C Report'!$A$100:$A$199,'C Report Grouper'!$D31,'C Report'!C$100:C$199))</f>
        <v>7804646</v>
      </c>
      <c r="F31" s="98">
        <f>IF($D$4="MAP+ADM Waivers",SUMIF('C Report'!$A$100:$A$199,'C Report Grouper'!$D31,'C Report'!D$100:D$199)+SUMIF('C Report'!$A$300:$A$399,'C Report Grouper'!$D31,'C Report'!D$300:D$399),SUMIF('C Report'!$A$100:$A$199,'C Report Grouper'!$D31,'C Report'!D$100:D$199))</f>
        <v>13927374</v>
      </c>
      <c r="G31" s="98">
        <f>IF($D$4="MAP+ADM Waivers",SUMIF('C Report'!$A$100:$A$199,'C Report Grouper'!$D31,'C Report'!E$100:E$199)+SUMIF('C Report'!$A$300:$A$399,'C Report Grouper'!$D31,'C Report'!E$300:E$399),SUMIF('C Report'!$A$100:$A$199,'C Report Grouper'!$D31,'C Report'!E$100:E$199))</f>
        <v>2473092</v>
      </c>
      <c r="H31" s="98">
        <f>IF($D$4="MAP+ADM Waivers",SUMIF('C Report'!$A$100:$A$199,'C Report Grouper'!$D31,'C Report'!F$100:F$199)+SUMIF('C Report'!$A$300:$A$399,'C Report Grouper'!$D31,'C Report'!F$300:F$399),SUMIF('C Report'!$A$100:$A$199,'C Report Grouper'!$D31,'C Report'!F$100:F$199))</f>
        <v>23670783</v>
      </c>
      <c r="I31" s="98">
        <f>IF($D$4="MAP+ADM Waivers",SUMIF('C Report'!$A$100:$A$199,'C Report Grouper'!$D31,'C Report'!G$100:G$199)+SUMIF('C Report'!$A$300:$A$399,'C Report Grouper'!$D31,'C Report'!G$300:G$399),SUMIF('C Report'!$A$100:$A$199,'C Report Grouper'!$D31,'C Report'!G$100:G$199))</f>
        <v>25950982</v>
      </c>
      <c r="J31" s="98">
        <f>IF($D$4="MAP+ADM Waivers",SUMIF('C Report'!$A$100:$A$199,'C Report Grouper'!$D31,'C Report'!H$100:H$199)+SUMIF('C Report'!$A$300:$A$399,'C Report Grouper'!$D31,'C Report'!H$300:H$399),SUMIF('C Report'!$A$100:$A$199,'C Report Grouper'!$D31,'C Report'!H$100:H$199))</f>
        <v>33169941</v>
      </c>
      <c r="K31" s="98">
        <f>IF($D$4="MAP+ADM Waivers",SUMIF('C Report'!$A$100:$A$199,'C Report Grouper'!$D31,'C Report'!I$100:I$199)+SUMIF('C Report'!$A$300:$A$399,'C Report Grouper'!$D31,'C Report'!I$300:I$399),SUMIF('C Report'!$A$100:$A$199,'C Report Grouper'!$D31,'C Report'!I$100:I$199))</f>
        <v>39300724</v>
      </c>
      <c r="L31" s="98">
        <f>IF($D$4="MAP+ADM Waivers",SUMIF('C Report'!$A$100:$A$199,'C Report Grouper'!$D31,'C Report'!J$100:J$199)+SUMIF('C Report'!$A$300:$A$399,'C Report Grouper'!$D31,'C Report'!J$300:J$399),SUMIF('C Report'!$A$100:$A$199,'C Report Grouper'!$D31,'C Report'!J$100:J$199))</f>
        <v>-36</v>
      </c>
      <c r="M31" s="98">
        <f>IF($D$4="MAP+ADM Waivers",SUMIF('C Report'!$A$100:$A$199,'C Report Grouper'!$D31,'C Report'!K$100:K$199)+SUMIF('C Report'!$A$300:$A$399,'C Report Grouper'!$D31,'C Report'!K$300:K$399),SUMIF('C Report'!$A$100:$A$199,'C Report Grouper'!$D31,'C Report'!K$100:K$199))</f>
        <v>15498566</v>
      </c>
      <c r="N31" s="98">
        <f>IF($D$4="MAP+ADM Waivers",SUMIF('C Report'!$A$100:$A$199,'C Report Grouper'!$D31,'C Report'!L$100:L$199)+SUMIF('C Report'!$A$300:$A$399,'C Report Grouper'!$D31,'C Report'!L$300:L$399),SUMIF('C Report'!$A$100:$A$199,'C Report Grouper'!$D31,'C Report'!L$100:L$199))</f>
        <v>74540666</v>
      </c>
      <c r="O31" s="98">
        <f>IF($D$4="MAP+ADM Waivers",SUMIF('C Report'!$A$100:$A$199,'C Report Grouper'!$D31,'C Report'!M$100:M$199)+SUMIF('C Report'!$A$300:$A$399,'C Report Grouper'!$D31,'C Report'!M$300:M$399),SUMIF('C Report'!$A$100:$A$199,'C Report Grouper'!$D31,'C Report'!M$100:M$199))</f>
        <v>-1</v>
      </c>
      <c r="P31" s="98">
        <f>IF($D$4="MAP+ADM Waivers",SUMIF('C Report'!$A$100:$A$199,'C Report Grouper'!$D31,'C Report'!N$100:N$199)+SUMIF('C Report'!$A$300:$A$399,'C Report Grouper'!$D31,'C Report'!N$300:N$399),SUMIF('C Report'!$A$100:$A$199,'C Report Grouper'!$D31,'C Report'!N$100:N$199))</f>
        <v>1692960</v>
      </c>
      <c r="Q31" s="98">
        <f>IF($D$4="MAP+ADM Waivers",SUMIF('C Report'!$A$100:$A$199,'C Report Grouper'!$D31,'C Report'!O$100:O$199)+SUMIF('C Report'!$A$300:$A$399,'C Report Grouper'!$D31,'C Report'!O$300:O$399),SUMIF('C Report'!$A$100:$A$199,'C Report Grouper'!$D31,'C Report'!O$100:O$199))</f>
        <v>20104273</v>
      </c>
      <c r="R31" s="98">
        <f>IF($D$4="MAP+ADM Waivers",SUMIF('C Report'!$A$100:$A$199,'C Report Grouper'!$D31,'C Report'!P$100:P$199)+SUMIF('C Report'!$A$300:$A$399,'C Report Grouper'!$D31,'C Report'!P$300:P$399),SUMIF('C Report'!$A$100:$A$199,'C Report Grouper'!$D31,'C Report'!P$100:P$199))</f>
        <v>20512347</v>
      </c>
      <c r="S31" s="98">
        <f>IF($D$4="MAP+ADM Waivers",SUMIF('C Report'!$A$100:$A$199,'C Report Grouper'!$D31,'C Report'!Q$100:Q$199)+SUMIF('C Report'!$A$300:$A$399,'C Report Grouper'!$D31,'C Report'!Q$300:Q$399),SUMIF('C Report'!$A$100:$A$199,'C Report Grouper'!$D31,'C Report'!Q$100:Q$199))</f>
        <v>19877729</v>
      </c>
      <c r="T31" s="98">
        <f>IF($D$4="MAP+ADM Waivers",SUMIF('C Report'!$A$100:$A$199,'C Report Grouper'!$D31,'C Report'!R$100:R$199)+SUMIF('C Report'!$A$300:$A$399,'C Report Grouper'!$D31,'C Report'!R$300:R$399),SUMIF('C Report'!$A$100:$A$199,'C Report Grouper'!$D31,'C Report'!R$100:R$199))</f>
        <v>12907314</v>
      </c>
      <c r="U31" s="98">
        <f>IF($D$4="MAP+ADM Waivers",SUMIF('C Report'!$A$100:$A$199,'C Report Grouper'!$D31,'C Report'!S$100:S$199)+SUMIF('C Report'!$A$300:$A$399,'C Report Grouper'!$D31,'C Report'!S$300:S$399),SUMIF('C Report'!$A$100:$A$199,'C Report Grouper'!$D31,'C Report'!S$100:S$199))</f>
        <v>2719100</v>
      </c>
      <c r="V31" s="97">
        <f>IF($D$4="MAP+ADM Waivers",SUMIF('C Report'!$A$100:$A$199,'C Report Grouper'!$D31,'C Report'!T$100:T$199)+SUMIF('C Report'!$A$300:$A$399,'C Report Grouper'!$D31,'C Report'!T$300:T$399),SUMIF('C Report'!$A$100:$A$199,'C Report Grouper'!$D31,'C Report'!T$100:T$199))</f>
        <v>11993021</v>
      </c>
      <c r="W31" s="395">
        <f>IF($D$4="MAP+ADM Waivers",SUMIF('C Report'!$A$100:$A$199,'C Report Grouper'!$D31,'C Report'!U$100:U$199)+SUMIF('C Report'!$A$300:$A$399,'C Report Grouper'!$D31,'C Report'!U$300:U$399),SUMIF('C Report'!$A$100:$A$199,'C Report Grouper'!$D31,'C Report'!U$100:U$199))</f>
        <v>8243971</v>
      </c>
      <c r="X31" s="395">
        <f>IF($D$4="MAP+ADM Waivers",SUMIF('C Report'!$A$100:$A$199,'C Report Grouper'!$D31,'C Report'!V$100:V$199)+SUMIF('C Report'!$A$300:$A$399,'C Report Grouper'!$D31,'C Report'!V$300:V$399),SUMIF('C Report'!$A$100:$A$199,'C Report Grouper'!$D31,'C Report'!V$100:V$199))</f>
        <v>8745890</v>
      </c>
      <c r="Y31" s="395">
        <f>IF($D$4="MAP+ADM Waivers",SUMIF('C Report'!$A$100:$A$199,'C Report Grouper'!$D31,'C Report'!W$100:W$199)+SUMIF('C Report'!$A$300:$A$399,'C Report Grouper'!$D31,'C Report'!W$300:W$399),SUMIF('C Report'!$A$100:$A$199,'C Report Grouper'!$D31,'C Report'!W$100:W$199))</f>
        <v>8229086</v>
      </c>
      <c r="Z31" s="395">
        <f>IF($D$4="MAP+ADM Waivers",SUMIF('C Report'!$A$100:$A$199,'C Report Grouper'!$D31,'C Report'!X$100:X$199)+SUMIF('C Report'!$A$300:$A$399,'C Report Grouper'!$D31,'C Report'!X$300:X$399),SUMIF('C Report'!$A$100:$A$199,'C Report Grouper'!$D31,'C Report'!X$100:X$199))</f>
        <v>6458762</v>
      </c>
      <c r="AA31" s="99">
        <f>IF($D$4="MAP+ADM Waivers",SUMIF('C Report'!$A$100:$A$199,'C Report Grouper'!$D31,'C Report'!Y$100:Y$199)+SUMIF('C Report'!$A$300:$A$399,'C Report Grouper'!$D31,'C Report'!Y$300:Y$399),SUMIF('C Report'!$A$100:$A$199,'C Report Grouper'!$D31,'C Report'!Y$100:Y$199))</f>
        <v>4159588</v>
      </c>
      <c r="AB31" s="98">
        <f>IF($D$4="MAP+ADM Waivers",SUMIF('C Report'!$A$100:$A$199,'C Report Grouper'!$D31,'C Report'!Z$100:Z$199)+SUMIF('C Report'!$A$300:$A$399,'C Report Grouper'!$D31,'C Report'!Z$300:Z$399),SUMIF('C Report'!$A$100:$A$199,'C Report Grouper'!$D31,'C Report'!Z$100:Z$199))</f>
        <v>0</v>
      </c>
      <c r="AC31" s="98">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ht="13" x14ac:dyDescent="0.3">
      <c r="B32" s="22" t="str">
        <f>IFERROR(VLOOKUP(C32,'MEG Def'!$A$42:$B$45,2),"")</f>
        <v>Family Planning</v>
      </c>
      <c r="C32" s="56">
        <v>1</v>
      </c>
      <c r="D32" s="282" t="s">
        <v>223</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15528113</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7">
        <f>IF($D$4="MAP+ADM Waivers",SUMIF('C Report'!$A$100:$A$199,'C Report Grouper'!$D32,'C Report'!T$100:T$199)+SUMIF('C Report'!$A$300:$A$399,'C Report Grouper'!$D32,'C Report'!T$300:T$399),SUMIF('C Report'!$A$100:$A$199,'C Report Grouper'!$D32,'C Report'!T$100:T$199))</f>
        <v>0</v>
      </c>
      <c r="W32" s="395">
        <f>IF($D$4="MAP+ADM Waivers",SUMIF('C Report'!$A$100:$A$199,'C Report Grouper'!$D32,'C Report'!U$100:U$199)+SUMIF('C Report'!$A$300:$A$399,'C Report Grouper'!$D32,'C Report'!U$300:U$399),SUMIF('C Report'!$A$100:$A$199,'C Report Grouper'!$D32,'C Report'!U$100:U$199))</f>
        <v>0</v>
      </c>
      <c r="X32" s="395">
        <f>IF($D$4="MAP+ADM Waivers",SUMIF('C Report'!$A$100:$A$199,'C Report Grouper'!$D32,'C Report'!V$100:V$199)+SUMIF('C Report'!$A$300:$A$399,'C Report Grouper'!$D32,'C Report'!V$300:V$399),SUMIF('C Report'!$A$100:$A$199,'C Report Grouper'!$D32,'C Report'!V$100:V$199))</f>
        <v>0</v>
      </c>
      <c r="Y32" s="395">
        <f>IF($D$4="MAP+ADM Waivers",SUMIF('C Report'!$A$100:$A$199,'C Report Grouper'!$D32,'C Report'!W$100:W$199)+SUMIF('C Report'!$A$300:$A$399,'C Report Grouper'!$D32,'C Report'!W$300:W$399),SUMIF('C Report'!$A$100:$A$199,'C Report Grouper'!$D32,'C Report'!W$100:W$199))</f>
        <v>0</v>
      </c>
      <c r="Z32" s="395">
        <f>IF($D$4="MAP+ADM Waivers",SUMIF('C Report'!$A$100:$A$199,'C Report Grouper'!$D32,'C Report'!X$100:X$199)+SUMIF('C Report'!$A$300:$A$399,'C Report Grouper'!$D32,'C Report'!X$300:X$399),SUMIF('C Report'!$A$100:$A$199,'C Report Grouper'!$D32,'C Report'!X$100:X$199))</f>
        <v>0</v>
      </c>
      <c r="AA32" s="99">
        <f>IF($D$4="MAP+ADM Waivers",SUMIF('C Report'!$A$100:$A$199,'C Report Grouper'!$D32,'C Report'!Y$100:Y$199)+SUMIF('C Report'!$A$300:$A$399,'C Report Grouper'!$D32,'C Report'!Y$300:Y$399),SUMIF('C Report'!$A$100:$A$199,'C Report Grouper'!$D32,'C Report'!Y$100:Y$199))</f>
        <v>0</v>
      </c>
      <c r="AB32" s="98">
        <f>IF($D$4="MAP+ADM Waivers",SUMIF('C Report'!$A$100:$A$199,'C Report Grouper'!$D32,'C Report'!Z$100:Z$199)+SUMIF('C Report'!$A$300:$A$399,'C Report Grouper'!$D32,'C Report'!Z$300:Z$399),SUMIF('C Report'!$A$100:$A$199,'C Report Grouper'!$D32,'C Report'!Z$100:Z$199))</f>
        <v>0</v>
      </c>
      <c r="AC32" s="98">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t="13" hidden="1" x14ac:dyDescent="0.3">
      <c r="B33" s="22" t="str">
        <f>IFERROR(VLOOKUP(C33,'MEG Def'!$A$42:$B$45,2),"")</f>
        <v/>
      </c>
      <c r="C33" s="56"/>
      <c r="D33" s="282"/>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7">
        <f>IF($D$4="MAP+ADM Waivers",SUMIF('C Report'!$A$100:$A$199,'C Report Grouper'!$D33,'C Report'!T$100:T$199)+SUMIF('C Report'!$A$300:$A$399,'C Report Grouper'!$D33,'C Report'!T$300:T$399),SUMIF('C Report'!$A$100:$A$199,'C Report Grouper'!$D33,'C Report'!T$100:T$199))</f>
        <v>0</v>
      </c>
      <c r="W33" s="395">
        <f>IF($D$4="MAP+ADM Waivers",SUMIF('C Report'!$A$100:$A$199,'C Report Grouper'!$D33,'C Report'!U$100:U$199)+SUMIF('C Report'!$A$300:$A$399,'C Report Grouper'!$D33,'C Report'!U$300:U$399),SUMIF('C Report'!$A$100:$A$199,'C Report Grouper'!$D33,'C Report'!U$100:U$199))</f>
        <v>0</v>
      </c>
      <c r="X33" s="395">
        <f>IF($D$4="MAP+ADM Waivers",SUMIF('C Report'!$A$100:$A$199,'C Report Grouper'!$D33,'C Report'!V$100:V$199)+SUMIF('C Report'!$A$300:$A$399,'C Report Grouper'!$D33,'C Report'!V$300:V$399),SUMIF('C Report'!$A$100:$A$199,'C Report Grouper'!$D33,'C Report'!V$100:V$199))</f>
        <v>0</v>
      </c>
      <c r="Y33" s="395">
        <f>IF($D$4="MAP+ADM Waivers",SUMIF('C Report'!$A$100:$A$199,'C Report Grouper'!$D33,'C Report'!W$100:W$199)+SUMIF('C Report'!$A$300:$A$399,'C Report Grouper'!$D33,'C Report'!W$300:W$399),SUMIF('C Report'!$A$100:$A$199,'C Report Grouper'!$D33,'C Report'!W$100:W$199))</f>
        <v>0</v>
      </c>
      <c r="Z33" s="395">
        <f>IF($D$4="MAP+ADM Waivers",SUMIF('C Report'!$A$100:$A$199,'C Report Grouper'!$D33,'C Report'!X$100:X$199)+SUMIF('C Report'!$A$300:$A$399,'C Report Grouper'!$D33,'C Report'!X$300:X$399),SUMIF('C Report'!$A$100:$A$199,'C Report Grouper'!$D33,'C Report'!X$100:X$199))</f>
        <v>0</v>
      </c>
      <c r="AA33" s="99">
        <f>IF($D$4="MAP+ADM Waivers",SUMIF('C Report'!$A$100:$A$199,'C Report Grouper'!$D33,'C Report'!Y$100:Y$199)+SUMIF('C Report'!$A$300:$A$399,'C Report Grouper'!$D33,'C Report'!Y$300:Y$399),SUMIF('C Report'!$A$100:$A$199,'C Report Grouper'!$D33,'C Report'!Y$100:Y$199))</f>
        <v>0</v>
      </c>
      <c r="AB33" s="98">
        <f>IF($D$4="MAP+ADM Waivers",SUMIF('C Report'!$A$100:$A$199,'C Report Grouper'!$D33,'C Report'!Z$100:Z$199)+SUMIF('C Report'!$A$300:$A$399,'C Report Grouper'!$D33,'C Report'!Z$300:Z$399),SUMIF('C Report'!$A$100:$A$199,'C Report Grouper'!$D33,'C Report'!Z$100:Z$199))</f>
        <v>0</v>
      </c>
      <c r="AC33" s="98">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t="13" hidden="1" x14ac:dyDescent="0.3">
      <c r="B34" s="24"/>
      <c r="C34" s="56"/>
      <c r="D34" s="282"/>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7">
        <f>IF($D$4="MAP+ADM Waivers",SUMIF('C Report'!$A$100:$A$199,'C Report Grouper'!$D34,'C Report'!T$100:T$199)+SUMIF('C Report'!$A$300:$A$399,'C Report Grouper'!$D34,'C Report'!T$300:T$399),SUMIF('C Report'!$A$100:$A$199,'C Report Grouper'!$D34,'C Report'!T$100:T$199))</f>
        <v>0</v>
      </c>
      <c r="W34" s="395">
        <f>IF($D$4="MAP+ADM Waivers",SUMIF('C Report'!$A$100:$A$199,'C Report Grouper'!$D34,'C Report'!U$100:U$199)+SUMIF('C Report'!$A$300:$A$399,'C Report Grouper'!$D34,'C Report'!U$300:U$399),SUMIF('C Report'!$A$100:$A$199,'C Report Grouper'!$D34,'C Report'!U$100:U$199))</f>
        <v>0</v>
      </c>
      <c r="X34" s="395">
        <f>IF($D$4="MAP+ADM Waivers",SUMIF('C Report'!$A$100:$A$199,'C Report Grouper'!$D34,'C Report'!V$100:V$199)+SUMIF('C Report'!$A$300:$A$399,'C Report Grouper'!$D34,'C Report'!V$300:V$399),SUMIF('C Report'!$A$100:$A$199,'C Report Grouper'!$D34,'C Report'!V$100:V$199))</f>
        <v>0</v>
      </c>
      <c r="Y34" s="395">
        <f>IF($D$4="MAP+ADM Waivers",SUMIF('C Report'!$A$100:$A$199,'C Report Grouper'!$D34,'C Report'!W$100:W$199)+SUMIF('C Report'!$A$300:$A$399,'C Report Grouper'!$D34,'C Report'!W$300:W$399),SUMIF('C Report'!$A$100:$A$199,'C Report Grouper'!$D34,'C Report'!W$100:W$199))</f>
        <v>0</v>
      </c>
      <c r="Z34" s="395">
        <f>IF($D$4="MAP+ADM Waivers",SUMIF('C Report'!$A$100:$A$199,'C Report Grouper'!$D34,'C Report'!X$100:X$199)+SUMIF('C Report'!$A$300:$A$399,'C Report Grouper'!$D34,'C Report'!X$300:X$399),SUMIF('C Report'!$A$100:$A$199,'C Report Grouper'!$D34,'C Report'!X$100:X$199))</f>
        <v>0</v>
      </c>
      <c r="AA34" s="99">
        <f>IF($D$4="MAP+ADM Waivers",SUMIF('C Report'!$A$100:$A$199,'C Report Grouper'!$D34,'C Report'!Y$100:Y$199)+SUMIF('C Report'!$A$300:$A$399,'C Report Grouper'!$D34,'C Report'!Y$300:Y$399),SUMIF('C Report'!$A$100:$A$199,'C Report Grouper'!$D34,'C Report'!Y$100:Y$199))</f>
        <v>0</v>
      </c>
      <c r="AB34" s="98">
        <f>IF($D$4="MAP+ADM Waivers",SUMIF('C Report'!$A$100:$A$199,'C Report Grouper'!$D34,'C Report'!Z$100:Z$199)+SUMIF('C Report'!$A$300:$A$399,'C Report Grouper'!$D34,'C Report'!Z$300:Z$399),SUMIF('C Report'!$A$100:$A$199,'C Report Grouper'!$D34,'C Report'!Z$100:Z$199))</f>
        <v>0</v>
      </c>
      <c r="AC34" s="98">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t="13" hidden="1" x14ac:dyDescent="0.3">
      <c r="B35" s="6" t="s">
        <v>42</v>
      </c>
      <c r="C35" s="56"/>
      <c r="D35" s="282"/>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7">
        <f>IF($D$4="MAP+ADM Waivers",SUMIF('C Report'!$A$100:$A$199,'C Report Grouper'!$D35,'C Report'!T$100:T$199)+SUMIF('C Report'!$A$300:$A$399,'C Report Grouper'!$D35,'C Report'!T$300:T$399),SUMIF('C Report'!$A$100:$A$199,'C Report Grouper'!$D35,'C Report'!T$100:T$199))</f>
        <v>0</v>
      </c>
      <c r="W35" s="395">
        <f>IF($D$4="MAP+ADM Waivers",SUMIF('C Report'!$A$100:$A$199,'C Report Grouper'!$D35,'C Report'!U$100:U$199)+SUMIF('C Report'!$A$300:$A$399,'C Report Grouper'!$D35,'C Report'!U$300:U$399),SUMIF('C Report'!$A$100:$A$199,'C Report Grouper'!$D35,'C Report'!U$100:U$199))</f>
        <v>0</v>
      </c>
      <c r="X35" s="395">
        <f>IF($D$4="MAP+ADM Waivers",SUMIF('C Report'!$A$100:$A$199,'C Report Grouper'!$D35,'C Report'!V$100:V$199)+SUMIF('C Report'!$A$300:$A$399,'C Report Grouper'!$D35,'C Report'!V$300:V$399),SUMIF('C Report'!$A$100:$A$199,'C Report Grouper'!$D35,'C Report'!V$100:V$199))</f>
        <v>0</v>
      </c>
      <c r="Y35" s="395">
        <f>IF($D$4="MAP+ADM Waivers",SUMIF('C Report'!$A$100:$A$199,'C Report Grouper'!$D35,'C Report'!W$100:W$199)+SUMIF('C Report'!$A$300:$A$399,'C Report Grouper'!$D35,'C Report'!W$300:W$399),SUMIF('C Report'!$A$100:$A$199,'C Report Grouper'!$D35,'C Report'!W$100:W$199))</f>
        <v>0</v>
      </c>
      <c r="Z35" s="395">
        <f>IF($D$4="MAP+ADM Waivers",SUMIF('C Report'!$A$100:$A$199,'C Report Grouper'!$D35,'C Report'!X$100:X$199)+SUMIF('C Report'!$A$300:$A$399,'C Report Grouper'!$D35,'C Report'!X$300:X$399),SUMIF('C Report'!$A$100:$A$199,'C Report Grouper'!$D35,'C Report'!X$100:X$199))</f>
        <v>0</v>
      </c>
      <c r="AA35" s="99">
        <f>IF($D$4="MAP+ADM Waivers",SUMIF('C Report'!$A$100:$A$199,'C Report Grouper'!$D35,'C Report'!Y$100:Y$199)+SUMIF('C Report'!$A$300:$A$399,'C Report Grouper'!$D35,'C Report'!Y$300:Y$399),SUMIF('C Report'!$A$100:$A$199,'C Report Grouper'!$D35,'C Report'!Y$100:Y$199))</f>
        <v>0</v>
      </c>
      <c r="AB35" s="98">
        <f>IF($D$4="MAP+ADM Waivers",SUMIF('C Report'!$A$100:$A$199,'C Report Grouper'!$D35,'C Report'!Z$100:Z$199)+SUMIF('C Report'!$A$300:$A$399,'C Report Grouper'!$D35,'C Report'!Z$300:Z$399),SUMIF('C Report'!$A$100:$A$199,'C Report Grouper'!$D35,'C Report'!Z$100:Z$199))</f>
        <v>0</v>
      </c>
      <c r="AC35" s="98">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t="13" hidden="1" x14ac:dyDescent="0.3">
      <c r="B36" s="22" t="str">
        <f>IFERROR(VLOOKUP(C36,'MEG Def'!$A$47:$B$50,2),"")</f>
        <v/>
      </c>
      <c r="C36" s="56"/>
      <c r="D36" s="282"/>
      <c r="E36" s="97">
        <f>IF($D$4="MAP+ADM Waivers",SUMIF('C Report'!$A$100:$A$199,'C Report Grouper'!$D36,'C Report'!C$100:C$199)+SUMIF('C Report'!$A$300:$A$399,'C Report Grouper'!$D36,'C Report'!C$300:C$399),SUMIF('C Report'!$A$100:$A$199,'C Report Grouper'!$D36,'C Report'!C$100:C$199))</f>
        <v>0</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7">
        <f>IF($D$4="MAP+ADM Waivers",SUMIF('C Report'!$A$100:$A$199,'C Report Grouper'!$D36,'C Report'!T$100:T$199)+SUMIF('C Report'!$A$300:$A$399,'C Report Grouper'!$D36,'C Report'!T$300:T$399),SUMIF('C Report'!$A$100:$A$199,'C Report Grouper'!$D36,'C Report'!T$100:T$199))</f>
        <v>0</v>
      </c>
      <c r="W36" s="395">
        <f>IF($D$4="MAP+ADM Waivers",SUMIF('C Report'!$A$100:$A$199,'C Report Grouper'!$D36,'C Report'!U$100:U$199)+SUMIF('C Report'!$A$300:$A$399,'C Report Grouper'!$D36,'C Report'!U$300:U$399),SUMIF('C Report'!$A$100:$A$199,'C Report Grouper'!$D36,'C Report'!U$100:U$199))</f>
        <v>0</v>
      </c>
      <c r="X36" s="395">
        <f>IF($D$4="MAP+ADM Waivers",SUMIF('C Report'!$A$100:$A$199,'C Report Grouper'!$D36,'C Report'!V$100:V$199)+SUMIF('C Report'!$A$300:$A$399,'C Report Grouper'!$D36,'C Report'!V$300:V$399),SUMIF('C Report'!$A$100:$A$199,'C Report Grouper'!$D36,'C Report'!V$100:V$199))</f>
        <v>0</v>
      </c>
      <c r="Y36" s="395">
        <f>IF($D$4="MAP+ADM Waivers",SUMIF('C Report'!$A$100:$A$199,'C Report Grouper'!$D36,'C Report'!W$100:W$199)+SUMIF('C Report'!$A$300:$A$399,'C Report Grouper'!$D36,'C Report'!W$300:W$399),SUMIF('C Report'!$A$100:$A$199,'C Report Grouper'!$D36,'C Report'!W$100:W$199))</f>
        <v>0</v>
      </c>
      <c r="Z36" s="395">
        <f>IF($D$4="MAP+ADM Waivers",SUMIF('C Report'!$A$100:$A$199,'C Report Grouper'!$D36,'C Report'!X$100:X$199)+SUMIF('C Report'!$A$300:$A$399,'C Report Grouper'!$D36,'C Report'!X$300:X$399),SUMIF('C Report'!$A$100:$A$199,'C Report Grouper'!$D36,'C Report'!X$100:X$199))</f>
        <v>0</v>
      </c>
      <c r="AA36" s="99">
        <f>IF($D$4="MAP+ADM Waivers",SUMIF('C Report'!$A$100:$A$199,'C Report Grouper'!$D36,'C Report'!Y$100:Y$199)+SUMIF('C Report'!$A$300:$A$399,'C Report Grouper'!$D36,'C Report'!Y$300:Y$399),SUMIF('C Report'!$A$100:$A$199,'C Report Grouper'!$D36,'C Report'!Y$100:Y$199))</f>
        <v>0</v>
      </c>
      <c r="AB36" s="98">
        <f>IF($D$4="MAP+ADM Waivers",SUMIF('C Report'!$A$100:$A$199,'C Report Grouper'!$D36,'C Report'!Z$100:Z$199)+SUMIF('C Report'!$A$300:$A$399,'C Report Grouper'!$D36,'C Report'!Z$300:Z$399),SUMIF('C Report'!$A$100:$A$199,'C Report Grouper'!$D36,'C Report'!Z$100:Z$199))</f>
        <v>0</v>
      </c>
      <c r="AC36" s="98">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t="13" hidden="1" x14ac:dyDescent="0.3">
      <c r="B37" s="22" t="str">
        <f>IFERROR(VLOOKUP(C37,'MEG Def'!$A$47:$B$50,2),"")</f>
        <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7">
        <f>IF($D$4="MAP+ADM Waivers",SUMIF('C Report'!$A$100:$A$199,'C Report Grouper'!$D37,'C Report'!T$100:T$199)+SUMIF('C Report'!$A$300:$A$399,'C Report Grouper'!$D37,'C Report'!T$300:T$399),SUMIF('C Report'!$A$100:$A$199,'C Report Grouper'!$D37,'C Report'!T$100:T$199))</f>
        <v>0</v>
      </c>
      <c r="W37" s="395">
        <f>IF($D$4="MAP+ADM Waivers",SUMIF('C Report'!$A$100:$A$199,'C Report Grouper'!$D37,'C Report'!U$100:U$199)+SUMIF('C Report'!$A$300:$A$399,'C Report Grouper'!$D37,'C Report'!U$300:U$399),SUMIF('C Report'!$A$100:$A$199,'C Report Grouper'!$D37,'C Report'!U$100:U$199))</f>
        <v>0</v>
      </c>
      <c r="X37" s="395">
        <f>IF($D$4="MAP+ADM Waivers",SUMIF('C Report'!$A$100:$A$199,'C Report Grouper'!$D37,'C Report'!V$100:V$199)+SUMIF('C Report'!$A$300:$A$399,'C Report Grouper'!$D37,'C Report'!V$300:V$399),SUMIF('C Report'!$A$100:$A$199,'C Report Grouper'!$D37,'C Report'!V$100:V$199))</f>
        <v>0</v>
      </c>
      <c r="Y37" s="395">
        <f>IF($D$4="MAP+ADM Waivers",SUMIF('C Report'!$A$100:$A$199,'C Report Grouper'!$D37,'C Report'!W$100:W$199)+SUMIF('C Report'!$A$300:$A$399,'C Report Grouper'!$D37,'C Report'!W$300:W$399),SUMIF('C Report'!$A$100:$A$199,'C Report Grouper'!$D37,'C Report'!W$100:W$199))</f>
        <v>0</v>
      </c>
      <c r="Z37" s="395">
        <f>IF($D$4="MAP+ADM Waivers",SUMIF('C Report'!$A$100:$A$199,'C Report Grouper'!$D37,'C Report'!X$100:X$199)+SUMIF('C Report'!$A$300:$A$399,'C Report Grouper'!$D37,'C Report'!X$300:X$399),SUMIF('C Report'!$A$100:$A$199,'C Report Grouper'!$D37,'C Report'!X$100:X$199))</f>
        <v>0</v>
      </c>
      <c r="AA37" s="99">
        <f>IF($D$4="MAP+ADM Waivers",SUMIF('C Report'!$A$100:$A$199,'C Report Grouper'!$D37,'C Report'!Y$100:Y$199)+SUMIF('C Report'!$A$300:$A$399,'C Report Grouper'!$D37,'C Report'!Y$300:Y$399),SUMIF('C Report'!$A$100:$A$199,'C Report Grouper'!$D37,'C Report'!Y$100:Y$199))</f>
        <v>0</v>
      </c>
      <c r="AB37" s="98">
        <f>IF($D$4="MAP+ADM Waivers",SUMIF('C Report'!$A$100:$A$199,'C Report Grouper'!$D37,'C Report'!Z$100:Z$199)+SUMIF('C Report'!$A$300:$A$399,'C Report Grouper'!$D37,'C Report'!Z$300:Z$399),SUMIF('C Report'!$A$100:$A$199,'C Report Grouper'!$D37,'C Report'!Z$100:Z$199))</f>
        <v>0</v>
      </c>
      <c r="AC37" s="98">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t="13" hidden="1" x14ac:dyDescent="0.3">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7">
        <f>IF($D$4="MAP+ADM Waivers",SUMIF('C Report'!$A$100:$A$199,'C Report Grouper'!$D38,'C Report'!T$100:T$199)+SUMIF('C Report'!$A$300:$A$399,'C Report Grouper'!$D38,'C Report'!T$300:T$399),SUMIF('C Report'!$A$100:$A$199,'C Report Grouper'!$D38,'C Report'!T$100:T$199))</f>
        <v>0</v>
      </c>
      <c r="W38" s="395">
        <f>IF($D$4="MAP+ADM Waivers",SUMIF('C Report'!$A$100:$A$199,'C Report Grouper'!$D38,'C Report'!U$100:U$199)+SUMIF('C Report'!$A$300:$A$399,'C Report Grouper'!$D38,'C Report'!U$300:U$399),SUMIF('C Report'!$A$100:$A$199,'C Report Grouper'!$D38,'C Report'!U$100:U$199))</f>
        <v>0</v>
      </c>
      <c r="X38" s="395">
        <f>IF($D$4="MAP+ADM Waivers",SUMIF('C Report'!$A$100:$A$199,'C Report Grouper'!$D38,'C Report'!V$100:V$199)+SUMIF('C Report'!$A$300:$A$399,'C Report Grouper'!$D38,'C Report'!V$300:V$399),SUMIF('C Report'!$A$100:$A$199,'C Report Grouper'!$D38,'C Report'!V$100:V$199))</f>
        <v>0</v>
      </c>
      <c r="Y38" s="395">
        <f>IF($D$4="MAP+ADM Waivers",SUMIF('C Report'!$A$100:$A$199,'C Report Grouper'!$D38,'C Report'!W$100:W$199)+SUMIF('C Report'!$A$300:$A$399,'C Report Grouper'!$D38,'C Report'!W$300:W$399),SUMIF('C Report'!$A$100:$A$199,'C Report Grouper'!$D38,'C Report'!W$100:W$199))</f>
        <v>0</v>
      </c>
      <c r="Z38" s="395">
        <f>IF($D$4="MAP+ADM Waivers",SUMIF('C Report'!$A$100:$A$199,'C Report Grouper'!$D38,'C Report'!X$100:X$199)+SUMIF('C Report'!$A$300:$A$399,'C Report Grouper'!$D38,'C Report'!X$300:X$399),SUMIF('C Report'!$A$100:$A$199,'C Report Grouper'!$D38,'C Report'!X$100:X$199))</f>
        <v>0</v>
      </c>
      <c r="AA38" s="99">
        <f>IF($D$4="MAP+ADM Waivers",SUMIF('C Report'!$A$100:$A$199,'C Report Grouper'!$D38,'C Report'!Y$100:Y$199)+SUMIF('C Report'!$A$300:$A$399,'C Report Grouper'!$D38,'C Report'!Y$300:Y$399),SUMIF('C Report'!$A$100:$A$199,'C Report Grouper'!$D38,'C Report'!Y$100:Y$199))</f>
        <v>0</v>
      </c>
      <c r="AB38" s="98">
        <f>IF($D$4="MAP+ADM Waivers",SUMIF('C Report'!$A$100:$A$199,'C Report Grouper'!$D38,'C Report'!Z$100:Z$199)+SUMIF('C Report'!$A$300:$A$399,'C Report Grouper'!$D38,'C Report'!Z$300:Z$399),SUMIF('C Report'!$A$100:$A$199,'C Report Grouper'!$D38,'C Report'!Z$100:Z$199))</f>
        <v>0</v>
      </c>
      <c r="AC38" s="98">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t="13" hidden="1" x14ac:dyDescent="0.3">
      <c r="B39" s="22"/>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7">
        <f>IF($D$4="MAP+ADM Waivers",SUMIF('C Report'!$A$100:$A$199,'C Report Grouper'!$D39,'C Report'!T$100:T$199)+SUMIF('C Report'!$A$300:$A$399,'C Report Grouper'!$D39,'C Report'!T$300:T$399),SUMIF('C Report'!$A$100:$A$199,'C Report Grouper'!$D39,'C Report'!T$100:T$199))</f>
        <v>0</v>
      </c>
      <c r="W39" s="395">
        <f>IF($D$4="MAP+ADM Waivers",SUMIF('C Report'!$A$100:$A$199,'C Report Grouper'!$D39,'C Report'!U$100:U$199)+SUMIF('C Report'!$A$300:$A$399,'C Report Grouper'!$D39,'C Report'!U$300:U$399),SUMIF('C Report'!$A$100:$A$199,'C Report Grouper'!$D39,'C Report'!U$100:U$199))</f>
        <v>0</v>
      </c>
      <c r="X39" s="395">
        <f>IF($D$4="MAP+ADM Waivers",SUMIF('C Report'!$A$100:$A$199,'C Report Grouper'!$D39,'C Report'!V$100:V$199)+SUMIF('C Report'!$A$300:$A$399,'C Report Grouper'!$D39,'C Report'!V$300:V$399),SUMIF('C Report'!$A$100:$A$199,'C Report Grouper'!$D39,'C Report'!V$100:V$199))</f>
        <v>0</v>
      </c>
      <c r="Y39" s="395">
        <f>IF($D$4="MAP+ADM Waivers",SUMIF('C Report'!$A$100:$A$199,'C Report Grouper'!$D39,'C Report'!W$100:W$199)+SUMIF('C Report'!$A$300:$A$399,'C Report Grouper'!$D39,'C Report'!W$300:W$399),SUMIF('C Report'!$A$100:$A$199,'C Report Grouper'!$D39,'C Report'!W$100:W$199))</f>
        <v>0</v>
      </c>
      <c r="Z39" s="395">
        <f>IF($D$4="MAP+ADM Waivers",SUMIF('C Report'!$A$100:$A$199,'C Report Grouper'!$D39,'C Report'!X$100:X$199)+SUMIF('C Report'!$A$300:$A$399,'C Report Grouper'!$D39,'C Report'!X$300:X$399),SUMIF('C Report'!$A$100:$A$199,'C Report Grouper'!$D39,'C Report'!X$100:X$199))</f>
        <v>0</v>
      </c>
      <c r="AA39" s="99">
        <f>IF($D$4="MAP+ADM Waivers",SUMIF('C Report'!$A$100:$A$199,'C Report Grouper'!$D39,'C Report'!Y$100:Y$199)+SUMIF('C Report'!$A$300:$A$399,'C Report Grouper'!$D39,'C Report'!Y$300:Y$399),SUMIF('C Report'!$A$100:$A$199,'C Report Grouper'!$D39,'C Report'!Y$100:Y$199))</f>
        <v>0</v>
      </c>
      <c r="AB39" s="98">
        <f>IF($D$4="MAP+ADM Waivers",SUMIF('C Report'!$A$100:$A$199,'C Report Grouper'!$D39,'C Report'!Z$100:Z$199)+SUMIF('C Report'!$A$300:$A$399,'C Report Grouper'!$D39,'C Report'!Z$300:Z$399),SUMIF('C Report'!$A$100:$A$199,'C Report Grouper'!$D39,'C Report'!Z$100:Z$199))</f>
        <v>0</v>
      </c>
      <c r="AC39" s="98">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t="13" hidden="1" x14ac:dyDescent="0.3">
      <c r="B40" s="6" t="s">
        <v>80</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7">
        <f>IF($D$4="MAP+ADM Waivers",SUMIF('C Report'!$A$100:$A$199,'C Report Grouper'!$D40,'C Report'!T$100:T$199)+SUMIF('C Report'!$A$300:$A$399,'C Report Grouper'!$D40,'C Report'!T$300:T$399),SUMIF('C Report'!$A$100:$A$199,'C Report Grouper'!$D40,'C Report'!T$100:T$199))</f>
        <v>0</v>
      </c>
      <c r="W40" s="395">
        <f>IF($D$4="MAP+ADM Waivers",SUMIF('C Report'!$A$100:$A$199,'C Report Grouper'!$D40,'C Report'!U$100:U$199)+SUMIF('C Report'!$A$300:$A$399,'C Report Grouper'!$D40,'C Report'!U$300:U$399),SUMIF('C Report'!$A$100:$A$199,'C Report Grouper'!$D40,'C Report'!U$100:U$199))</f>
        <v>0</v>
      </c>
      <c r="X40" s="395">
        <f>IF($D$4="MAP+ADM Waivers",SUMIF('C Report'!$A$100:$A$199,'C Report Grouper'!$D40,'C Report'!V$100:V$199)+SUMIF('C Report'!$A$300:$A$399,'C Report Grouper'!$D40,'C Report'!V$300:V$399),SUMIF('C Report'!$A$100:$A$199,'C Report Grouper'!$D40,'C Report'!V$100:V$199))</f>
        <v>0</v>
      </c>
      <c r="Y40" s="395">
        <f>IF($D$4="MAP+ADM Waivers",SUMIF('C Report'!$A$100:$A$199,'C Report Grouper'!$D40,'C Report'!W$100:W$199)+SUMIF('C Report'!$A$300:$A$399,'C Report Grouper'!$D40,'C Report'!W$300:W$399),SUMIF('C Report'!$A$100:$A$199,'C Report Grouper'!$D40,'C Report'!W$100:W$199))</f>
        <v>0</v>
      </c>
      <c r="Z40" s="395">
        <f>IF($D$4="MAP+ADM Waivers",SUMIF('C Report'!$A$100:$A$199,'C Report Grouper'!$D40,'C Report'!X$100:X$199)+SUMIF('C Report'!$A$300:$A$399,'C Report Grouper'!$D40,'C Report'!X$300:X$399),SUMIF('C Report'!$A$100:$A$199,'C Report Grouper'!$D40,'C Report'!X$100:X$199))</f>
        <v>0</v>
      </c>
      <c r="AA40" s="99">
        <f>IF($D$4="MAP+ADM Waivers",SUMIF('C Report'!$A$100:$A$199,'C Report Grouper'!$D40,'C Report'!Y$100:Y$199)+SUMIF('C Report'!$A$300:$A$399,'C Report Grouper'!$D40,'C Report'!Y$300:Y$399),SUMIF('C Report'!$A$100:$A$199,'C Report Grouper'!$D40,'C Report'!Y$100:Y$199))</f>
        <v>0</v>
      </c>
      <c r="AB40" s="98">
        <f>IF($D$4="MAP+ADM Waivers",SUMIF('C Report'!$A$100:$A$199,'C Report Grouper'!$D40,'C Report'!Z$100:Z$199)+SUMIF('C Report'!$A$300:$A$399,'C Report Grouper'!$D40,'C Report'!Z$300:Z$399),SUMIF('C Report'!$A$100:$A$199,'C Report Grouper'!$D40,'C Report'!Z$100:Z$199))</f>
        <v>0</v>
      </c>
      <c r="AC40" s="98">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t="13" hidden="1" x14ac:dyDescent="0.3">
      <c r="B41" s="22" t="str">
        <f>IFERROR(VLOOKUP(C41,'MEG Def'!$A$52:$B$55,2),"")</f>
        <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7">
        <f>IF($D$4="MAP+ADM Waivers",SUMIF('C Report'!$A$100:$A$199,'C Report Grouper'!$D41,'C Report'!T$100:T$199)+SUMIF('C Report'!$A$300:$A$399,'C Report Grouper'!$D41,'C Report'!T$300:T$399),SUMIF('C Report'!$A$100:$A$199,'C Report Grouper'!$D41,'C Report'!T$100:T$199))</f>
        <v>0</v>
      </c>
      <c r="W41" s="395">
        <f>IF($D$4="MAP+ADM Waivers",SUMIF('C Report'!$A$100:$A$199,'C Report Grouper'!$D41,'C Report'!U$100:U$199)+SUMIF('C Report'!$A$300:$A$399,'C Report Grouper'!$D41,'C Report'!U$300:U$399),SUMIF('C Report'!$A$100:$A$199,'C Report Grouper'!$D41,'C Report'!U$100:U$199))</f>
        <v>0</v>
      </c>
      <c r="X41" s="395">
        <f>IF($D$4="MAP+ADM Waivers",SUMIF('C Report'!$A$100:$A$199,'C Report Grouper'!$D41,'C Report'!V$100:V$199)+SUMIF('C Report'!$A$300:$A$399,'C Report Grouper'!$D41,'C Report'!V$300:V$399),SUMIF('C Report'!$A$100:$A$199,'C Report Grouper'!$D41,'C Report'!V$100:V$199))</f>
        <v>0</v>
      </c>
      <c r="Y41" s="395">
        <f>IF($D$4="MAP+ADM Waivers",SUMIF('C Report'!$A$100:$A$199,'C Report Grouper'!$D41,'C Report'!W$100:W$199)+SUMIF('C Report'!$A$300:$A$399,'C Report Grouper'!$D41,'C Report'!W$300:W$399),SUMIF('C Report'!$A$100:$A$199,'C Report Grouper'!$D41,'C Report'!W$100:W$199))</f>
        <v>0</v>
      </c>
      <c r="Z41" s="395">
        <f>IF($D$4="MAP+ADM Waivers",SUMIF('C Report'!$A$100:$A$199,'C Report Grouper'!$D41,'C Report'!X$100:X$199)+SUMIF('C Report'!$A$300:$A$399,'C Report Grouper'!$D41,'C Report'!X$300:X$399),SUMIF('C Report'!$A$100:$A$199,'C Report Grouper'!$D41,'C Report'!X$100:X$199))</f>
        <v>0</v>
      </c>
      <c r="AA41" s="99">
        <f>IF($D$4="MAP+ADM Waivers",SUMIF('C Report'!$A$100:$A$199,'C Report Grouper'!$D41,'C Report'!Y$100:Y$199)+SUMIF('C Report'!$A$300:$A$399,'C Report Grouper'!$D41,'C Report'!Y$300:Y$399),SUMIF('C Report'!$A$100:$A$199,'C Report Grouper'!$D41,'C Report'!Y$100:Y$199))</f>
        <v>0</v>
      </c>
      <c r="AB41" s="98">
        <f>IF($D$4="MAP+ADM Waivers",SUMIF('C Report'!$A$100:$A$199,'C Report Grouper'!$D41,'C Report'!Z$100:Z$199)+SUMIF('C Report'!$A$300:$A$399,'C Report Grouper'!$D41,'C Report'!Z$300:Z$399),SUMIF('C Report'!$A$100:$A$199,'C Report Grouper'!$D41,'C Report'!Z$100:Z$199))</f>
        <v>0</v>
      </c>
      <c r="AC41" s="98">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t="13" hidden="1" x14ac:dyDescent="0.3">
      <c r="B42" s="22" t="str">
        <f>IFERROR(VLOOKUP(C42,'MEG Def'!$A$52:$B$55,2),"")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7">
        <f>IF($D$4="MAP+ADM Waivers",SUMIF('C Report'!$A$100:$A$199,'C Report Grouper'!$D42,'C Report'!T$100:T$199)+SUMIF('C Report'!$A$300:$A$399,'C Report Grouper'!$D42,'C Report'!T$300:T$399),SUMIF('C Report'!$A$100:$A$199,'C Report Grouper'!$D42,'C Report'!T$100:T$199))</f>
        <v>0</v>
      </c>
      <c r="W42" s="395">
        <f>IF($D$4="MAP+ADM Waivers",SUMIF('C Report'!$A$100:$A$199,'C Report Grouper'!$D42,'C Report'!U$100:U$199)+SUMIF('C Report'!$A$300:$A$399,'C Report Grouper'!$D42,'C Report'!U$300:U$399),SUMIF('C Report'!$A$100:$A$199,'C Report Grouper'!$D42,'C Report'!U$100:U$199))</f>
        <v>0</v>
      </c>
      <c r="X42" s="395">
        <f>IF($D$4="MAP+ADM Waivers",SUMIF('C Report'!$A$100:$A$199,'C Report Grouper'!$D42,'C Report'!V$100:V$199)+SUMIF('C Report'!$A$300:$A$399,'C Report Grouper'!$D42,'C Report'!V$300:V$399),SUMIF('C Report'!$A$100:$A$199,'C Report Grouper'!$D42,'C Report'!V$100:V$199))</f>
        <v>0</v>
      </c>
      <c r="Y42" s="395">
        <f>IF($D$4="MAP+ADM Waivers",SUMIF('C Report'!$A$100:$A$199,'C Report Grouper'!$D42,'C Report'!W$100:W$199)+SUMIF('C Report'!$A$300:$A$399,'C Report Grouper'!$D42,'C Report'!W$300:W$399),SUMIF('C Report'!$A$100:$A$199,'C Report Grouper'!$D42,'C Report'!W$100:W$199))</f>
        <v>0</v>
      </c>
      <c r="Z42" s="395">
        <f>IF($D$4="MAP+ADM Waivers",SUMIF('C Report'!$A$100:$A$199,'C Report Grouper'!$D42,'C Report'!X$100:X$199)+SUMIF('C Report'!$A$300:$A$399,'C Report Grouper'!$D42,'C Report'!X$300:X$399),SUMIF('C Report'!$A$100:$A$199,'C Report Grouper'!$D42,'C Report'!X$100:X$199))</f>
        <v>0</v>
      </c>
      <c r="AA42" s="99">
        <f>IF($D$4="MAP+ADM Waivers",SUMIF('C Report'!$A$100:$A$199,'C Report Grouper'!$D42,'C Report'!Y$100:Y$199)+SUMIF('C Report'!$A$300:$A$399,'C Report Grouper'!$D42,'C Report'!Y$300:Y$399),SUMIF('C Report'!$A$100:$A$199,'C Report Grouper'!$D42,'C Report'!Y$100:Y$199))</f>
        <v>0</v>
      </c>
      <c r="AB42" s="98">
        <f>IF($D$4="MAP+ADM Waivers",SUMIF('C Report'!$A$100:$A$199,'C Report Grouper'!$D42,'C Report'!Z$100:Z$199)+SUMIF('C Report'!$A$300:$A$399,'C Report Grouper'!$D42,'C Report'!Z$300:Z$399),SUMIF('C Report'!$A$100:$A$199,'C Report Grouper'!$D42,'C Report'!Z$100:Z$199))</f>
        <v>0</v>
      </c>
      <c r="AC42" s="98">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t="13" hidden="1" x14ac:dyDescent="0.3">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7">
        <f>IF($D$4="MAP+ADM Waivers",SUMIF('C Report'!$A$100:$A$199,'C Report Grouper'!$D43,'C Report'!T$100:T$199)+SUMIF('C Report'!$A$300:$A$399,'C Report Grouper'!$D43,'C Report'!T$300:T$399),SUMIF('C Report'!$A$100:$A$199,'C Report Grouper'!$D43,'C Report'!T$100:T$199))</f>
        <v>0</v>
      </c>
      <c r="W43" s="395">
        <f>IF($D$4="MAP+ADM Waivers",SUMIF('C Report'!$A$100:$A$199,'C Report Grouper'!$D43,'C Report'!U$100:U$199)+SUMIF('C Report'!$A$300:$A$399,'C Report Grouper'!$D43,'C Report'!U$300:U$399),SUMIF('C Report'!$A$100:$A$199,'C Report Grouper'!$D43,'C Report'!U$100:U$199))</f>
        <v>0</v>
      </c>
      <c r="X43" s="395">
        <f>IF($D$4="MAP+ADM Waivers",SUMIF('C Report'!$A$100:$A$199,'C Report Grouper'!$D43,'C Report'!V$100:V$199)+SUMIF('C Report'!$A$300:$A$399,'C Report Grouper'!$D43,'C Report'!V$300:V$399),SUMIF('C Report'!$A$100:$A$199,'C Report Grouper'!$D43,'C Report'!V$100:V$199))</f>
        <v>0</v>
      </c>
      <c r="Y43" s="395">
        <f>IF($D$4="MAP+ADM Waivers",SUMIF('C Report'!$A$100:$A$199,'C Report Grouper'!$D43,'C Report'!W$100:W$199)+SUMIF('C Report'!$A$300:$A$399,'C Report Grouper'!$D43,'C Report'!W$300:W$399),SUMIF('C Report'!$A$100:$A$199,'C Report Grouper'!$D43,'C Report'!W$100:W$199))</f>
        <v>0</v>
      </c>
      <c r="Z43" s="395">
        <f>IF($D$4="MAP+ADM Waivers",SUMIF('C Report'!$A$100:$A$199,'C Report Grouper'!$D43,'C Report'!X$100:X$199)+SUMIF('C Report'!$A$300:$A$399,'C Report Grouper'!$D43,'C Report'!X$300:X$399),SUMIF('C Report'!$A$100:$A$199,'C Report Grouper'!$D43,'C Report'!X$100:X$199))</f>
        <v>0</v>
      </c>
      <c r="AA43" s="99">
        <f>IF($D$4="MAP+ADM Waivers",SUMIF('C Report'!$A$100:$A$199,'C Report Grouper'!$D43,'C Report'!Y$100:Y$199)+SUMIF('C Report'!$A$300:$A$399,'C Report Grouper'!$D43,'C Report'!Y$300:Y$399),SUMIF('C Report'!$A$100:$A$199,'C Report Grouper'!$D43,'C Report'!Y$100:Y$199))</f>
        <v>0</v>
      </c>
      <c r="AB43" s="98">
        <f>IF($D$4="MAP+ADM Waivers",SUMIF('C Report'!$A$100:$A$199,'C Report Grouper'!$D43,'C Report'!Z$100:Z$199)+SUMIF('C Report'!$A$300:$A$399,'C Report Grouper'!$D43,'C Report'!Z$300:Z$399),SUMIF('C Report'!$A$100:$A$199,'C Report Grouper'!$D43,'C Report'!Z$100:Z$199))</f>
        <v>0</v>
      </c>
      <c r="AC43" s="98">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t="13" hidden="1" x14ac:dyDescent="0.3">
      <c r="B44" s="22"/>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7">
        <f>IF($D$4="MAP+ADM Waivers",SUMIF('C Report'!$A$100:$A$199,'C Report Grouper'!$D44,'C Report'!T$100:T$199)+SUMIF('C Report'!$A$300:$A$399,'C Report Grouper'!$D44,'C Report'!T$300:T$399),SUMIF('C Report'!$A$100:$A$199,'C Report Grouper'!$D44,'C Report'!T$100:T$199))</f>
        <v>0</v>
      </c>
      <c r="W44" s="395">
        <f>IF($D$4="MAP+ADM Waivers",SUMIF('C Report'!$A$100:$A$199,'C Report Grouper'!$D44,'C Report'!U$100:U$199)+SUMIF('C Report'!$A$300:$A$399,'C Report Grouper'!$D44,'C Report'!U$300:U$399),SUMIF('C Report'!$A$100:$A$199,'C Report Grouper'!$D44,'C Report'!U$100:U$199))</f>
        <v>0</v>
      </c>
      <c r="X44" s="395">
        <f>IF($D$4="MAP+ADM Waivers",SUMIF('C Report'!$A$100:$A$199,'C Report Grouper'!$D44,'C Report'!V$100:V$199)+SUMIF('C Report'!$A$300:$A$399,'C Report Grouper'!$D44,'C Report'!V$300:V$399),SUMIF('C Report'!$A$100:$A$199,'C Report Grouper'!$D44,'C Report'!V$100:V$199))</f>
        <v>0</v>
      </c>
      <c r="Y44" s="395">
        <f>IF($D$4="MAP+ADM Waivers",SUMIF('C Report'!$A$100:$A$199,'C Report Grouper'!$D44,'C Report'!W$100:W$199)+SUMIF('C Report'!$A$300:$A$399,'C Report Grouper'!$D44,'C Report'!W$300:W$399),SUMIF('C Report'!$A$100:$A$199,'C Report Grouper'!$D44,'C Report'!W$100:W$199))</f>
        <v>0</v>
      </c>
      <c r="Z44" s="395">
        <f>IF($D$4="MAP+ADM Waivers",SUMIF('C Report'!$A$100:$A$199,'C Report Grouper'!$D44,'C Report'!X$100:X$199)+SUMIF('C Report'!$A$300:$A$399,'C Report Grouper'!$D44,'C Report'!X$300:X$399),SUMIF('C Report'!$A$100:$A$199,'C Report Grouper'!$D44,'C Report'!X$100:X$199))</f>
        <v>0</v>
      </c>
      <c r="AA44" s="99">
        <f>IF($D$4="MAP+ADM Waivers",SUMIF('C Report'!$A$100:$A$199,'C Report Grouper'!$D44,'C Report'!Y$100:Y$199)+SUMIF('C Report'!$A$300:$A$399,'C Report Grouper'!$D44,'C Report'!Y$300:Y$399),SUMIF('C Report'!$A$100:$A$199,'C Report Grouper'!$D44,'C Report'!Y$100:Y$199))</f>
        <v>0</v>
      </c>
      <c r="AB44" s="98">
        <f>IF($D$4="MAP+ADM Waivers",SUMIF('C Report'!$A$100:$A$199,'C Report Grouper'!$D44,'C Report'!Z$100:Z$199)+SUMIF('C Report'!$A$300:$A$399,'C Report Grouper'!$D44,'C Report'!Z$300:Z$399),SUMIF('C Report'!$A$100:$A$199,'C Report Grouper'!$D44,'C Report'!Z$100:Z$199))</f>
        <v>0</v>
      </c>
      <c r="AC44" s="98">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t="13" hidden="1" x14ac:dyDescent="0.3">
      <c r="B45" s="6" t="s">
        <v>81</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7">
        <f>IF($D$4="MAP+ADM Waivers",SUMIF('C Report'!$A$100:$A$199,'C Report Grouper'!$D45,'C Report'!T$100:T$199)+SUMIF('C Report'!$A$300:$A$399,'C Report Grouper'!$D45,'C Report'!T$300:T$399),SUMIF('C Report'!$A$100:$A$199,'C Report Grouper'!$D45,'C Report'!T$100:T$199))</f>
        <v>0</v>
      </c>
      <c r="W45" s="395">
        <f>IF($D$4="MAP+ADM Waivers",SUMIF('C Report'!$A$100:$A$199,'C Report Grouper'!$D45,'C Report'!U$100:U$199)+SUMIF('C Report'!$A$300:$A$399,'C Report Grouper'!$D45,'C Report'!U$300:U$399),SUMIF('C Report'!$A$100:$A$199,'C Report Grouper'!$D45,'C Report'!U$100:U$199))</f>
        <v>0</v>
      </c>
      <c r="X45" s="395">
        <f>IF($D$4="MAP+ADM Waivers",SUMIF('C Report'!$A$100:$A$199,'C Report Grouper'!$D45,'C Report'!V$100:V$199)+SUMIF('C Report'!$A$300:$A$399,'C Report Grouper'!$D45,'C Report'!V$300:V$399),SUMIF('C Report'!$A$100:$A$199,'C Report Grouper'!$D45,'C Report'!V$100:V$199))</f>
        <v>0</v>
      </c>
      <c r="Y45" s="395">
        <f>IF($D$4="MAP+ADM Waivers",SUMIF('C Report'!$A$100:$A$199,'C Report Grouper'!$D45,'C Report'!W$100:W$199)+SUMIF('C Report'!$A$300:$A$399,'C Report Grouper'!$D45,'C Report'!W$300:W$399),SUMIF('C Report'!$A$100:$A$199,'C Report Grouper'!$D45,'C Report'!W$100:W$199))</f>
        <v>0</v>
      </c>
      <c r="Z45" s="395">
        <f>IF($D$4="MAP+ADM Waivers",SUMIF('C Report'!$A$100:$A$199,'C Report Grouper'!$D45,'C Report'!X$100:X$199)+SUMIF('C Report'!$A$300:$A$399,'C Report Grouper'!$D45,'C Report'!X$300:X$399),SUMIF('C Report'!$A$100:$A$199,'C Report Grouper'!$D45,'C Report'!X$100:X$199))</f>
        <v>0</v>
      </c>
      <c r="AA45" s="99">
        <f>IF($D$4="MAP+ADM Waivers",SUMIF('C Report'!$A$100:$A$199,'C Report Grouper'!$D45,'C Report'!Y$100:Y$199)+SUMIF('C Report'!$A$300:$A$399,'C Report Grouper'!$D45,'C Report'!Y$300:Y$399),SUMIF('C Report'!$A$100:$A$199,'C Report Grouper'!$D45,'C Report'!Y$100:Y$199))</f>
        <v>0</v>
      </c>
      <c r="AB45" s="98">
        <f>IF($D$4="MAP+ADM Waivers",SUMIF('C Report'!$A$100:$A$199,'C Report Grouper'!$D45,'C Report'!Z$100:Z$199)+SUMIF('C Report'!$A$300:$A$399,'C Report Grouper'!$D45,'C Report'!Z$300:Z$399),SUMIF('C Report'!$A$100:$A$199,'C Report Grouper'!$D45,'C Report'!Z$100:Z$199))</f>
        <v>0</v>
      </c>
      <c r="AC45" s="98">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t="13" hidden="1" x14ac:dyDescent="0.3">
      <c r="B46" s="22" t="str">
        <f>IFERROR(VLOOKUP(C46,'MEG Def'!$A$57:$B$60,2),"")</f>
        <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7">
        <f>IF($D$4="MAP+ADM Waivers",SUMIF('C Report'!$A$100:$A$199,'C Report Grouper'!$D46,'C Report'!T$100:T$199)+SUMIF('C Report'!$A$300:$A$399,'C Report Grouper'!$D46,'C Report'!T$300:T$399),SUMIF('C Report'!$A$100:$A$199,'C Report Grouper'!$D46,'C Report'!T$100:T$199))</f>
        <v>0</v>
      </c>
      <c r="W46" s="395">
        <f>IF($D$4="MAP+ADM Waivers",SUMIF('C Report'!$A$100:$A$199,'C Report Grouper'!$D46,'C Report'!U$100:U$199)+SUMIF('C Report'!$A$300:$A$399,'C Report Grouper'!$D46,'C Report'!U$300:U$399),SUMIF('C Report'!$A$100:$A$199,'C Report Grouper'!$D46,'C Report'!U$100:U$199))</f>
        <v>0</v>
      </c>
      <c r="X46" s="395">
        <f>IF($D$4="MAP+ADM Waivers",SUMIF('C Report'!$A$100:$A$199,'C Report Grouper'!$D46,'C Report'!V$100:V$199)+SUMIF('C Report'!$A$300:$A$399,'C Report Grouper'!$D46,'C Report'!V$300:V$399),SUMIF('C Report'!$A$100:$A$199,'C Report Grouper'!$D46,'C Report'!V$100:V$199))</f>
        <v>0</v>
      </c>
      <c r="Y46" s="395">
        <f>IF($D$4="MAP+ADM Waivers",SUMIF('C Report'!$A$100:$A$199,'C Report Grouper'!$D46,'C Report'!W$100:W$199)+SUMIF('C Report'!$A$300:$A$399,'C Report Grouper'!$D46,'C Report'!W$300:W$399),SUMIF('C Report'!$A$100:$A$199,'C Report Grouper'!$D46,'C Report'!W$100:W$199))</f>
        <v>0</v>
      </c>
      <c r="Z46" s="395">
        <f>IF($D$4="MAP+ADM Waivers",SUMIF('C Report'!$A$100:$A$199,'C Report Grouper'!$D46,'C Report'!X$100:X$199)+SUMIF('C Report'!$A$300:$A$399,'C Report Grouper'!$D46,'C Report'!X$300:X$399),SUMIF('C Report'!$A$100:$A$199,'C Report Grouper'!$D46,'C Report'!X$100:X$199))</f>
        <v>0</v>
      </c>
      <c r="AA46" s="99">
        <f>IF($D$4="MAP+ADM Waivers",SUMIF('C Report'!$A$100:$A$199,'C Report Grouper'!$D46,'C Report'!Y$100:Y$199)+SUMIF('C Report'!$A$300:$A$399,'C Report Grouper'!$D46,'C Report'!Y$300:Y$399),SUMIF('C Report'!$A$100:$A$199,'C Report Grouper'!$D46,'C Report'!Y$100:Y$199))</f>
        <v>0</v>
      </c>
      <c r="AB46" s="98">
        <f>IF($D$4="MAP+ADM Waivers",SUMIF('C Report'!$A$100:$A$199,'C Report Grouper'!$D46,'C Report'!Z$100:Z$199)+SUMIF('C Report'!$A$300:$A$399,'C Report Grouper'!$D46,'C Report'!Z$300:Z$399),SUMIF('C Report'!$A$100:$A$199,'C Report Grouper'!$D46,'C Report'!Z$100:Z$199))</f>
        <v>0</v>
      </c>
      <c r="AC46" s="98">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t="13" hidden="1" x14ac:dyDescent="0.3">
      <c r="B47" s="22" t="str">
        <f>IFERROR(VLOOKUP(C47,'MEG Def'!$A$57:$B$60,2),"")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7">
        <f>IF($D$4="MAP+ADM Waivers",SUMIF('C Report'!$A$100:$A$199,'C Report Grouper'!$D47,'C Report'!T$100:T$199)+SUMIF('C Report'!$A$300:$A$399,'C Report Grouper'!$D47,'C Report'!T$300:T$399),SUMIF('C Report'!$A$100:$A$199,'C Report Grouper'!$D47,'C Report'!T$100:T$199))</f>
        <v>0</v>
      </c>
      <c r="W47" s="395">
        <f>IF($D$4="MAP+ADM Waivers",SUMIF('C Report'!$A$100:$A$199,'C Report Grouper'!$D47,'C Report'!U$100:U$199)+SUMIF('C Report'!$A$300:$A$399,'C Report Grouper'!$D47,'C Report'!U$300:U$399),SUMIF('C Report'!$A$100:$A$199,'C Report Grouper'!$D47,'C Report'!U$100:U$199))</f>
        <v>0</v>
      </c>
      <c r="X47" s="395">
        <f>IF($D$4="MAP+ADM Waivers",SUMIF('C Report'!$A$100:$A$199,'C Report Grouper'!$D47,'C Report'!V$100:V$199)+SUMIF('C Report'!$A$300:$A$399,'C Report Grouper'!$D47,'C Report'!V$300:V$399),SUMIF('C Report'!$A$100:$A$199,'C Report Grouper'!$D47,'C Report'!V$100:V$199))</f>
        <v>0</v>
      </c>
      <c r="Y47" s="395">
        <f>IF($D$4="MAP+ADM Waivers",SUMIF('C Report'!$A$100:$A$199,'C Report Grouper'!$D47,'C Report'!W$100:W$199)+SUMIF('C Report'!$A$300:$A$399,'C Report Grouper'!$D47,'C Report'!W$300:W$399),SUMIF('C Report'!$A$100:$A$199,'C Report Grouper'!$D47,'C Report'!W$100:W$199))</f>
        <v>0</v>
      </c>
      <c r="Z47" s="395">
        <f>IF($D$4="MAP+ADM Waivers",SUMIF('C Report'!$A$100:$A$199,'C Report Grouper'!$D47,'C Report'!X$100:X$199)+SUMIF('C Report'!$A$300:$A$399,'C Report Grouper'!$D47,'C Report'!X$300:X$399),SUMIF('C Report'!$A$100:$A$199,'C Report Grouper'!$D47,'C Report'!X$100:X$199))</f>
        <v>0</v>
      </c>
      <c r="AA47" s="99">
        <f>IF($D$4="MAP+ADM Waivers",SUMIF('C Report'!$A$100:$A$199,'C Report Grouper'!$D47,'C Report'!Y$100:Y$199)+SUMIF('C Report'!$A$300:$A$399,'C Report Grouper'!$D47,'C Report'!Y$300:Y$399),SUMIF('C Report'!$A$100:$A$199,'C Report Grouper'!$D47,'C Report'!Y$100:Y$199))</f>
        <v>0</v>
      </c>
      <c r="AB47" s="98">
        <f>IF($D$4="MAP+ADM Waivers",SUMIF('C Report'!$A$100:$A$199,'C Report Grouper'!$D47,'C Report'!Z$100:Z$199)+SUMIF('C Report'!$A$300:$A$399,'C Report Grouper'!$D47,'C Report'!Z$300:Z$399),SUMIF('C Report'!$A$100:$A$199,'C Report Grouper'!$D47,'C Report'!Z$100:Z$199))</f>
        <v>0</v>
      </c>
      <c r="AC47" s="98">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t="13" hidden="1" x14ac:dyDescent="0.3">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7">
        <f>IF($D$4="MAP+ADM Waivers",SUMIF('C Report'!$A$100:$A$199,'C Report Grouper'!$D48,'C Report'!T$100:T$199)+SUMIF('C Report'!$A$300:$A$399,'C Report Grouper'!$D48,'C Report'!T$300:T$399),SUMIF('C Report'!$A$100:$A$199,'C Report Grouper'!$D48,'C Report'!T$100:T$199))</f>
        <v>0</v>
      </c>
      <c r="W48" s="395">
        <f>IF($D$4="MAP+ADM Waivers",SUMIF('C Report'!$A$100:$A$199,'C Report Grouper'!$D48,'C Report'!U$100:U$199)+SUMIF('C Report'!$A$300:$A$399,'C Report Grouper'!$D48,'C Report'!U$300:U$399),SUMIF('C Report'!$A$100:$A$199,'C Report Grouper'!$D48,'C Report'!U$100:U$199))</f>
        <v>0</v>
      </c>
      <c r="X48" s="395">
        <f>IF($D$4="MAP+ADM Waivers",SUMIF('C Report'!$A$100:$A$199,'C Report Grouper'!$D48,'C Report'!V$100:V$199)+SUMIF('C Report'!$A$300:$A$399,'C Report Grouper'!$D48,'C Report'!V$300:V$399),SUMIF('C Report'!$A$100:$A$199,'C Report Grouper'!$D48,'C Report'!V$100:V$199))</f>
        <v>0</v>
      </c>
      <c r="Y48" s="395">
        <f>IF($D$4="MAP+ADM Waivers",SUMIF('C Report'!$A$100:$A$199,'C Report Grouper'!$D48,'C Report'!W$100:W$199)+SUMIF('C Report'!$A$300:$A$399,'C Report Grouper'!$D48,'C Report'!W$300:W$399),SUMIF('C Report'!$A$100:$A$199,'C Report Grouper'!$D48,'C Report'!W$100:W$199))</f>
        <v>0</v>
      </c>
      <c r="Z48" s="395">
        <f>IF($D$4="MAP+ADM Waivers",SUMIF('C Report'!$A$100:$A$199,'C Report Grouper'!$D48,'C Report'!X$100:X$199)+SUMIF('C Report'!$A$300:$A$399,'C Report Grouper'!$D48,'C Report'!X$300:X$399),SUMIF('C Report'!$A$100:$A$199,'C Report Grouper'!$D48,'C Report'!X$100:X$199))</f>
        <v>0</v>
      </c>
      <c r="AA48" s="99">
        <f>IF($D$4="MAP+ADM Waivers",SUMIF('C Report'!$A$100:$A$199,'C Report Grouper'!$D48,'C Report'!Y$100:Y$199)+SUMIF('C Report'!$A$300:$A$399,'C Report Grouper'!$D48,'C Report'!Y$300:Y$399),SUMIF('C Report'!$A$100:$A$199,'C Report Grouper'!$D48,'C Report'!Y$100:Y$199))</f>
        <v>0</v>
      </c>
      <c r="AB48" s="98">
        <f>IF($D$4="MAP+ADM Waivers",SUMIF('C Report'!$A$100:$A$199,'C Report Grouper'!$D48,'C Report'!Z$100:Z$199)+SUMIF('C Report'!$A$300:$A$399,'C Report Grouper'!$D48,'C Report'!Z$300:Z$399),SUMIF('C Report'!$A$100:$A$199,'C Report Grouper'!$D48,'C Report'!Z$100:Z$199))</f>
        <v>0</v>
      </c>
      <c r="AC48" s="98">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35">
      <c r="B49" s="22"/>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7">
        <f>IF($D$4="MAP+ADM Waivers",SUMIF('C Report'!$A$100:$A$199,'C Report Grouper'!$D49,'C Report'!T$100:T$199)+SUMIF('C Report'!$A$300:$A$399,'C Report Grouper'!$D49,'C Report'!T$300:T$399),SUMIF('C Report'!$A$100:$A$199,'C Report Grouper'!$D49,'C Report'!T$100:T$199))</f>
        <v>0</v>
      </c>
      <c r="W49" s="395">
        <f>IF($D$4="MAP+ADM Waivers",SUMIF('C Report'!$A$100:$A$199,'C Report Grouper'!$D49,'C Report'!U$100:U$199)+SUMIF('C Report'!$A$300:$A$399,'C Report Grouper'!$D49,'C Report'!U$300:U$399),SUMIF('C Report'!$A$100:$A$199,'C Report Grouper'!$D49,'C Report'!U$100:U$199))</f>
        <v>0</v>
      </c>
      <c r="X49" s="395">
        <f>IF($D$4="MAP+ADM Waivers",SUMIF('C Report'!$A$100:$A$199,'C Report Grouper'!$D49,'C Report'!V$100:V$199)+SUMIF('C Report'!$A$300:$A$399,'C Report Grouper'!$D49,'C Report'!V$300:V$399),SUMIF('C Report'!$A$100:$A$199,'C Report Grouper'!$D49,'C Report'!V$100:V$199))</f>
        <v>0</v>
      </c>
      <c r="Y49" s="395">
        <f>IF($D$4="MAP+ADM Waivers",SUMIF('C Report'!$A$100:$A$199,'C Report Grouper'!$D49,'C Report'!W$100:W$199)+SUMIF('C Report'!$A$300:$A$399,'C Report Grouper'!$D49,'C Report'!W$300:W$399),SUMIF('C Report'!$A$100:$A$199,'C Report Grouper'!$D49,'C Report'!W$100:W$199))</f>
        <v>0</v>
      </c>
      <c r="Z49" s="395">
        <f>IF($D$4="MAP+ADM Waivers",SUMIF('C Report'!$A$100:$A$199,'C Report Grouper'!$D49,'C Report'!X$100:X$199)+SUMIF('C Report'!$A$300:$A$399,'C Report Grouper'!$D49,'C Report'!X$300:X$399),SUMIF('C Report'!$A$100:$A$199,'C Report Grouper'!$D49,'C Report'!X$100:X$199))</f>
        <v>0</v>
      </c>
      <c r="AA49" s="99">
        <f>IF($D$4="MAP+ADM Waivers",SUMIF('C Report'!$A$100:$A$199,'C Report Grouper'!$D49,'C Report'!Y$100:Y$199)+SUMIF('C Report'!$A$300:$A$399,'C Report Grouper'!$D49,'C Report'!Y$300:Y$399),SUMIF('C Report'!$A$100:$A$199,'C Report Grouper'!$D49,'C Report'!Y$100:Y$199))</f>
        <v>0</v>
      </c>
      <c r="AB49" s="98">
        <f>IF($D$4="MAP+ADM Waivers",SUMIF('C Report'!$A$100:$A$199,'C Report Grouper'!$D49,'C Report'!Z$100:Z$199)+SUMIF('C Report'!$A$300:$A$399,'C Report Grouper'!$D49,'C Report'!Z$300:Z$399),SUMIF('C Report'!$A$100:$A$199,'C Report Grouper'!$D49,'C Report'!Z$100:Z$199))</f>
        <v>0</v>
      </c>
      <c r="AC49" s="98">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35">
      <c r="B50" s="40" t="s">
        <v>4</v>
      </c>
      <c r="C50" s="71"/>
      <c r="D50" s="209"/>
      <c r="E50" s="113">
        <f t="shared" ref="E50:AH50" si="0">SUM(E10:E49)</f>
        <v>7804646</v>
      </c>
      <c r="F50" s="110">
        <f t="shared" si="0"/>
        <v>13927374</v>
      </c>
      <c r="G50" s="110">
        <f t="shared" si="0"/>
        <v>18001205</v>
      </c>
      <c r="H50" s="110">
        <f t="shared" si="0"/>
        <v>23670783</v>
      </c>
      <c r="I50" s="110">
        <f t="shared" si="0"/>
        <v>25950982</v>
      </c>
      <c r="J50" s="110">
        <f t="shared" si="0"/>
        <v>33169941</v>
      </c>
      <c r="K50" s="110">
        <f t="shared" si="0"/>
        <v>39300724</v>
      </c>
      <c r="L50" s="110">
        <f t="shared" si="0"/>
        <v>-36</v>
      </c>
      <c r="M50" s="110">
        <f t="shared" si="0"/>
        <v>15498566</v>
      </c>
      <c r="N50" s="110">
        <f t="shared" si="0"/>
        <v>74540666</v>
      </c>
      <c r="O50" s="110">
        <f t="shared" si="0"/>
        <v>-1</v>
      </c>
      <c r="P50" s="110">
        <f t="shared" si="0"/>
        <v>1692960</v>
      </c>
      <c r="Q50" s="110">
        <f t="shared" si="0"/>
        <v>20104273</v>
      </c>
      <c r="R50" s="110">
        <f t="shared" si="0"/>
        <v>20512347</v>
      </c>
      <c r="S50" s="110">
        <f t="shared" si="0"/>
        <v>19877729</v>
      </c>
      <c r="T50" s="110">
        <f t="shared" si="0"/>
        <v>12907314</v>
      </c>
      <c r="U50" s="110">
        <f t="shared" si="0"/>
        <v>2719100</v>
      </c>
      <c r="V50" s="113">
        <f t="shared" si="0"/>
        <v>11993021</v>
      </c>
      <c r="W50" s="110">
        <f t="shared" si="0"/>
        <v>8243971</v>
      </c>
      <c r="X50" s="110">
        <f t="shared" si="0"/>
        <v>8745890</v>
      </c>
      <c r="Y50" s="110">
        <f t="shared" si="0"/>
        <v>8229086</v>
      </c>
      <c r="Z50" s="110">
        <f t="shared" si="0"/>
        <v>6458762</v>
      </c>
      <c r="AA50" s="114">
        <f t="shared" si="0"/>
        <v>4159588</v>
      </c>
      <c r="AB50" s="110">
        <f t="shared" si="0"/>
        <v>0</v>
      </c>
      <c r="AC50" s="110">
        <f t="shared" si="0"/>
        <v>0</v>
      </c>
      <c r="AD50" s="110">
        <f t="shared" si="0"/>
        <v>0</v>
      </c>
      <c r="AE50" s="110">
        <f t="shared" si="0"/>
        <v>0</v>
      </c>
      <c r="AF50" s="110">
        <f t="shared" si="0"/>
        <v>0</v>
      </c>
      <c r="AG50" s="110">
        <f t="shared" si="0"/>
        <v>0</v>
      </c>
      <c r="AH50" s="114">
        <f t="shared" si="0"/>
        <v>0</v>
      </c>
    </row>
    <row r="51" spans="2:34" ht="13" x14ac:dyDescent="0.3">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t="13" hidden="1" x14ac:dyDescent="0.3">
      <c r="B53" s="2" t="s">
        <v>17</v>
      </c>
      <c r="C53" s="4"/>
      <c r="D53" s="207"/>
    </row>
    <row r="54" spans="2:34" ht="13" hidden="1" thickBot="1" x14ac:dyDescent="0.3">
      <c r="D54" s="211"/>
    </row>
    <row r="55" spans="2:34" ht="13" hidden="1" x14ac:dyDescent="0.3">
      <c r="B55" s="121" t="s">
        <v>54</v>
      </c>
      <c r="C55" s="32"/>
      <c r="D55" s="307"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35">
      <c r="B56" s="29"/>
      <c r="C56" s="55"/>
      <c r="D56" s="282"/>
      <c r="E56" s="308">
        <f>'DY Def'!B$5</f>
        <v>1</v>
      </c>
      <c r="F56" s="309">
        <f>'DY Def'!C$5</f>
        <v>2</v>
      </c>
      <c r="G56" s="309">
        <f>'DY Def'!D$5</f>
        <v>3</v>
      </c>
      <c r="H56" s="309">
        <f>'DY Def'!E$5</f>
        <v>4</v>
      </c>
      <c r="I56" s="309">
        <f>'DY Def'!F$5</f>
        <v>5</v>
      </c>
      <c r="J56" s="309">
        <f>'DY Def'!G$5</f>
        <v>6</v>
      </c>
      <c r="K56" s="309">
        <f>'DY Def'!H$5</f>
        <v>7</v>
      </c>
      <c r="L56" s="309">
        <f>'DY Def'!I$5</f>
        <v>8</v>
      </c>
      <c r="M56" s="309">
        <f>'DY Def'!J$5</f>
        <v>9</v>
      </c>
      <c r="N56" s="309">
        <f>'DY Def'!K$5</f>
        <v>10</v>
      </c>
      <c r="O56" s="309">
        <f>'DY Def'!L$5</f>
        <v>11</v>
      </c>
      <c r="P56" s="309">
        <f>'DY Def'!M$5</f>
        <v>12</v>
      </c>
      <c r="Q56" s="309">
        <f>'DY Def'!N$5</f>
        <v>13</v>
      </c>
      <c r="R56" s="309">
        <f>'DY Def'!O$5</f>
        <v>14</v>
      </c>
      <c r="S56" s="309">
        <f>'DY Def'!P$5</f>
        <v>15</v>
      </c>
      <c r="T56" s="309">
        <f>'DY Def'!Q$5</f>
        <v>16</v>
      </c>
      <c r="U56" s="309">
        <f>'DY Def'!R$5</f>
        <v>17</v>
      </c>
      <c r="V56" s="309">
        <f>'DY Def'!S$5</f>
        <v>18</v>
      </c>
      <c r="W56" s="309">
        <f>'DY Def'!T$5</f>
        <v>19</v>
      </c>
      <c r="X56" s="309">
        <f>'DY Def'!U$5</f>
        <v>20</v>
      </c>
      <c r="Y56" s="309">
        <f>'DY Def'!V$5</f>
        <v>21</v>
      </c>
      <c r="Z56" s="309">
        <f>'DY Def'!W$5</f>
        <v>22</v>
      </c>
      <c r="AA56" s="309">
        <f>'DY Def'!X$5</f>
        <v>23</v>
      </c>
      <c r="AB56" s="309">
        <f>'DY Def'!Y$5</f>
        <v>24</v>
      </c>
      <c r="AC56" s="309">
        <f>'DY Def'!Z$5</f>
        <v>25</v>
      </c>
      <c r="AD56" s="309">
        <f>'DY Def'!AA$5</f>
        <v>26</v>
      </c>
      <c r="AE56" s="309">
        <f>'DY Def'!AB$5</f>
        <v>27</v>
      </c>
      <c r="AF56" s="309">
        <f>'DY Def'!AC$5</f>
        <v>28</v>
      </c>
      <c r="AG56" s="309">
        <f>'DY Def'!AD$5</f>
        <v>29</v>
      </c>
      <c r="AH56" s="310">
        <f>'DY Def'!AE$5</f>
        <v>30</v>
      </c>
    </row>
    <row r="57" spans="2:34" ht="13" hidden="1" x14ac:dyDescent="0.3">
      <c r="B57" s="39" t="s">
        <v>84</v>
      </c>
      <c r="C57" s="55"/>
      <c r="D57" s="282"/>
      <c r="E57" s="311"/>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row>
    <row r="58" spans="2:34" ht="13" hidden="1" x14ac:dyDescent="0.3">
      <c r="B58" s="22" t="str">
        <f>IFERROR(VLOOKUP(C58,'MEG Def'!$A$7:$B$12,2),"")</f>
        <v/>
      </c>
      <c r="C58" s="55"/>
      <c r="D58" s="282"/>
      <c r="E58" s="97">
        <f>IF($D$4="MAP+ADM Waivers",(SUMIF('C Report'!$A$200:$A$299,'C Report Grouper'!$D58,'C Report'!C$200:C$299)+SUMIF('C Report'!$A$400:$A$497,'C Report Grouper'!$D58,'C Report'!C$400:C$497)),SUMIF('C Report'!$A$200:$A$299,'C Report Grouper'!$D58,'C Report'!C$200:C$299))</f>
        <v>0</v>
      </c>
      <c r="F58" s="98">
        <f>IF($D$4="MAP+ADM Waivers",(SUMIF('C Report'!$A$200:$A$299,'C Report Grouper'!$D58,'C Report'!D$200:D$299)+SUMIF('C Report'!$A$400:$A$497,'C Report Grouper'!$D58,'C Report'!D$400:D$497)),SUMIF('C Report'!$A$200:$A$299,'C Report Grouper'!$D58,'C Report'!D$200:D$299))</f>
        <v>0</v>
      </c>
      <c r="G58" s="98">
        <f>IF($D$4="MAP+ADM Waivers",(SUMIF('C Report'!$A$200:$A$299,'C Report Grouper'!$D58,'C Report'!E$200:E$299)+SUMIF('C Report'!$A$400:$A$497,'C Report Grouper'!$D58,'C Report'!E$400:E$497)),SUMIF('C Report'!$A$200:$A$299,'C Report Grouper'!$D58,'C Report'!E$200:E$299))</f>
        <v>0</v>
      </c>
      <c r="H58" s="98">
        <f>IF($D$4="MAP+ADM Waivers",(SUMIF('C Report'!$A$200:$A$299,'C Report Grouper'!$D58,'C Report'!F$200:F$299)+SUMIF('C Report'!$A$400:$A$497,'C Report Grouper'!$D58,'C Report'!F$400:F$497)),SUMIF('C Report'!$A$200:$A$299,'C Report Grouper'!$D58,'C Report'!F$200:F$299))</f>
        <v>0</v>
      </c>
      <c r="I58" s="98">
        <f>IF($D$4="MAP+ADM Waivers",(SUMIF('C Report'!$A$200:$A$299,'C Report Grouper'!$D58,'C Report'!G$200:G$299)+SUMIF('C Report'!$A$400:$A$497,'C Report Grouper'!$D58,'C Report'!G$400:G$497)),SUMIF('C Report'!$A$200:$A$299,'C Report Grouper'!$D58,'C Report'!G$200:G$299))</f>
        <v>0</v>
      </c>
      <c r="J58" s="98">
        <f>IF($D$4="MAP+ADM Waivers",(SUMIF('C Report'!$A$200:$A$299,'C Report Grouper'!$D58,'C Report'!H$200:H$299)+SUMIF('C Report'!$A$400:$A$497,'C Report Grouper'!$D58,'C Report'!H$400:H$497)),SUMIF('C Report'!$A$200:$A$299,'C Report Grouper'!$D58,'C Report'!H$200:H$299))</f>
        <v>0</v>
      </c>
      <c r="K58" s="98">
        <f>IF($D$4="MAP+ADM Waivers",(SUMIF('C Report'!$A$200:$A$299,'C Report Grouper'!$D58,'C Report'!I$200:I$299)+SUMIF('C Report'!$A$400:$A$497,'C Report Grouper'!$D58,'C Report'!I$400:I$497)),SUMIF('C Report'!$A$200:$A$299,'C Report Grouper'!$D58,'C Report'!I$200:I$299))</f>
        <v>0</v>
      </c>
      <c r="L58" s="98">
        <f>IF($D$4="MAP+ADM Waivers",(SUMIF('C Report'!$A$200:$A$299,'C Report Grouper'!$D58,'C Report'!J$200:J$299)+SUMIF('C Report'!$A$400:$A$497,'C Report Grouper'!$D58,'C Report'!J$400:J$497)),SUMIF('C Report'!$A$200:$A$299,'C Report Grouper'!$D58,'C Report'!J$200:J$299))</f>
        <v>0</v>
      </c>
      <c r="M58" s="98">
        <f>IF($D$4="MAP+ADM Waivers",(SUMIF('C Report'!$A$200:$A$299,'C Report Grouper'!$D58,'C Report'!K$200:K$299)+SUMIF('C Report'!$A$400:$A$497,'C Report Grouper'!$D58,'C Report'!K$400:K$497)),SUMIF('C Report'!$A$200:$A$299,'C Report Grouper'!$D58,'C Report'!K$200:K$299))</f>
        <v>0</v>
      </c>
      <c r="N58" s="98">
        <f>IF($D$4="MAP+ADM Waivers",(SUMIF('C Report'!$A$200:$A$299,'C Report Grouper'!$D58,'C Report'!L$200:L$299)+SUMIF('C Report'!$A$400:$A$497,'C Report Grouper'!$D58,'C Report'!L$400:L$497)),SUMIF('C Report'!$A$200:$A$299,'C Report Grouper'!$D58,'C Report'!L$200:L$299))</f>
        <v>0</v>
      </c>
      <c r="O58" s="98">
        <f>IF($D$4="MAP+ADM Waivers",(SUMIF('C Report'!$A$200:$A$299,'C Report Grouper'!$D58,'C Report'!M$200:M$299)+SUMIF('C Report'!$A$400:$A$497,'C Report Grouper'!$D58,'C Report'!M$400:M$497)),SUMIF('C Report'!$A$200:$A$299,'C Report Grouper'!$D58,'C Report'!M$200:M$299))</f>
        <v>0</v>
      </c>
      <c r="P58" s="98">
        <f>IF($D$4="MAP+ADM Waivers",(SUMIF('C Report'!$A$200:$A$299,'C Report Grouper'!$D58,'C Report'!N$200:N$299)+SUMIF('C Report'!$A$400:$A$497,'C Report Grouper'!$D58,'C Report'!N$400:N$497)),SUMIF('C Report'!$A$200:$A$299,'C Report Grouper'!$D58,'C Report'!N$200:N$299))</f>
        <v>0</v>
      </c>
      <c r="Q58" s="98">
        <f>IF($D$4="MAP+ADM Waivers",(SUMIF('C Report'!$A$200:$A$299,'C Report Grouper'!$D58,'C Report'!O$200:O$299)+SUMIF('C Report'!$A$400:$A$497,'C Report Grouper'!$D58,'C Report'!O$400:O$497)),SUMIF('C Report'!$A$200:$A$299,'C Report Grouper'!$D58,'C Report'!O$200:O$299))</f>
        <v>0</v>
      </c>
      <c r="R58" s="98">
        <f>IF($D$4="MAP+ADM Waivers",(SUMIF('C Report'!$A$200:$A$299,'C Report Grouper'!$D58,'C Report'!P$200:P$299)+SUMIF('C Report'!$A$400:$A$497,'C Report Grouper'!$D58,'C Report'!P$400:P$497)),SUMIF('C Report'!$A$200:$A$299,'C Report Grouper'!$D58,'C Report'!P$200:P$299))</f>
        <v>0</v>
      </c>
      <c r="S58" s="98">
        <f>IF($D$4="MAP+ADM Waivers",(SUMIF('C Report'!$A$200:$A$299,'C Report Grouper'!$D58,'C Report'!Q$200:Q$299)+SUMIF('C Report'!$A$400:$A$497,'C Report Grouper'!$D58,'C Report'!Q$400:Q$497)),SUMIF('C Report'!$A$200:$A$299,'C Report Grouper'!$D58,'C Report'!Q$200:Q$299))</f>
        <v>0</v>
      </c>
      <c r="T58" s="98">
        <f>IF($D$4="MAP+ADM Waivers",(SUMIF('C Report'!$A$200:$A$299,'C Report Grouper'!$D58,'C Report'!R$200:R$299)+SUMIF('C Report'!$A$400:$A$497,'C Report Grouper'!$D58,'C Report'!R$400:R$497)),SUMIF('C Report'!$A$200:$A$299,'C Report Grouper'!$D58,'C Report'!R$200:R$299))</f>
        <v>0</v>
      </c>
      <c r="U58" s="98">
        <f>IF($D$4="MAP+ADM Waivers",(SUMIF('C Report'!$A$200:$A$299,'C Report Grouper'!$D58,'C Report'!S$200:S$299)+SUMIF('C Report'!$A$400:$A$497,'C Report Grouper'!$D58,'C Report'!S$400:S$497)),SUMIF('C Report'!$A$200:$A$299,'C Report Grouper'!$D58,'C Report'!S$200:S$299))</f>
        <v>0</v>
      </c>
      <c r="V58" s="98">
        <f>IF($D$4="MAP+ADM Waivers",(SUMIF('C Report'!$A$200:$A$299,'C Report Grouper'!$D58,'C Report'!T$200:T$299)+SUMIF('C Report'!$A$400:$A$497,'C Report Grouper'!$D58,'C Report'!T$400:T$497)),SUMIF('C Report'!$A$200:$A$299,'C Report Grouper'!$D58,'C Report'!T$200:T$299))</f>
        <v>0</v>
      </c>
      <c r="W58" s="98">
        <f>IF($D$4="MAP+ADM Waivers",(SUMIF('C Report'!$A$200:$A$299,'C Report Grouper'!$D58,'C Report'!U$200:U$299)+SUMIF('C Report'!$A$400:$A$497,'C Report Grouper'!$D58,'C Report'!U$400:U$497)),SUMIF('C Report'!$A$200:$A$299,'C Report Grouper'!$D58,'C Report'!U$200:U$299))</f>
        <v>0</v>
      </c>
      <c r="X58" s="98">
        <f>IF($D$4="MAP+ADM Waivers",(SUMIF('C Report'!$A$200:$A$299,'C Report Grouper'!$D58,'C Report'!V$200:V$299)+SUMIF('C Report'!$A$400:$A$497,'C Report Grouper'!$D58,'C Report'!V$400:V$497)),SUMIF('C Report'!$A$200:$A$299,'C Report Grouper'!$D58,'C Report'!V$200:V$299))</f>
        <v>0</v>
      </c>
      <c r="Y58" s="98">
        <f>IF($D$4="MAP+ADM Waivers",(SUMIF('C Report'!$A$200:$A$299,'C Report Grouper'!$D58,'C Report'!W$200:W$299)+SUMIF('C Report'!$A$400:$A$497,'C Report Grouper'!$D58,'C Report'!W$400:W$497)),SUMIF('C Report'!$A$200:$A$299,'C Report Grouper'!$D58,'C Report'!W$200:W$299))</f>
        <v>0</v>
      </c>
      <c r="Z58" s="98">
        <f>IF($D$4="MAP+ADM Waivers",(SUMIF('C Report'!$A$200:$A$299,'C Report Grouper'!$D58,'C Report'!X$200:X$299)+SUMIF('C Report'!$A$400:$A$497,'C Report Grouper'!$D58,'C Report'!X$400:X$497)),SUMIF('C Report'!$A$200:$A$299,'C Report Grouper'!$D58,'C Report'!X$200:X$299))</f>
        <v>0</v>
      </c>
      <c r="AA58" s="98">
        <f>IF($D$4="MAP+ADM Waivers",(SUMIF('C Report'!$A$200:$A$299,'C Report Grouper'!$D58,'C Report'!Y$200:Y$299)+SUMIF('C Report'!$A$400:$A$497,'C Report Grouper'!$D58,'C Report'!Y$400:Y$497)),SUMIF('C Report'!$A$200:$A$299,'C Report Grouper'!$D58,'C Report'!Y$200:Y$299))</f>
        <v>0</v>
      </c>
      <c r="AB58" s="98">
        <f>IF($D$4="MAP+ADM Waivers",(SUMIF('C Report'!$A$200:$A$299,'C Report Grouper'!$D58,'C Report'!Z$200:Z$299)+SUMIF('C Report'!$A$400:$A$497,'C Report Grouper'!$D58,'C Report'!Z$400:Z$497)),SUMIF('C Report'!$A$200:$A$299,'C Report Grouper'!$D58,'C Report'!Z$200:Z$299))</f>
        <v>0</v>
      </c>
      <c r="AC58" s="98">
        <f>IF($D$4="MAP+ADM Waivers",(SUMIF('C Report'!$A$200:$A$299,'C Report Grouper'!$D58,'C Report'!AA$200:AA$299)+SUMIF('C Report'!$A$400:$A$497,'C Report Grouper'!$D58,'C Report'!AA$400:AA$497)),SUMIF('C Report'!$A$200:$A$299,'C Report Grouper'!$D58,'C Report'!AA$200:AA$299))</f>
        <v>0</v>
      </c>
      <c r="AD58" s="98">
        <f>IF($D$4="MAP+ADM Waivers",(SUMIF('C Report'!$A$200:$A$299,'C Report Grouper'!$D58,'C Report'!AB$200:AB$299)+SUMIF('C Report'!$A$400:$A$497,'C Report Grouper'!$D58,'C Report'!AB$400:AB$497)),SUMIF('C Report'!$A$200:$A$299,'C Report Grouper'!$D58,'C Report'!AB$200:AB$299))</f>
        <v>0</v>
      </c>
      <c r="AE58" s="98">
        <f>IF($D$4="MAP+ADM Waivers",(SUMIF('C Report'!$A$200:$A$299,'C Report Grouper'!$D58,'C Report'!AC$200:AC$299)+SUMIF('C Report'!$A$400:$A$497,'C Report Grouper'!$D58,'C Report'!AC$400:AC$497)),SUMIF('C Report'!$A$200:$A$299,'C Report Grouper'!$D58,'C Report'!AC$200:AC$299))</f>
        <v>0</v>
      </c>
      <c r="AF58" s="98">
        <f>IF($D$4="MAP+ADM Waivers",(SUMIF('C Report'!$A$200:$A$299,'C Report Grouper'!$D58,'C Report'!AD$200:AD$299)+SUMIF('C Report'!$A$400:$A$497,'C Report Grouper'!$D58,'C Report'!AD$400:AD$497)),SUMIF('C Report'!$A$200:$A$299,'C Report Grouper'!$D58,'C Report'!AD$200:AD$299))</f>
        <v>0</v>
      </c>
      <c r="AG58" s="98">
        <f>IF($D$4="MAP+ADM Waivers",(SUMIF('C Report'!$A$200:$A$299,'C Report Grouper'!$D58,'C Report'!AE$200:AE$299)+SUMIF('C Report'!$A$400:$A$497,'C Report Grouper'!$D58,'C Report'!AE$400:AE$497)),SUMIF('C Report'!$A$200:$A$299,'C Report Grouper'!$D58,'C Report'!AE$200:AE$299))</f>
        <v>0</v>
      </c>
      <c r="AH58" s="99">
        <f>IF($D$4="MAP+ADM Waivers",(SUMIF('C Report'!$A$200:$A$299,'C Report Grouper'!$D58,'C Report'!AF$200:AF$299)+SUMIF('C Report'!$A$400:$A$497,'C Report Grouper'!$D58,'C Report'!AF$400:AF$497)),SUMIF('C Report'!$A$200:$A$299,'C Report Grouper'!$D58,'C Report'!AF$200:AF$299))</f>
        <v>0</v>
      </c>
    </row>
    <row r="59" spans="2:34" ht="13" hidden="1" x14ac:dyDescent="0.3">
      <c r="B59" s="22" t="str">
        <f>IFERROR(VLOOKUP(C59,'MEG Def'!$A$7:$B$12,2),"")</f>
        <v/>
      </c>
      <c r="C59" s="55"/>
      <c r="D59" s="282"/>
      <c r="E59" s="97">
        <f>IF($D$4="MAP+ADM Waivers",(SUMIF('C Report'!$A$200:$A$299,'C Report Grouper'!$D59,'C Report'!C$200:C$299)+SUMIF('C Report'!$A$400:$A$497,'C Report Grouper'!$D59,'C Report'!C$400:C$497)),SUMIF('C Report'!$A$200:$A$299,'C Report Grouper'!$D59,'C Report'!C$200:C$299))</f>
        <v>0</v>
      </c>
      <c r="F59" s="98">
        <f>IF($D$4="MAP+ADM Waivers",(SUMIF('C Report'!$A$200:$A$299,'C Report Grouper'!$D59,'C Report'!D$200:D$299)+SUMIF('C Report'!$A$400:$A$497,'C Report Grouper'!$D59,'C Report'!D$400:D$497)),SUMIF('C Report'!$A$200:$A$299,'C Report Grouper'!$D59,'C Report'!D$200:D$299))</f>
        <v>0</v>
      </c>
      <c r="G59" s="98">
        <f>IF($D$4="MAP+ADM Waivers",(SUMIF('C Report'!$A$200:$A$299,'C Report Grouper'!$D59,'C Report'!E$200:E$299)+SUMIF('C Report'!$A$400:$A$497,'C Report Grouper'!$D59,'C Report'!E$400:E$497)),SUMIF('C Report'!$A$200:$A$299,'C Report Grouper'!$D59,'C Report'!E$200:E$299))</f>
        <v>0</v>
      </c>
      <c r="H59" s="98">
        <f>IF($D$4="MAP+ADM Waivers",(SUMIF('C Report'!$A$200:$A$299,'C Report Grouper'!$D59,'C Report'!F$200:F$299)+SUMIF('C Report'!$A$400:$A$497,'C Report Grouper'!$D59,'C Report'!F$400:F$497)),SUMIF('C Report'!$A$200:$A$299,'C Report Grouper'!$D59,'C Report'!F$200:F$299))</f>
        <v>0</v>
      </c>
      <c r="I59" s="98">
        <f>IF($D$4="MAP+ADM Waivers",(SUMIF('C Report'!$A$200:$A$299,'C Report Grouper'!$D59,'C Report'!G$200:G$299)+SUMIF('C Report'!$A$400:$A$497,'C Report Grouper'!$D59,'C Report'!G$400:G$497)),SUMIF('C Report'!$A$200:$A$299,'C Report Grouper'!$D59,'C Report'!G$200:G$299))</f>
        <v>0</v>
      </c>
      <c r="J59" s="98">
        <f>IF($D$4="MAP+ADM Waivers",(SUMIF('C Report'!$A$200:$A$299,'C Report Grouper'!$D59,'C Report'!H$200:H$299)+SUMIF('C Report'!$A$400:$A$497,'C Report Grouper'!$D59,'C Report'!H$400:H$497)),SUMIF('C Report'!$A$200:$A$299,'C Report Grouper'!$D59,'C Report'!H$200:H$299))</f>
        <v>0</v>
      </c>
      <c r="K59" s="98">
        <f>IF($D$4="MAP+ADM Waivers",(SUMIF('C Report'!$A$200:$A$299,'C Report Grouper'!$D59,'C Report'!I$200:I$299)+SUMIF('C Report'!$A$400:$A$497,'C Report Grouper'!$D59,'C Report'!I$400:I$497)),SUMIF('C Report'!$A$200:$A$299,'C Report Grouper'!$D59,'C Report'!I$200:I$299))</f>
        <v>0</v>
      </c>
      <c r="L59" s="98">
        <f>IF($D$4="MAP+ADM Waivers",(SUMIF('C Report'!$A$200:$A$299,'C Report Grouper'!$D59,'C Report'!J$200:J$299)+SUMIF('C Report'!$A$400:$A$497,'C Report Grouper'!$D59,'C Report'!J$400:J$497)),SUMIF('C Report'!$A$200:$A$299,'C Report Grouper'!$D59,'C Report'!J$200:J$299))</f>
        <v>0</v>
      </c>
      <c r="M59" s="98">
        <f>IF($D$4="MAP+ADM Waivers",(SUMIF('C Report'!$A$200:$A$299,'C Report Grouper'!$D59,'C Report'!K$200:K$299)+SUMIF('C Report'!$A$400:$A$497,'C Report Grouper'!$D59,'C Report'!K$400:K$497)),SUMIF('C Report'!$A$200:$A$299,'C Report Grouper'!$D59,'C Report'!K$200:K$299))</f>
        <v>0</v>
      </c>
      <c r="N59" s="98">
        <f>IF($D$4="MAP+ADM Waivers",(SUMIF('C Report'!$A$200:$A$299,'C Report Grouper'!$D59,'C Report'!L$200:L$299)+SUMIF('C Report'!$A$400:$A$497,'C Report Grouper'!$D59,'C Report'!L$400:L$497)),SUMIF('C Report'!$A$200:$A$299,'C Report Grouper'!$D59,'C Report'!L$200:L$299))</f>
        <v>0</v>
      </c>
      <c r="O59" s="98">
        <f>IF($D$4="MAP+ADM Waivers",(SUMIF('C Report'!$A$200:$A$299,'C Report Grouper'!$D59,'C Report'!M$200:M$299)+SUMIF('C Report'!$A$400:$A$497,'C Report Grouper'!$D59,'C Report'!M$400:M$497)),SUMIF('C Report'!$A$200:$A$299,'C Report Grouper'!$D59,'C Report'!M$200:M$299))</f>
        <v>0</v>
      </c>
      <c r="P59" s="98">
        <f>IF($D$4="MAP+ADM Waivers",(SUMIF('C Report'!$A$200:$A$299,'C Report Grouper'!$D59,'C Report'!N$200:N$299)+SUMIF('C Report'!$A$400:$A$497,'C Report Grouper'!$D59,'C Report'!N$400:N$497)),SUMIF('C Report'!$A$200:$A$299,'C Report Grouper'!$D59,'C Report'!N$200:N$299))</f>
        <v>0</v>
      </c>
      <c r="Q59" s="98">
        <f>IF($D$4="MAP+ADM Waivers",(SUMIF('C Report'!$A$200:$A$299,'C Report Grouper'!$D59,'C Report'!O$200:O$299)+SUMIF('C Report'!$A$400:$A$497,'C Report Grouper'!$D59,'C Report'!O$400:O$497)),SUMIF('C Report'!$A$200:$A$299,'C Report Grouper'!$D59,'C Report'!O$200:O$299))</f>
        <v>0</v>
      </c>
      <c r="R59" s="98">
        <f>IF($D$4="MAP+ADM Waivers",(SUMIF('C Report'!$A$200:$A$299,'C Report Grouper'!$D59,'C Report'!P$200:P$299)+SUMIF('C Report'!$A$400:$A$497,'C Report Grouper'!$D59,'C Report'!P$400:P$497)),SUMIF('C Report'!$A$200:$A$299,'C Report Grouper'!$D59,'C Report'!P$200:P$299))</f>
        <v>0</v>
      </c>
      <c r="S59" s="98">
        <f>IF($D$4="MAP+ADM Waivers",(SUMIF('C Report'!$A$200:$A$299,'C Report Grouper'!$D59,'C Report'!Q$200:Q$299)+SUMIF('C Report'!$A$400:$A$497,'C Report Grouper'!$D59,'C Report'!Q$400:Q$497)),SUMIF('C Report'!$A$200:$A$299,'C Report Grouper'!$D59,'C Report'!Q$200:Q$299))</f>
        <v>0</v>
      </c>
      <c r="T59" s="98">
        <f>IF($D$4="MAP+ADM Waivers",(SUMIF('C Report'!$A$200:$A$299,'C Report Grouper'!$D59,'C Report'!R$200:R$299)+SUMIF('C Report'!$A$400:$A$497,'C Report Grouper'!$D59,'C Report'!R$400:R$497)),SUMIF('C Report'!$A$200:$A$299,'C Report Grouper'!$D59,'C Report'!R$200:R$299))</f>
        <v>0</v>
      </c>
      <c r="U59" s="98">
        <f>IF($D$4="MAP+ADM Waivers",(SUMIF('C Report'!$A$200:$A$299,'C Report Grouper'!$D59,'C Report'!S$200:S$299)+SUMIF('C Report'!$A$400:$A$497,'C Report Grouper'!$D59,'C Report'!S$400:S$497)),SUMIF('C Report'!$A$200:$A$299,'C Report Grouper'!$D59,'C Report'!S$200:S$299))</f>
        <v>0</v>
      </c>
      <c r="V59" s="98">
        <f>IF($D$4="MAP+ADM Waivers",(SUMIF('C Report'!$A$200:$A$299,'C Report Grouper'!$D59,'C Report'!T$200:T$299)+SUMIF('C Report'!$A$400:$A$497,'C Report Grouper'!$D59,'C Report'!T$400:T$497)),SUMIF('C Report'!$A$200:$A$299,'C Report Grouper'!$D59,'C Report'!T$200:T$299))</f>
        <v>0</v>
      </c>
      <c r="W59" s="98">
        <f>IF($D$4="MAP+ADM Waivers",(SUMIF('C Report'!$A$200:$A$299,'C Report Grouper'!$D59,'C Report'!U$200:U$299)+SUMIF('C Report'!$A$400:$A$497,'C Report Grouper'!$D59,'C Report'!U$400:U$497)),SUMIF('C Report'!$A$200:$A$299,'C Report Grouper'!$D59,'C Report'!U$200:U$299))</f>
        <v>0</v>
      </c>
      <c r="X59" s="98">
        <f>IF($D$4="MAP+ADM Waivers",(SUMIF('C Report'!$A$200:$A$299,'C Report Grouper'!$D59,'C Report'!V$200:V$299)+SUMIF('C Report'!$A$400:$A$497,'C Report Grouper'!$D59,'C Report'!V$400:V$497)),SUMIF('C Report'!$A$200:$A$299,'C Report Grouper'!$D59,'C Report'!V$200:V$299))</f>
        <v>0</v>
      </c>
      <c r="Y59" s="98">
        <f>IF($D$4="MAP+ADM Waivers",(SUMIF('C Report'!$A$200:$A$299,'C Report Grouper'!$D59,'C Report'!W$200:W$299)+SUMIF('C Report'!$A$400:$A$497,'C Report Grouper'!$D59,'C Report'!W$400:W$497)),SUMIF('C Report'!$A$200:$A$299,'C Report Grouper'!$D59,'C Report'!W$200:W$299))</f>
        <v>0</v>
      </c>
      <c r="Z59" s="98">
        <f>IF($D$4="MAP+ADM Waivers",(SUMIF('C Report'!$A$200:$A$299,'C Report Grouper'!$D59,'C Report'!X$200:X$299)+SUMIF('C Report'!$A$400:$A$497,'C Report Grouper'!$D59,'C Report'!X$400:X$497)),SUMIF('C Report'!$A$200:$A$299,'C Report Grouper'!$D59,'C Report'!X$200:X$299))</f>
        <v>0</v>
      </c>
      <c r="AA59" s="98">
        <f>IF($D$4="MAP+ADM Waivers",(SUMIF('C Report'!$A$200:$A$299,'C Report Grouper'!$D59,'C Report'!Y$200:Y$299)+SUMIF('C Report'!$A$400:$A$497,'C Report Grouper'!$D59,'C Report'!Y$400:Y$497)),SUMIF('C Report'!$A$200:$A$299,'C Report Grouper'!$D59,'C Report'!Y$200:Y$299))</f>
        <v>0</v>
      </c>
      <c r="AB59" s="98">
        <f>IF($D$4="MAP+ADM Waivers",(SUMIF('C Report'!$A$200:$A$299,'C Report Grouper'!$D59,'C Report'!Z$200:Z$299)+SUMIF('C Report'!$A$400:$A$497,'C Report Grouper'!$D59,'C Report'!Z$400:Z$497)),SUMIF('C Report'!$A$200:$A$299,'C Report Grouper'!$D59,'C Report'!Z$200:Z$299))</f>
        <v>0</v>
      </c>
      <c r="AC59" s="98">
        <f>IF($D$4="MAP+ADM Waivers",(SUMIF('C Report'!$A$200:$A$299,'C Report Grouper'!$D59,'C Report'!AA$200:AA$299)+SUMIF('C Report'!$A$400:$A$497,'C Report Grouper'!$D59,'C Report'!AA$400:AA$497)),SUMIF('C Report'!$A$200:$A$299,'C Report Grouper'!$D59,'C Report'!AA$200:AA$299))</f>
        <v>0</v>
      </c>
      <c r="AD59" s="98">
        <f>IF($D$4="MAP+ADM Waivers",(SUMIF('C Report'!$A$200:$A$299,'C Report Grouper'!$D59,'C Report'!AB$200:AB$299)+SUMIF('C Report'!$A$400:$A$497,'C Report Grouper'!$D59,'C Report'!AB$400:AB$497)),SUMIF('C Report'!$A$200:$A$299,'C Report Grouper'!$D59,'C Report'!AB$200:AB$299))</f>
        <v>0</v>
      </c>
      <c r="AE59" s="98">
        <f>IF($D$4="MAP+ADM Waivers",(SUMIF('C Report'!$A$200:$A$299,'C Report Grouper'!$D59,'C Report'!AC$200:AC$299)+SUMIF('C Report'!$A$400:$A$497,'C Report Grouper'!$D59,'C Report'!AC$400:AC$497)),SUMIF('C Report'!$A$200:$A$299,'C Report Grouper'!$D59,'C Report'!AC$200:AC$299))</f>
        <v>0</v>
      </c>
      <c r="AF59" s="98">
        <f>IF($D$4="MAP+ADM Waivers",(SUMIF('C Report'!$A$200:$A$299,'C Report Grouper'!$D59,'C Report'!AD$200:AD$299)+SUMIF('C Report'!$A$400:$A$497,'C Report Grouper'!$D59,'C Report'!AD$400:AD$497)),SUMIF('C Report'!$A$200:$A$299,'C Report Grouper'!$D59,'C Report'!AD$200:AD$299))</f>
        <v>0</v>
      </c>
      <c r="AG59" s="98">
        <f>IF($D$4="MAP+ADM Waivers",(SUMIF('C Report'!$A$200:$A$299,'C Report Grouper'!$D59,'C Report'!AE$200:AE$299)+SUMIF('C Report'!$A$400:$A$497,'C Report Grouper'!$D59,'C Report'!AE$400:AE$497)),SUMIF('C Report'!$A$200:$A$299,'C Report Grouper'!$D59,'C Report'!AE$200:AE$299))</f>
        <v>0</v>
      </c>
      <c r="AH59" s="99">
        <f>IF($D$4="MAP+ADM Waivers",(SUMIF('C Report'!$A$200:$A$299,'C Report Grouper'!$D59,'C Report'!AF$200:AF$299)+SUMIF('C Report'!$A$400:$A$497,'C Report Grouper'!$D59,'C Report'!AF$400:AF$497)),SUMIF('C Report'!$A$200:$A$299,'C Report Grouper'!$D59,'C Report'!AF$200:AF$299))</f>
        <v>0</v>
      </c>
    </row>
    <row r="60" spans="2:34" ht="13" hidden="1" x14ac:dyDescent="0.3">
      <c r="B60" s="22" t="str">
        <f>IFERROR(VLOOKUP(C60,'MEG Def'!$A$7:$B$12,2),"")</f>
        <v/>
      </c>
      <c r="C60" s="55"/>
      <c r="D60" s="282"/>
      <c r="E60" s="97">
        <f>IF($D$4="MAP+ADM Waivers",(SUMIF('C Report'!$A$200:$A$299,'C Report Grouper'!$D60,'C Report'!C$200:C$299)+SUMIF('C Report'!$A$400:$A$497,'C Report Grouper'!$D60,'C Report'!C$400:C$497)),SUMIF('C Report'!$A$200:$A$299,'C Report Grouper'!$D60,'C Report'!C$200:C$299))</f>
        <v>0</v>
      </c>
      <c r="F60" s="98">
        <f>IF($D$4="MAP+ADM Waivers",(SUMIF('C Report'!$A$200:$A$299,'C Report Grouper'!$D60,'C Report'!D$200:D$299)+SUMIF('C Report'!$A$400:$A$497,'C Report Grouper'!$D60,'C Report'!D$400:D$497)),SUMIF('C Report'!$A$200:$A$299,'C Report Grouper'!$D60,'C Report'!D$200:D$299))</f>
        <v>0</v>
      </c>
      <c r="G60" s="98">
        <f>IF($D$4="MAP+ADM Waivers",(SUMIF('C Report'!$A$200:$A$299,'C Report Grouper'!$D60,'C Report'!E$200:E$299)+SUMIF('C Report'!$A$400:$A$497,'C Report Grouper'!$D60,'C Report'!E$400:E$497)),SUMIF('C Report'!$A$200:$A$299,'C Report Grouper'!$D60,'C Report'!E$200:E$299))</f>
        <v>0</v>
      </c>
      <c r="H60" s="98">
        <f>IF($D$4="MAP+ADM Waivers",(SUMIF('C Report'!$A$200:$A$299,'C Report Grouper'!$D60,'C Report'!F$200:F$299)+SUMIF('C Report'!$A$400:$A$497,'C Report Grouper'!$D60,'C Report'!F$400:F$497)),SUMIF('C Report'!$A$200:$A$299,'C Report Grouper'!$D60,'C Report'!F$200:F$299))</f>
        <v>0</v>
      </c>
      <c r="I60" s="98">
        <f>IF($D$4="MAP+ADM Waivers",(SUMIF('C Report'!$A$200:$A$299,'C Report Grouper'!$D60,'C Report'!G$200:G$299)+SUMIF('C Report'!$A$400:$A$497,'C Report Grouper'!$D60,'C Report'!G$400:G$497)),SUMIF('C Report'!$A$200:$A$299,'C Report Grouper'!$D60,'C Report'!G$200:G$299))</f>
        <v>0</v>
      </c>
      <c r="J60" s="98">
        <f>IF($D$4="MAP+ADM Waivers",(SUMIF('C Report'!$A$200:$A$299,'C Report Grouper'!$D60,'C Report'!H$200:H$299)+SUMIF('C Report'!$A$400:$A$497,'C Report Grouper'!$D60,'C Report'!H$400:H$497)),SUMIF('C Report'!$A$200:$A$299,'C Report Grouper'!$D60,'C Report'!H$200:H$299))</f>
        <v>0</v>
      </c>
      <c r="K60" s="98">
        <f>IF($D$4="MAP+ADM Waivers",(SUMIF('C Report'!$A$200:$A$299,'C Report Grouper'!$D60,'C Report'!I$200:I$299)+SUMIF('C Report'!$A$400:$A$497,'C Report Grouper'!$D60,'C Report'!I$400:I$497)),SUMIF('C Report'!$A$200:$A$299,'C Report Grouper'!$D60,'C Report'!I$200:I$299))</f>
        <v>0</v>
      </c>
      <c r="L60" s="98">
        <f>IF($D$4="MAP+ADM Waivers",(SUMIF('C Report'!$A$200:$A$299,'C Report Grouper'!$D60,'C Report'!J$200:J$299)+SUMIF('C Report'!$A$400:$A$497,'C Report Grouper'!$D60,'C Report'!J$400:J$497)),SUMIF('C Report'!$A$200:$A$299,'C Report Grouper'!$D60,'C Report'!J$200:J$299))</f>
        <v>0</v>
      </c>
      <c r="M60" s="98">
        <f>IF($D$4="MAP+ADM Waivers",(SUMIF('C Report'!$A$200:$A$299,'C Report Grouper'!$D60,'C Report'!K$200:K$299)+SUMIF('C Report'!$A$400:$A$497,'C Report Grouper'!$D60,'C Report'!K$400:K$497)),SUMIF('C Report'!$A$200:$A$299,'C Report Grouper'!$D60,'C Report'!K$200:K$299))</f>
        <v>0</v>
      </c>
      <c r="N60" s="98">
        <f>IF($D$4="MAP+ADM Waivers",(SUMIF('C Report'!$A$200:$A$299,'C Report Grouper'!$D60,'C Report'!L$200:L$299)+SUMIF('C Report'!$A$400:$A$497,'C Report Grouper'!$D60,'C Report'!L$400:L$497)),SUMIF('C Report'!$A$200:$A$299,'C Report Grouper'!$D60,'C Report'!L$200:L$299))</f>
        <v>0</v>
      </c>
      <c r="O60" s="98">
        <f>IF($D$4="MAP+ADM Waivers",(SUMIF('C Report'!$A$200:$A$299,'C Report Grouper'!$D60,'C Report'!M$200:M$299)+SUMIF('C Report'!$A$400:$A$497,'C Report Grouper'!$D60,'C Report'!M$400:M$497)),SUMIF('C Report'!$A$200:$A$299,'C Report Grouper'!$D60,'C Report'!M$200:M$299))</f>
        <v>0</v>
      </c>
      <c r="P60" s="98">
        <f>IF($D$4="MAP+ADM Waivers",(SUMIF('C Report'!$A$200:$A$299,'C Report Grouper'!$D60,'C Report'!N$200:N$299)+SUMIF('C Report'!$A$400:$A$497,'C Report Grouper'!$D60,'C Report'!N$400:N$497)),SUMIF('C Report'!$A$200:$A$299,'C Report Grouper'!$D60,'C Report'!N$200:N$299))</f>
        <v>0</v>
      </c>
      <c r="Q60" s="98">
        <f>IF($D$4="MAP+ADM Waivers",(SUMIF('C Report'!$A$200:$A$299,'C Report Grouper'!$D60,'C Report'!O$200:O$299)+SUMIF('C Report'!$A$400:$A$497,'C Report Grouper'!$D60,'C Report'!O$400:O$497)),SUMIF('C Report'!$A$200:$A$299,'C Report Grouper'!$D60,'C Report'!O$200:O$299))</f>
        <v>0</v>
      </c>
      <c r="R60" s="98">
        <f>IF($D$4="MAP+ADM Waivers",(SUMIF('C Report'!$A$200:$A$299,'C Report Grouper'!$D60,'C Report'!P$200:P$299)+SUMIF('C Report'!$A$400:$A$497,'C Report Grouper'!$D60,'C Report'!P$400:P$497)),SUMIF('C Report'!$A$200:$A$299,'C Report Grouper'!$D60,'C Report'!P$200:P$299))</f>
        <v>0</v>
      </c>
      <c r="S60" s="98">
        <f>IF($D$4="MAP+ADM Waivers",(SUMIF('C Report'!$A$200:$A$299,'C Report Grouper'!$D60,'C Report'!Q$200:Q$299)+SUMIF('C Report'!$A$400:$A$497,'C Report Grouper'!$D60,'C Report'!Q$400:Q$497)),SUMIF('C Report'!$A$200:$A$299,'C Report Grouper'!$D60,'C Report'!Q$200:Q$299))</f>
        <v>0</v>
      </c>
      <c r="T60" s="98">
        <f>IF($D$4="MAP+ADM Waivers",(SUMIF('C Report'!$A$200:$A$299,'C Report Grouper'!$D60,'C Report'!R$200:R$299)+SUMIF('C Report'!$A$400:$A$497,'C Report Grouper'!$D60,'C Report'!R$400:R$497)),SUMIF('C Report'!$A$200:$A$299,'C Report Grouper'!$D60,'C Report'!R$200:R$299))</f>
        <v>0</v>
      </c>
      <c r="U60" s="98">
        <f>IF($D$4="MAP+ADM Waivers",(SUMIF('C Report'!$A$200:$A$299,'C Report Grouper'!$D60,'C Report'!S$200:S$299)+SUMIF('C Report'!$A$400:$A$497,'C Report Grouper'!$D60,'C Report'!S$400:S$497)),SUMIF('C Report'!$A$200:$A$299,'C Report Grouper'!$D60,'C Report'!S$200:S$299))</f>
        <v>0</v>
      </c>
      <c r="V60" s="98">
        <f>IF($D$4="MAP+ADM Waivers",(SUMIF('C Report'!$A$200:$A$299,'C Report Grouper'!$D60,'C Report'!T$200:T$299)+SUMIF('C Report'!$A$400:$A$497,'C Report Grouper'!$D60,'C Report'!T$400:T$497)),SUMIF('C Report'!$A$200:$A$299,'C Report Grouper'!$D60,'C Report'!T$200:T$299))</f>
        <v>0</v>
      </c>
      <c r="W60" s="98">
        <f>IF($D$4="MAP+ADM Waivers",(SUMIF('C Report'!$A$200:$A$299,'C Report Grouper'!$D60,'C Report'!U$200:U$299)+SUMIF('C Report'!$A$400:$A$497,'C Report Grouper'!$D60,'C Report'!U$400:U$497)),SUMIF('C Report'!$A$200:$A$299,'C Report Grouper'!$D60,'C Report'!U$200:U$299))</f>
        <v>0</v>
      </c>
      <c r="X60" s="98">
        <f>IF($D$4="MAP+ADM Waivers",(SUMIF('C Report'!$A$200:$A$299,'C Report Grouper'!$D60,'C Report'!V$200:V$299)+SUMIF('C Report'!$A$400:$A$497,'C Report Grouper'!$D60,'C Report'!V$400:V$497)),SUMIF('C Report'!$A$200:$A$299,'C Report Grouper'!$D60,'C Report'!V$200:V$299))</f>
        <v>0</v>
      </c>
      <c r="Y60" s="98">
        <f>IF($D$4="MAP+ADM Waivers",(SUMIF('C Report'!$A$200:$A$299,'C Report Grouper'!$D60,'C Report'!W$200:W$299)+SUMIF('C Report'!$A$400:$A$497,'C Report Grouper'!$D60,'C Report'!W$400:W$497)),SUMIF('C Report'!$A$200:$A$299,'C Report Grouper'!$D60,'C Report'!W$200:W$299))</f>
        <v>0</v>
      </c>
      <c r="Z60" s="98">
        <f>IF($D$4="MAP+ADM Waivers",(SUMIF('C Report'!$A$200:$A$299,'C Report Grouper'!$D60,'C Report'!X$200:X$299)+SUMIF('C Report'!$A$400:$A$497,'C Report Grouper'!$D60,'C Report'!X$400:X$497)),SUMIF('C Report'!$A$200:$A$299,'C Report Grouper'!$D60,'C Report'!X$200:X$299))</f>
        <v>0</v>
      </c>
      <c r="AA60" s="98">
        <f>IF($D$4="MAP+ADM Waivers",(SUMIF('C Report'!$A$200:$A$299,'C Report Grouper'!$D60,'C Report'!Y$200:Y$299)+SUMIF('C Report'!$A$400:$A$497,'C Report Grouper'!$D60,'C Report'!Y$400:Y$497)),SUMIF('C Report'!$A$200:$A$299,'C Report Grouper'!$D60,'C Report'!Y$200:Y$299))</f>
        <v>0</v>
      </c>
      <c r="AB60" s="98">
        <f>IF($D$4="MAP+ADM Waivers",(SUMIF('C Report'!$A$200:$A$299,'C Report Grouper'!$D60,'C Report'!Z$200:Z$299)+SUMIF('C Report'!$A$400:$A$497,'C Report Grouper'!$D60,'C Report'!Z$400:Z$497)),SUMIF('C Report'!$A$200:$A$299,'C Report Grouper'!$D60,'C Report'!Z$200:Z$299))</f>
        <v>0</v>
      </c>
      <c r="AC60" s="98">
        <f>IF($D$4="MAP+ADM Waivers",(SUMIF('C Report'!$A$200:$A$299,'C Report Grouper'!$D60,'C Report'!AA$200:AA$299)+SUMIF('C Report'!$A$400:$A$497,'C Report Grouper'!$D60,'C Report'!AA$400:AA$497)),SUMIF('C Report'!$A$200:$A$299,'C Report Grouper'!$D60,'C Report'!AA$200:AA$299))</f>
        <v>0</v>
      </c>
      <c r="AD60" s="98">
        <f>IF($D$4="MAP+ADM Waivers",(SUMIF('C Report'!$A$200:$A$299,'C Report Grouper'!$D60,'C Report'!AB$200:AB$299)+SUMIF('C Report'!$A$400:$A$497,'C Report Grouper'!$D60,'C Report'!AB$400:AB$497)),SUMIF('C Report'!$A$200:$A$299,'C Report Grouper'!$D60,'C Report'!AB$200:AB$299))</f>
        <v>0</v>
      </c>
      <c r="AE60" s="98">
        <f>IF($D$4="MAP+ADM Waivers",(SUMIF('C Report'!$A$200:$A$299,'C Report Grouper'!$D60,'C Report'!AC$200:AC$299)+SUMIF('C Report'!$A$400:$A$497,'C Report Grouper'!$D60,'C Report'!AC$400:AC$497)),SUMIF('C Report'!$A$200:$A$299,'C Report Grouper'!$D60,'C Report'!AC$200:AC$299))</f>
        <v>0</v>
      </c>
      <c r="AF60" s="98">
        <f>IF($D$4="MAP+ADM Waivers",(SUMIF('C Report'!$A$200:$A$299,'C Report Grouper'!$D60,'C Report'!AD$200:AD$299)+SUMIF('C Report'!$A$400:$A$497,'C Report Grouper'!$D60,'C Report'!AD$400:AD$497)),SUMIF('C Report'!$A$200:$A$299,'C Report Grouper'!$D60,'C Report'!AD$200:AD$299))</f>
        <v>0</v>
      </c>
      <c r="AG60" s="98">
        <f>IF($D$4="MAP+ADM Waivers",(SUMIF('C Report'!$A$200:$A$299,'C Report Grouper'!$D60,'C Report'!AE$200:AE$299)+SUMIF('C Report'!$A$400:$A$497,'C Report Grouper'!$D60,'C Report'!AE$400:AE$497)),SUMIF('C Report'!$A$200:$A$299,'C Report Grouper'!$D60,'C Report'!AE$200:AE$299))</f>
        <v>0</v>
      </c>
      <c r="AH60" s="99">
        <f>IF($D$4="MAP+ADM Waivers",(SUMIF('C Report'!$A$200:$A$299,'C Report Grouper'!$D60,'C Report'!AF$200:AF$299)+SUMIF('C Report'!$A$400:$A$497,'C Report Grouper'!$D60,'C Report'!AF$400:AF$497)),SUMIF('C Report'!$A$200:$A$299,'C Report Grouper'!$D60,'C Report'!AF$200:AF$299))</f>
        <v>0</v>
      </c>
    </row>
    <row r="61" spans="2:34" ht="13" hidden="1" x14ac:dyDescent="0.3">
      <c r="B61" s="22" t="str">
        <f>IFERROR(VLOOKUP(C61,'MEG Def'!$A$7:$B$12,2),"")</f>
        <v/>
      </c>
      <c r="C61" s="55"/>
      <c r="D61" s="282"/>
      <c r="E61" s="97">
        <f>IF($D$4="MAP+ADM Waivers",(SUMIF('C Report'!$A$200:$A$299,'C Report Grouper'!$D61,'C Report'!C$200:C$299)+SUMIF('C Report'!$A$400:$A$497,'C Report Grouper'!$D61,'C Report'!C$400:C$497)),SUMIF('C Report'!$A$200:$A$299,'C Report Grouper'!$D61,'C Report'!C$200:C$299))</f>
        <v>0</v>
      </c>
      <c r="F61" s="98">
        <f>IF($D$4="MAP+ADM Waivers",(SUMIF('C Report'!$A$200:$A$299,'C Report Grouper'!$D61,'C Report'!D$200:D$299)+SUMIF('C Report'!$A$400:$A$497,'C Report Grouper'!$D61,'C Report'!D$400:D$497)),SUMIF('C Report'!$A$200:$A$299,'C Report Grouper'!$D61,'C Report'!D$200:D$299))</f>
        <v>0</v>
      </c>
      <c r="G61" s="98">
        <f>IF($D$4="MAP+ADM Waivers",(SUMIF('C Report'!$A$200:$A$299,'C Report Grouper'!$D61,'C Report'!E$200:E$299)+SUMIF('C Report'!$A$400:$A$497,'C Report Grouper'!$D61,'C Report'!E$400:E$497)),SUMIF('C Report'!$A$200:$A$299,'C Report Grouper'!$D61,'C Report'!E$200:E$299))</f>
        <v>0</v>
      </c>
      <c r="H61" s="98">
        <f>IF($D$4="MAP+ADM Waivers",(SUMIF('C Report'!$A$200:$A$299,'C Report Grouper'!$D61,'C Report'!F$200:F$299)+SUMIF('C Report'!$A$400:$A$497,'C Report Grouper'!$D61,'C Report'!F$400:F$497)),SUMIF('C Report'!$A$200:$A$299,'C Report Grouper'!$D61,'C Report'!F$200:F$299))</f>
        <v>0</v>
      </c>
      <c r="I61" s="98">
        <f>IF($D$4="MAP+ADM Waivers",(SUMIF('C Report'!$A$200:$A$299,'C Report Grouper'!$D61,'C Report'!G$200:G$299)+SUMIF('C Report'!$A$400:$A$497,'C Report Grouper'!$D61,'C Report'!G$400:G$497)),SUMIF('C Report'!$A$200:$A$299,'C Report Grouper'!$D61,'C Report'!G$200:G$299))</f>
        <v>0</v>
      </c>
      <c r="J61" s="98">
        <f>IF($D$4="MAP+ADM Waivers",(SUMIF('C Report'!$A$200:$A$299,'C Report Grouper'!$D61,'C Report'!H$200:H$299)+SUMIF('C Report'!$A$400:$A$497,'C Report Grouper'!$D61,'C Report'!H$400:H$497)),SUMIF('C Report'!$A$200:$A$299,'C Report Grouper'!$D61,'C Report'!H$200:H$299))</f>
        <v>0</v>
      </c>
      <c r="K61" s="98">
        <f>IF($D$4="MAP+ADM Waivers",(SUMIF('C Report'!$A$200:$A$299,'C Report Grouper'!$D61,'C Report'!I$200:I$299)+SUMIF('C Report'!$A$400:$A$497,'C Report Grouper'!$D61,'C Report'!I$400:I$497)),SUMIF('C Report'!$A$200:$A$299,'C Report Grouper'!$D61,'C Report'!I$200:I$299))</f>
        <v>0</v>
      </c>
      <c r="L61" s="98">
        <f>IF($D$4="MAP+ADM Waivers",(SUMIF('C Report'!$A$200:$A$299,'C Report Grouper'!$D61,'C Report'!J$200:J$299)+SUMIF('C Report'!$A$400:$A$497,'C Report Grouper'!$D61,'C Report'!J$400:J$497)),SUMIF('C Report'!$A$200:$A$299,'C Report Grouper'!$D61,'C Report'!J$200:J$299))</f>
        <v>0</v>
      </c>
      <c r="M61" s="98">
        <f>IF($D$4="MAP+ADM Waivers",(SUMIF('C Report'!$A$200:$A$299,'C Report Grouper'!$D61,'C Report'!K$200:K$299)+SUMIF('C Report'!$A$400:$A$497,'C Report Grouper'!$D61,'C Report'!K$400:K$497)),SUMIF('C Report'!$A$200:$A$299,'C Report Grouper'!$D61,'C Report'!K$200:K$299))</f>
        <v>0</v>
      </c>
      <c r="N61" s="98">
        <f>IF($D$4="MAP+ADM Waivers",(SUMIF('C Report'!$A$200:$A$299,'C Report Grouper'!$D61,'C Report'!L$200:L$299)+SUMIF('C Report'!$A$400:$A$497,'C Report Grouper'!$D61,'C Report'!L$400:L$497)),SUMIF('C Report'!$A$200:$A$299,'C Report Grouper'!$D61,'C Report'!L$200:L$299))</f>
        <v>0</v>
      </c>
      <c r="O61" s="98">
        <f>IF($D$4="MAP+ADM Waivers",(SUMIF('C Report'!$A$200:$A$299,'C Report Grouper'!$D61,'C Report'!M$200:M$299)+SUMIF('C Report'!$A$400:$A$497,'C Report Grouper'!$D61,'C Report'!M$400:M$497)),SUMIF('C Report'!$A$200:$A$299,'C Report Grouper'!$D61,'C Report'!M$200:M$299))</f>
        <v>0</v>
      </c>
      <c r="P61" s="98">
        <f>IF($D$4="MAP+ADM Waivers",(SUMIF('C Report'!$A$200:$A$299,'C Report Grouper'!$D61,'C Report'!N$200:N$299)+SUMIF('C Report'!$A$400:$A$497,'C Report Grouper'!$D61,'C Report'!N$400:N$497)),SUMIF('C Report'!$A$200:$A$299,'C Report Grouper'!$D61,'C Report'!N$200:N$299))</f>
        <v>0</v>
      </c>
      <c r="Q61" s="98">
        <f>IF($D$4="MAP+ADM Waivers",(SUMIF('C Report'!$A$200:$A$299,'C Report Grouper'!$D61,'C Report'!O$200:O$299)+SUMIF('C Report'!$A$400:$A$497,'C Report Grouper'!$D61,'C Report'!O$400:O$497)),SUMIF('C Report'!$A$200:$A$299,'C Report Grouper'!$D61,'C Report'!O$200:O$299))</f>
        <v>0</v>
      </c>
      <c r="R61" s="98">
        <f>IF($D$4="MAP+ADM Waivers",(SUMIF('C Report'!$A$200:$A$299,'C Report Grouper'!$D61,'C Report'!P$200:P$299)+SUMIF('C Report'!$A$400:$A$497,'C Report Grouper'!$D61,'C Report'!P$400:P$497)),SUMIF('C Report'!$A$200:$A$299,'C Report Grouper'!$D61,'C Report'!P$200:P$299))</f>
        <v>0</v>
      </c>
      <c r="S61" s="98">
        <f>IF($D$4="MAP+ADM Waivers",(SUMIF('C Report'!$A$200:$A$299,'C Report Grouper'!$D61,'C Report'!Q$200:Q$299)+SUMIF('C Report'!$A$400:$A$497,'C Report Grouper'!$D61,'C Report'!Q$400:Q$497)),SUMIF('C Report'!$A$200:$A$299,'C Report Grouper'!$D61,'C Report'!Q$200:Q$299))</f>
        <v>0</v>
      </c>
      <c r="T61" s="98">
        <f>IF($D$4="MAP+ADM Waivers",(SUMIF('C Report'!$A$200:$A$299,'C Report Grouper'!$D61,'C Report'!R$200:R$299)+SUMIF('C Report'!$A$400:$A$497,'C Report Grouper'!$D61,'C Report'!R$400:R$497)),SUMIF('C Report'!$A$200:$A$299,'C Report Grouper'!$D61,'C Report'!R$200:R$299))</f>
        <v>0</v>
      </c>
      <c r="U61" s="98">
        <f>IF($D$4="MAP+ADM Waivers",(SUMIF('C Report'!$A$200:$A$299,'C Report Grouper'!$D61,'C Report'!S$200:S$299)+SUMIF('C Report'!$A$400:$A$497,'C Report Grouper'!$D61,'C Report'!S$400:S$497)),SUMIF('C Report'!$A$200:$A$299,'C Report Grouper'!$D61,'C Report'!S$200:S$299))</f>
        <v>0</v>
      </c>
      <c r="V61" s="98">
        <f>IF($D$4="MAP+ADM Waivers",(SUMIF('C Report'!$A$200:$A$299,'C Report Grouper'!$D61,'C Report'!T$200:T$299)+SUMIF('C Report'!$A$400:$A$497,'C Report Grouper'!$D61,'C Report'!T$400:T$497)),SUMIF('C Report'!$A$200:$A$299,'C Report Grouper'!$D61,'C Report'!T$200:T$299))</f>
        <v>0</v>
      </c>
      <c r="W61" s="98">
        <f>IF($D$4="MAP+ADM Waivers",(SUMIF('C Report'!$A$200:$A$299,'C Report Grouper'!$D61,'C Report'!U$200:U$299)+SUMIF('C Report'!$A$400:$A$497,'C Report Grouper'!$D61,'C Report'!U$400:U$497)),SUMIF('C Report'!$A$200:$A$299,'C Report Grouper'!$D61,'C Report'!U$200:U$299))</f>
        <v>0</v>
      </c>
      <c r="X61" s="98">
        <f>IF($D$4="MAP+ADM Waivers",(SUMIF('C Report'!$A$200:$A$299,'C Report Grouper'!$D61,'C Report'!V$200:V$299)+SUMIF('C Report'!$A$400:$A$497,'C Report Grouper'!$D61,'C Report'!V$400:V$497)),SUMIF('C Report'!$A$200:$A$299,'C Report Grouper'!$D61,'C Report'!V$200:V$299))</f>
        <v>0</v>
      </c>
      <c r="Y61" s="98">
        <f>IF($D$4="MAP+ADM Waivers",(SUMIF('C Report'!$A$200:$A$299,'C Report Grouper'!$D61,'C Report'!W$200:W$299)+SUMIF('C Report'!$A$400:$A$497,'C Report Grouper'!$D61,'C Report'!W$400:W$497)),SUMIF('C Report'!$A$200:$A$299,'C Report Grouper'!$D61,'C Report'!W$200:W$299))</f>
        <v>0</v>
      </c>
      <c r="Z61" s="98">
        <f>IF($D$4="MAP+ADM Waivers",(SUMIF('C Report'!$A$200:$A$299,'C Report Grouper'!$D61,'C Report'!X$200:X$299)+SUMIF('C Report'!$A$400:$A$497,'C Report Grouper'!$D61,'C Report'!X$400:X$497)),SUMIF('C Report'!$A$200:$A$299,'C Report Grouper'!$D61,'C Report'!X$200:X$299))</f>
        <v>0</v>
      </c>
      <c r="AA61" s="98">
        <f>IF($D$4="MAP+ADM Waivers",(SUMIF('C Report'!$A$200:$A$299,'C Report Grouper'!$D61,'C Report'!Y$200:Y$299)+SUMIF('C Report'!$A$400:$A$497,'C Report Grouper'!$D61,'C Report'!Y$400:Y$497)),SUMIF('C Report'!$A$200:$A$299,'C Report Grouper'!$D61,'C Report'!Y$200:Y$299))</f>
        <v>0</v>
      </c>
      <c r="AB61" s="98">
        <f>IF($D$4="MAP+ADM Waivers",(SUMIF('C Report'!$A$200:$A$299,'C Report Grouper'!$D61,'C Report'!Z$200:Z$299)+SUMIF('C Report'!$A$400:$A$497,'C Report Grouper'!$D61,'C Report'!Z$400:Z$497)),SUMIF('C Report'!$A$200:$A$299,'C Report Grouper'!$D61,'C Report'!Z$200:Z$299))</f>
        <v>0</v>
      </c>
      <c r="AC61" s="98">
        <f>IF($D$4="MAP+ADM Waivers",(SUMIF('C Report'!$A$200:$A$299,'C Report Grouper'!$D61,'C Report'!AA$200:AA$299)+SUMIF('C Report'!$A$400:$A$497,'C Report Grouper'!$D61,'C Report'!AA$400:AA$497)),SUMIF('C Report'!$A$200:$A$299,'C Report Grouper'!$D61,'C Report'!AA$200:AA$299))</f>
        <v>0</v>
      </c>
      <c r="AD61" s="98">
        <f>IF($D$4="MAP+ADM Waivers",(SUMIF('C Report'!$A$200:$A$299,'C Report Grouper'!$D61,'C Report'!AB$200:AB$299)+SUMIF('C Report'!$A$400:$A$497,'C Report Grouper'!$D61,'C Report'!AB$400:AB$497)),SUMIF('C Report'!$A$200:$A$299,'C Report Grouper'!$D61,'C Report'!AB$200:AB$299))</f>
        <v>0</v>
      </c>
      <c r="AE61" s="98">
        <f>IF($D$4="MAP+ADM Waivers",(SUMIF('C Report'!$A$200:$A$299,'C Report Grouper'!$D61,'C Report'!AC$200:AC$299)+SUMIF('C Report'!$A$400:$A$497,'C Report Grouper'!$D61,'C Report'!AC$400:AC$497)),SUMIF('C Report'!$A$200:$A$299,'C Report Grouper'!$D61,'C Report'!AC$200:AC$299))</f>
        <v>0</v>
      </c>
      <c r="AF61" s="98">
        <f>IF($D$4="MAP+ADM Waivers",(SUMIF('C Report'!$A$200:$A$299,'C Report Grouper'!$D61,'C Report'!AD$200:AD$299)+SUMIF('C Report'!$A$400:$A$497,'C Report Grouper'!$D61,'C Report'!AD$400:AD$497)),SUMIF('C Report'!$A$200:$A$299,'C Report Grouper'!$D61,'C Report'!AD$200:AD$299))</f>
        <v>0</v>
      </c>
      <c r="AG61" s="98">
        <f>IF($D$4="MAP+ADM Waivers",(SUMIF('C Report'!$A$200:$A$299,'C Report Grouper'!$D61,'C Report'!AE$200:AE$299)+SUMIF('C Report'!$A$400:$A$497,'C Report Grouper'!$D61,'C Report'!AE$400:AE$497)),SUMIF('C Report'!$A$200:$A$299,'C Report Grouper'!$D61,'C Report'!AE$200:AE$299))</f>
        <v>0</v>
      </c>
      <c r="AH61" s="99">
        <f>IF($D$4="MAP+ADM Waivers",(SUMIF('C Report'!$A$200:$A$299,'C Report Grouper'!$D61,'C Report'!AF$200:AF$299)+SUMIF('C Report'!$A$400:$A$497,'C Report Grouper'!$D61,'C Report'!AF$400:AF$497)),SUMIF('C Report'!$A$200:$A$299,'C Report Grouper'!$D61,'C Report'!AF$200:AF$299))</f>
        <v>0</v>
      </c>
    </row>
    <row r="62" spans="2:34" ht="13" hidden="1" x14ac:dyDescent="0.3">
      <c r="B62" s="22" t="str">
        <f>IFERROR(VLOOKUP(C62,'MEG Def'!$A$7:$B$12,2),"")</f>
        <v/>
      </c>
      <c r="C62" s="55"/>
      <c r="D62" s="282"/>
      <c r="E62" s="97">
        <f>IF($D$4="MAP+ADM Waivers",(SUMIF('C Report'!$A$200:$A$299,'C Report Grouper'!$D62,'C Report'!C$200:C$299)+SUMIF('C Report'!$A$400:$A$497,'C Report Grouper'!$D62,'C Report'!C$400:C$497)),SUMIF('C Report'!$A$200:$A$299,'C Report Grouper'!$D62,'C Report'!C$200:C$299))</f>
        <v>0</v>
      </c>
      <c r="F62" s="98">
        <f>IF($D$4="MAP+ADM Waivers",(SUMIF('C Report'!$A$200:$A$299,'C Report Grouper'!$D62,'C Report'!D$200:D$299)+SUMIF('C Report'!$A$400:$A$497,'C Report Grouper'!$D62,'C Report'!D$400:D$497)),SUMIF('C Report'!$A$200:$A$299,'C Report Grouper'!$D62,'C Report'!D$200:D$299))</f>
        <v>0</v>
      </c>
      <c r="G62" s="98">
        <f>IF($D$4="MAP+ADM Waivers",(SUMIF('C Report'!$A$200:$A$299,'C Report Grouper'!$D62,'C Report'!E$200:E$299)+SUMIF('C Report'!$A$400:$A$497,'C Report Grouper'!$D62,'C Report'!E$400:E$497)),SUMIF('C Report'!$A$200:$A$299,'C Report Grouper'!$D62,'C Report'!E$200:E$299))</f>
        <v>0</v>
      </c>
      <c r="H62" s="98">
        <f>IF($D$4="MAP+ADM Waivers",(SUMIF('C Report'!$A$200:$A$299,'C Report Grouper'!$D62,'C Report'!F$200:F$299)+SUMIF('C Report'!$A$400:$A$497,'C Report Grouper'!$D62,'C Report'!F$400:F$497)),SUMIF('C Report'!$A$200:$A$299,'C Report Grouper'!$D62,'C Report'!F$200:F$299))</f>
        <v>0</v>
      </c>
      <c r="I62" s="98">
        <f>IF($D$4="MAP+ADM Waivers",(SUMIF('C Report'!$A$200:$A$299,'C Report Grouper'!$D62,'C Report'!G$200:G$299)+SUMIF('C Report'!$A$400:$A$497,'C Report Grouper'!$D62,'C Report'!G$400:G$497)),SUMIF('C Report'!$A$200:$A$299,'C Report Grouper'!$D62,'C Report'!G$200:G$299))</f>
        <v>0</v>
      </c>
      <c r="J62" s="98">
        <f>IF($D$4="MAP+ADM Waivers",(SUMIF('C Report'!$A$200:$A$299,'C Report Grouper'!$D62,'C Report'!H$200:H$299)+SUMIF('C Report'!$A$400:$A$497,'C Report Grouper'!$D62,'C Report'!H$400:H$497)),SUMIF('C Report'!$A$200:$A$299,'C Report Grouper'!$D62,'C Report'!H$200:H$299))</f>
        <v>0</v>
      </c>
      <c r="K62" s="98">
        <f>IF($D$4="MAP+ADM Waivers",(SUMIF('C Report'!$A$200:$A$299,'C Report Grouper'!$D62,'C Report'!I$200:I$299)+SUMIF('C Report'!$A$400:$A$497,'C Report Grouper'!$D62,'C Report'!I$400:I$497)),SUMIF('C Report'!$A$200:$A$299,'C Report Grouper'!$D62,'C Report'!I$200:I$299))</f>
        <v>0</v>
      </c>
      <c r="L62" s="98">
        <f>IF($D$4="MAP+ADM Waivers",(SUMIF('C Report'!$A$200:$A$299,'C Report Grouper'!$D62,'C Report'!J$200:J$299)+SUMIF('C Report'!$A$400:$A$497,'C Report Grouper'!$D62,'C Report'!J$400:J$497)),SUMIF('C Report'!$A$200:$A$299,'C Report Grouper'!$D62,'C Report'!J$200:J$299))</f>
        <v>0</v>
      </c>
      <c r="M62" s="98">
        <f>IF($D$4="MAP+ADM Waivers",(SUMIF('C Report'!$A$200:$A$299,'C Report Grouper'!$D62,'C Report'!K$200:K$299)+SUMIF('C Report'!$A$400:$A$497,'C Report Grouper'!$D62,'C Report'!K$400:K$497)),SUMIF('C Report'!$A$200:$A$299,'C Report Grouper'!$D62,'C Report'!K$200:K$299))</f>
        <v>0</v>
      </c>
      <c r="N62" s="98">
        <f>IF($D$4="MAP+ADM Waivers",(SUMIF('C Report'!$A$200:$A$299,'C Report Grouper'!$D62,'C Report'!L$200:L$299)+SUMIF('C Report'!$A$400:$A$497,'C Report Grouper'!$D62,'C Report'!L$400:L$497)),SUMIF('C Report'!$A$200:$A$299,'C Report Grouper'!$D62,'C Report'!L$200:L$299))</f>
        <v>0</v>
      </c>
      <c r="O62" s="98">
        <f>IF($D$4="MAP+ADM Waivers",(SUMIF('C Report'!$A$200:$A$299,'C Report Grouper'!$D62,'C Report'!M$200:M$299)+SUMIF('C Report'!$A$400:$A$497,'C Report Grouper'!$D62,'C Report'!M$400:M$497)),SUMIF('C Report'!$A$200:$A$299,'C Report Grouper'!$D62,'C Report'!M$200:M$299))</f>
        <v>0</v>
      </c>
      <c r="P62" s="98">
        <f>IF($D$4="MAP+ADM Waivers",(SUMIF('C Report'!$A$200:$A$299,'C Report Grouper'!$D62,'C Report'!N$200:N$299)+SUMIF('C Report'!$A$400:$A$497,'C Report Grouper'!$D62,'C Report'!N$400:N$497)),SUMIF('C Report'!$A$200:$A$299,'C Report Grouper'!$D62,'C Report'!N$200:N$299))</f>
        <v>0</v>
      </c>
      <c r="Q62" s="98">
        <f>IF($D$4="MAP+ADM Waivers",(SUMIF('C Report'!$A$200:$A$299,'C Report Grouper'!$D62,'C Report'!O$200:O$299)+SUMIF('C Report'!$A$400:$A$497,'C Report Grouper'!$D62,'C Report'!O$400:O$497)),SUMIF('C Report'!$A$200:$A$299,'C Report Grouper'!$D62,'C Report'!O$200:O$299))</f>
        <v>0</v>
      </c>
      <c r="R62" s="98">
        <f>IF($D$4="MAP+ADM Waivers",(SUMIF('C Report'!$A$200:$A$299,'C Report Grouper'!$D62,'C Report'!P$200:P$299)+SUMIF('C Report'!$A$400:$A$497,'C Report Grouper'!$D62,'C Report'!P$400:P$497)),SUMIF('C Report'!$A$200:$A$299,'C Report Grouper'!$D62,'C Report'!P$200:P$299))</f>
        <v>0</v>
      </c>
      <c r="S62" s="98">
        <f>IF($D$4="MAP+ADM Waivers",(SUMIF('C Report'!$A$200:$A$299,'C Report Grouper'!$D62,'C Report'!Q$200:Q$299)+SUMIF('C Report'!$A$400:$A$497,'C Report Grouper'!$D62,'C Report'!Q$400:Q$497)),SUMIF('C Report'!$A$200:$A$299,'C Report Grouper'!$D62,'C Report'!Q$200:Q$299))</f>
        <v>0</v>
      </c>
      <c r="T62" s="98">
        <f>IF($D$4="MAP+ADM Waivers",(SUMIF('C Report'!$A$200:$A$299,'C Report Grouper'!$D62,'C Report'!R$200:R$299)+SUMIF('C Report'!$A$400:$A$497,'C Report Grouper'!$D62,'C Report'!R$400:R$497)),SUMIF('C Report'!$A$200:$A$299,'C Report Grouper'!$D62,'C Report'!R$200:R$299))</f>
        <v>0</v>
      </c>
      <c r="U62" s="98">
        <f>IF($D$4="MAP+ADM Waivers",(SUMIF('C Report'!$A$200:$A$299,'C Report Grouper'!$D62,'C Report'!S$200:S$299)+SUMIF('C Report'!$A$400:$A$497,'C Report Grouper'!$D62,'C Report'!S$400:S$497)),SUMIF('C Report'!$A$200:$A$299,'C Report Grouper'!$D62,'C Report'!S$200:S$299))</f>
        <v>0</v>
      </c>
      <c r="V62" s="98">
        <f>IF($D$4="MAP+ADM Waivers",(SUMIF('C Report'!$A$200:$A$299,'C Report Grouper'!$D62,'C Report'!T$200:T$299)+SUMIF('C Report'!$A$400:$A$497,'C Report Grouper'!$D62,'C Report'!T$400:T$497)),SUMIF('C Report'!$A$200:$A$299,'C Report Grouper'!$D62,'C Report'!T$200:T$299))</f>
        <v>0</v>
      </c>
      <c r="W62" s="98">
        <f>IF($D$4="MAP+ADM Waivers",(SUMIF('C Report'!$A$200:$A$299,'C Report Grouper'!$D62,'C Report'!U$200:U$299)+SUMIF('C Report'!$A$400:$A$497,'C Report Grouper'!$D62,'C Report'!U$400:U$497)),SUMIF('C Report'!$A$200:$A$299,'C Report Grouper'!$D62,'C Report'!U$200:U$299))</f>
        <v>0</v>
      </c>
      <c r="X62" s="98">
        <f>IF($D$4="MAP+ADM Waivers",(SUMIF('C Report'!$A$200:$A$299,'C Report Grouper'!$D62,'C Report'!V$200:V$299)+SUMIF('C Report'!$A$400:$A$497,'C Report Grouper'!$D62,'C Report'!V$400:V$497)),SUMIF('C Report'!$A$200:$A$299,'C Report Grouper'!$D62,'C Report'!V$200:V$299))</f>
        <v>0</v>
      </c>
      <c r="Y62" s="98">
        <f>IF($D$4="MAP+ADM Waivers",(SUMIF('C Report'!$A$200:$A$299,'C Report Grouper'!$D62,'C Report'!W$200:W$299)+SUMIF('C Report'!$A$400:$A$497,'C Report Grouper'!$D62,'C Report'!W$400:W$497)),SUMIF('C Report'!$A$200:$A$299,'C Report Grouper'!$D62,'C Report'!W$200:W$299))</f>
        <v>0</v>
      </c>
      <c r="Z62" s="98">
        <f>IF($D$4="MAP+ADM Waivers",(SUMIF('C Report'!$A$200:$A$299,'C Report Grouper'!$D62,'C Report'!X$200:X$299)+SUMIF('C Report'!$A$400:$A$497,'C Report Grouper'!$D62,'C Report'!X$400:X$497)),SUMIF('C Report'!$A$200:$A$299,'C Report Grouper'!$D62,'C Report'!X$200:X$299))</f>
        <v>0</v>
      </c>
      <c r="AA62" s="98">
        <f>IF($D$4="MAP+ADM Waivers",(SUMIF('C Report'!$A$200:$A$299,'C Report Grouper'!$D62,'C Report'!Y$200:Y$299)+SUMIF('C Report'!$A$400:$A$497,'C Report Grouper'!$D62,'C Report'!Y$400:Y$497)),SUMIF('C Report'!$A$200:$A$299,'C Report Grouper'!$D62,'C Report'!Y$200:Y$299))</f>
        <v>0</v>
      </c>
      <c r="AB62" s="98">
        <f>IF($D$4="MAP+ADM Waivers",(SUMIF('C Report'!$A$200:$A$299,'C Report Grouper'!$D62,'C Report'!Z$200:Z$299)+SUMIF('C Report'!$A$400:$A$497,'C Report Grouper'!$D62,'C Report'!Z$400:Z$497)),SUMIF('C Report'!$A$200:$A$299,'C Report Grouper'!$D62,'C Report'!Z$200:Z$299))</f>
        <v>0</v>
      </c>
      <c r="AC62" s="98">
        <f>IF($D$4="MAP+ADM Waivers",(SUMIF('C Report'!$A$200:$A$299,'C Report Grouper'!$D62,'C Report'!AA$200:AA$299)+SUMIF('C Report'!$A$400:$A$497,'C Report Grouper'!$D62,'C Report'!AA$400:AA$497)),SUMIF('C Report'!$A$200:$A$299,'C Report Grouper'!$D62,'C Report'!AA$200:AA$299))</f>
        <v>0</v>
      </c>
      <c r="AD62" s="98">
        <f>IF($D$4="MAP+ADM Waivers",(SUMIF('C Report'!$A$200:$A$299,'C Report Grouper'!$D62,'C Report'!AB$200:AB$299)+SUMIF('C Report'!$A$400:$A$497,'C Report Grouper'!$D62,'C Report'!AB$400:AB$497)),SUMIF('C Report'!$A$200:$A$299,'C Report Grouper'!$D62,'C Report'!AB$200:AB$299))</f>
        <v>0</v>
      </c>
      <c r="AE62" s="98">
        <f>IF($D$4="MAP+ADM Waivers",(SUMIF('C Report'!$A$200:$A$299,'C Report Grouper'!$D62,'C Report'!AC$200:AC$299)+SUMIF('C Report'!$A$400:$A$497,'C Report Grouper'!$D62,'C Report'!AC$400:AC$497)),SUMIF('C Report'!$A$200:$A$299,'C Report Grouper'!$D62,'C Report'!AC$200:AC$299))</f>
        <v>0</v>
      </c>
      <c r="AF62" s="98">
        <f>IF($D$4="MAP+ADM Waivers",(SUMIF('C Report'!$A$200:$A$299,'C Report Grouper'!$D62,'C Report'!AD$200:AD$299)+SUMIF('C Report'!$A$400:$A$497,'C Report Grouper'!$D62,'C Report'!AD$400:AD$497)),SUMIF('C Report'!$A$200:$A$299,'C Report Grouper'!$D62,'C Report'!AD$200:AD$299))</f>
        <v>0</v>
      </c>
      <c r="AG62" s="98">
        <f>IF($D$4="MAP+ADM Waivers",(SUMIF('C Report'!$A$200:$A$299,'C Report Grouper'!$D62,'C Report'!AE$200:AE$299)+SUMIF('C Report'!$A$400:$A$497,'C Report Grouper'!$D62,'C Report'!AE$400:AE$497)),SUMIF('C Report'!$A$200:$A$299,'C Report Grouper'!$D62,'C Report'!AE$200:AE$299))</f>
        <v>0</v>
      </c>
      <c r="AH62" s="99">
        <f>IF($D$4="MAP+ADM Waivers",(SUMIF('C Report'!$A$200:$A$299,'C Report Grouper'!$D62,'C Report'!AF$200:AF$299)+SUMIF('C Report'!$A$400:$A$497,'C Report Grouper'!$D62,'C Report'!AF$400:AF$497)),SUMIF('C Report'!$A$200:$A$299,'C Report Grouper'!$D62,'C Report'!AF$200:AF$299))</f>
        <v>0</v>
      </c>
    </row>
    <row r="63" spans="2:34" ht="13" hidden="1" x14ac:dyDescent="0.3">
      <c r="B63" s="22"/>
      <c r="C63" s="55"/>
      <c r="D63" s="282"/>
      <c r="E63" s="97">
        <f>IF($D$4="MAP+ADM Waivers",(SUMIF('C Report'!$A$200:$A$299,'C Report Grouper'!$D63,'C Report'!C$200:C$299)+SUMIF('C Report'!$A$400:$A$497,'C Report Grouper'!$D63,'C Report'!C$400:C$497)),SUMIF('C Report'!$A$200:$A$299,'C Report Grouper'!$D63,'C Report'!C$200:C$299))</f>
        <v>0</v>
      </c>
      <c r="F63" s="98">
        <f>IF($D$4="MAP+ADM Waivers",(SUMIF('C Report'!$A$200:$A$299,'C Report Grouper'!$D63,'C Report'!D$200:D$299)+SUMIF('C Report'!$A$400:$A$497,'C Report Grouper'!$D63,'C Report'!D$400:D$497)),SUMIF('C Report'!$A$200:$A$299,'C Report Grouper'!$D63,'C Report'!D$200:D$299))</f>
        <v>0</v>
      </c>
      <c r="G63" s="98">
        <f>IF($D$4="MAP+ADM Waivers",(SUMIF('C Report'!$A$200:$A$299,'C Report Grouper'!$D63,'C Report'!E$200:E$299)+SUMIF('C Report'!$A$400:$A$497,'C Report Grouper'!$D63,'C Report'!E$400:E$497)),SUMIF('C Report'!$A$200:$A$299,'C Report Grouper'!$D63,'C Report'!E$200:E$299))</f>
        <v>0</v>
      </c>
      <c r="H63" s="98">
        <f>IF($D$4="MAP+ADM Waivers",(SUMIF('C Report'!$A$200:$A$299,'C Report Grouper'!$D63,'C Report'!F$200:F$299)+SUMIF('C Report'!$A$400:$A$497,'C Report Grouper'!$D63,'C Report'!F$400:F$497)),SUMIF('C Report'!$A$200:$A$299,'C Report Grouper'!$D63,'C Report'!F$200:F$299))</f>
        <v>0</v>
      </c>
      <c r="I63" s="98">
        <f>IF($D$4="MAP+ADM Waivers",(SUMIF('C Report'!$A$200:$A$299,'C Report Grouper'!$D63,'C Report'!G$200:G$299)+SUMIF('C Report'!$A$400:$A$497,'C Report Grouper'!$D63,'C Report'!G$400:G$497)),SUMIF('C Report'!$A$200:$A$299,'C Report Grouper'!$D63,'C Report'!G$200:G$299))</f>
        <v>0</v>
      </c>
      <c r="J63" s="98">
        <f>IF($D$4="MAP+ADM Waivers",(SUMIF('C Report'!$A$200:$A$299,'C Report Grouper'!$D63,'C Report'!H$200:H$299)+SUMIF('C Report'!$A$400:$A$497,'C Report Grouper'!$D63,'C Report'!H$400:H$497)),SUMIF('C Report'!$A$200:$A$299,'C Report Grouper'!$D63,'C Report'!H$200:H$299))</f>
        <v>0</v>
      </c>
      <c r="K63" s="98">
        <f>IF($D$4="MAP+ADM Waivers",(SUMIF('C Report'!$A$200:$A$299,'C Report Grouper'!$D63,'C Report'!I$200:I$299)+SUMIF('C Report'!$A$400:$A$497,'C Report Grouper'!$D63,'C Report'!I$400:I$497)),SUMIF('C Report'!$A$200:$A$299,'C Report Grouper'!$D63,'C Report'!I$200:I$299))</f>
        <v>0</v>
      </c>
      <c r="L63" s="98">
        <f>IF($D$4="MAP+ADM Waivers",(SUMIF('C Report'!$A$200:$A$299,'C Report Grouper'!$D63,'C Report'!J$200:J$299)+SUMIF('C Report'!$A$400:$A$497,'C Report Grouper'!$D63,'C Report'!J$400:J$497)),SUMIF('C Report'!$A$200:$A$299,'C Report Grouper'!$D63,'C Report'!J$200:J$299))</f>
        <v>0</v>
      </c>
      <c r="M63" s="98">
        <f>IF($D$4="MAP+ADM Waivers",(SUMIF('C Report'!$A$200:$A$299,'C Report Grouper'!$D63,'C Report'!K$200:K$299)+SUMIF('C Report'!$A$400:$A$497,'C Report Grouper'!$D63,'C Report'!K$400:K$497)),SUMIF('C Report'!$A$200:$A$299,'C Report Grouper'!$D63,'C Report'!K$200:K$299))</f>
        <v>0</v>
      </c>
      <c r="N63" s="98">
        <f>IF($D$4="MAP+ADM Waivers",(SUMIF('C Report'!$A$200:$A$299,'C Report Grouper'!$D63,'C Report'!L$200:L$299)+SUMIF('C Report'!$A$400:$A$497,'C Report Grouper'!$D63,'C Report'!L$400:L$497)),SUMIF('C Report'!$A$200:$A$299,'C Report Grouper'!$D63,'C Report'!L$200:L$299))</f>
        <v>0</v>
      </c>
      <c r="O63" s="98">
        <f>IF($D$4="MAP+ADM Waivers",(SUMIF('C Report'!$A$200:$A$299,'C Report Grouper'!$D63,'C Report'!M$200:M$299)+SUMIF('C Report'!$A$400:$A$497,'C Report Grouper'!$D63,'C Report'!M$400:M$497)),SUMIF('C Report'!$A$200:$A$299,'C Report Grouper'!$D63,'C Report'!M$200:M$299))</f>
        <v>0</v>
      </c>
      <c r="P63" s="98">
        <f>IF($D$4="MAP+ADM Waivers",(SUMIF('C Report'!$A$200:$A$299,'C Report Grouper'!$D63,'C Report'!N$200:N$299)+SUMIF('C Report'!$A$400:$A$497,'C Report Grouper'!$D63,'C Report'!N$400:N$497)),SUMIF('C Report'!$A$200:$A$299,'C Report Grouper'!$D63,'C Report'!N$200:N$299))</f>
        <v>0</v>
      </c>
      <c r="Q63" s="98">
        <f>IF($D$4="MAP+ADM Waivers",(SUMIF('C Report'!$A$200:$A$299,'C Report Grouper'!$D63,'C Report'!O$200:O$299)+SUMIF('C Report'!$A$400:$A$497,'C Report Grouper'!$D63,'C Report'!O$400:O$497)),SUMIF('C Report'!$A$200:$A$299,'C Report Grouper'!$D63,'C Report'!O$200:O$299))</f>
        <v>0</v>
      </c>
      <c r="R63" s="98">
        <f>IF($D$4="MAP+ADM Waivers",(SUMIF('C Report'!$A$200:$A$299,'C Report Grouper'!$D63,'C Report'!P$200:P$299)+SUMIF('C Report'!$A$400:$A$497,'C Report Grouper'!$D63,'C Report'!P$400:P$497)),SUMIF('C Report'!$A$200:$A$299,'C Report Grouper'!$D63,'C Report'!P$200:P$299))</f>
        <v>0</v>
      </c>
      <c r="S63" s="98">
        <f>IF($D$4="MAP+ADM Waivers",(SUMIF('C Report'!$A$200:$A$299,'C Report Grouper'!$D63,'C Report'!Q$200:Q$299)+SUMIF('C Report'!$A$400:$A$497,'C Report Grouper'!$D63,'C Report'!Q$400:Q$497)),SUMIF('C Report'!$A$200:$A$299,'C Report Grouper'!$D63,'C Report'!Q$200:Q$299))</f>
        <v>0</v>
      </c>
      <c r="T63" s="98">
        <f>IF($D$4="MAP+ADM Waivers",(SUMIF('C Report'!$A$200:$A$299,'C Report Grouper'!$D63,'C Report'!R$200:R$299)+SUMIF('C Report'!$A$400:$A$497,'C Report Grouper'!$D63,'C Report'!R$400:R$497)),SUMIF('C Report'!$A$200:$A$299,'C Report Grouper'!$D63,'C Report'!R$200:R$299))</f>
        <v>0</v>
      </c>
      <c r="U63" s="98">
        <f>IF($D$4="MAP+ADM Waivers",(SUMIF('C Report'!$A$200:$A$299,'C Report Grouper'!$D63,'C Report'!S$200:S$299)+SUMIF('C Report'!$A$400:$A$497,'C Report Grouper'!$D63,'C Report'!S$400:S$497)),SUMIF('C Report'!$A$200:$A$299,'C Report Grouper'!$D63,'C Report'!S$200:S$299))</f>
        <v>0</v>
      </c>
      <c r="V63" s="98">
        <f>IF($D$4="MAP+ADM Waivers",(SUMIF('C Report'!$A$200:$A$299,'C Report Grouper'!$D63,'C Report'!T$200:T$299)+SUMIF('C Report'!$A$400:$A$497,'C Report Grouper'!$D63,'C Report'!T$400:T$497)),SUMIF('C Report'!$A$200:$A$299,'C Report Grouper'!$D63,'C Report'!T$200:T$299))</f>
        <v>0</v>
      </c>
      <c r="W63" s="98">
        <f>IF($D$4="MAP+ADM Waivers",(SUMIF('C Report'!$A$200:$A$299,'C Report Grouper'!$D63,'C Report'!U$200:U$299)+SUMIF('C Report'!$A$400:$A$497,'C Report Grouper'!$D63,'C Report'!U$400:U$497)),SUMIF('C Report'!$A$200:$A$299,'C Report Grouper'!$D63,'C Report'!U$200:U$299))</f>
        <v>0</v>
      </c>
      <c r="X63" s="98">
        <f>IF($D$4="MAP+ADM Waivers",(SUMIF('C Report'!$A$200:$A$299,'C Report Grouper'!$D63,'C Report'!V$200:V$299)+SUMIF('C Report'!$A$400:$A$497,'C Report Grouper'!$D63,'C Report'!V$400:V$497)),SUMIF('C Report'!$A$200:$A$299,'C Report Grouper'!$D63,'C Report'!V$200:V$299))</f>
        <v>0</v>
      </c>
      <c r="Y63" s="98">
        <f>IF($D$4="MAP+ADM Waivers",(SUMIF('C Report'!$A$200:$A$299,'C Report Grouper'!$D63,'C Report'!W$200:W$299)+SUMIF('C Report'!$A$400:$A$497,'C Report Grouper'!$D63,'C Report'!W$400:W$497)),SUMIF('C Report'!$A$200:$A$299,'C Report Grouper'!$D63,'C Report'!W$200:W$299))</f>
        <v>0</v>
      </c>
      <c r="Z63" s="98">
        <f>IF($D$4="MAP+ADM Waivers",(SUMIF('C Report'!$A$200:$A$299,'C Report Grouper'!$D63,'C Report'!X$200:X$299)+SUMIF('C Report'!$A$400:$A$497,'C Report Grouper'!$D63,'C Report'!X$400:X$497)),SUMIF('C Report'!$A$200:$A$299,'C Report Grouper'!$D63,'C Report'!X$200:X$299))</f>
        <v>0</v>
      </c>
      <c r="AA63" s="98">
        <f>IF($D$4="MAP+ADM Waivers",(SUMIF('C Report'!$A$200:$A$299,'C Report Grouper'!$D63,'C Report'!Y$200:Y$299)+SUMIF('C Report'!$A$400:$A$497,'C Report Grouper'!$D63,'C Report'!Y$400:Y$497)),SUMIF('C Report'!$A$200:$A$299,'C Report Grouper'!$D63,'C Report'!Y$200:Y$299))</f>
        <v>0</v>
      </c>
      <c r="AB63" s="98">
        <f>IF($D$4="MAP+ADM Waivers",(SUMIF('C Report'!$A$200:$A$299,'C Report Grouper'!$D63,'C Report'!Z$200:Z$299)+SUMIF('C Report'!$A$400:$A$497,'C Report Grouper'!$D63,'C Report'!Z$400:Z$497)),SUMIF('C Report'!$A$200:$A$299,'C Report Grouper'!$D63,'C Report'!Z$200:Z$299))</f>
        <v>0</v>
      </c>
      <c r="AC63" s="98">
        <f>IF($D$4="MAP+ADM Waivers",(SUMIF('C Report'!$A$200:$A$299,'C Report Grouper'!$D63,'C Report'!AA$200:AA$299)+SUMIF('C Report'!$A$400:$A$497,'C Report Grouper'!$D63,'C Report'!AA$400:AA$497)),SUMIF('C Report'!$A$200:$A$299,'C Report Grouper'!$D63,'C Report'!AA$200:AA$299))</f>
        <v>0</v>
      </c>
      <c r="AD63" s="98">
        <f>IF($D$4="MAP+ADM Waivers",(SUMIF('C Report'!$A$200:$A$299,'C Report Grouper'!$D63,'C Report'!AB$200:AB$299)+SUMIF('C Report'!$A$400:$A$497,'C Report Grouper'!$D63,'C Report'!AB$400:AB$497)),SUMIF('C Report'!$A$200:$A$299,'C Report Grouper'!$D63,'C Report'!AB$200:AB$299))</f>
        <v>0</v>
      </c>
      <c r="AE63" s="98">
        <f>IF($D$4="MAP+ADM Waivers",(SUMIF('C Report'!$A$200:$A$299,'C Report Grouper'!$D63,'C Report'!AC$200:AC$299)+SUMIF('C Report'!$A$400:$A$497,'C Report Grouper'!$D63,'C Report'!AC$400:AC$497)),SUMIF('C Report'!$A$200:$A$299,'C Report Grouper'!$D63,'C Report'!AC$200:AC$299))</f>
        <v>0</v>
      </c>
      <c r="AF63" s="98">
        <f>IF($D$4="MAP+ADM Waivers",(SUMIF('C Report'!$A$200:$A$299,'C Report Grouper'!$D63,'C Report'!AD$200:AD$299)+SUMIF('C Report'!$A$400:$A$497,'C Report Grouper'!$D63,'C Report'!AD$400:AD$497)),SUMIF('C Report'!$A$200:$A$299,'C Report Grouper'!$D63,'C Report'!AD$200:AD$299))</f>
        <v>0</v>
      </c>
      <c r="AG63" s="98">
        <f>IF($D$4="MAP+ADM Waivers",(SUMIF('C Report'!$A$200:$A$299,'C Report Grouper'!$D63,'C Report'!AE$200:AE$299)+SUMIF('C Report'!$A$400:$A$497,'C Report Grouper'!$D63,'C Report'!AE$400:AE$497)),SUMIF('C Report'!$A$200:$A$299,'C Report Grouper'!$D63,'C Report'!AE$200:AE$299))</f>
        <v>0</v>
      </c>
      <c r="AH63" s="99">
        <f>IF($D$4="MAP+ADM Waivers",(SUMIF('C Report'!$A$200:$A$299,'C Report Grouper'!$D63,'C Report'!AF$200:AF$299)+SUMIF('C Report'!$A$400:$A$497,'C Report Grouper'!$D63,'C Report'!AF$400:AF$497)),SUMIF('C Report'!$A$200:$A$299,'C Report Grouper'!$D63,'C Report'!AF$200:AF$299))</f>
        <v>0</v>
      </c>
    </row>
    <row r="64" spans="2:34" ht="13" hidden="1" x14ac:dyDescent="0.3">
      <c r="B64" s="30" t="s">
        <v>86</v>
      </c>
      <c r="C64" s="56"/>
      <c r="D64" s="282"/>
      <c r="E64" s="97">
        <f>IF($D$4="MAP+ADM Waivers",(SUMIF('C Report'!$A$200:$A$299,'C Report Grouper'!$D64,'C Report'!C$200:C$299)+SUMIF('C Report'!$A$400:$A$497,'C Report Grouper'!$D64,'C Report'!C$400:C$497)),SUMIF('C Report'!$A$200:$A$299,'C Report Grouper'!$D64,'C Report'!C$200:C$299))</f>
        <v>0</v>
      </c>
      <c r="F64" s="98">
        <f>IF($D$4="MAP+ADM Waivers",(SUMIF('C Report'!$A$200:$A$299,'C Report Grouper'!$D64,'C Report'!D$200:D$299)+SUMIF('C Report'!$A$400:$A$497,'C Report Grouper'!$D64,'C Report'!D$400:D$497)),SUMIF('C Report'!$A$200:$A$299,'C Report Grouper'!$D64,'C Report'!D$200:D$299))</f>
        <v>0</v>
      </c>
      <c r="G64" s="98">
        <f>IF($D$4="MAP+ADM Waivers",(SUMIF('C Report'!$A$200:$A$299,'C Report Grouper'!$D64,'C Report'!E$200:E$299)+SUMIF('C Report'!$A$400:$A$497,'C Report Grouper'!$D64,'C Report'!E$400:E$497)),SUMIF('C Report'!$A$200:$A$299,'C Report Grouper'!$D64,'C Report'!E$200:E$299))</f>
        <v>0</v>
      </c>
      <c r="H64" s="98">
        <f>IF($D$4="MAP+ADM Waivers",(SUMIF('C Report'!$A$200:$A$299,'C Report Grouper'!$D64,'C Report'!F$200:F$299)+SUMIF('C Report'!$A$400:$A$497,'C Report Grouper'!$D64,'C Report'!F$400:F$497)),SUMIF('C Report'!$A$200:$A$299,'C Report Grouper'!$D64,'C Report'!F$200:F$299))</f>
        <v>0</v>
      </c>
      <c r="I64" s="98">
        <f>IF($D$4="MAP+ADM Waivers",(SUMIF('C Report'!$A$200:$A$299,'C Report Grouper'!$D64,'C Report'!G$200:G$299)+SUMIF('C Report'!$A$400:$A$497,'C Report Grouper'!$D64,'C Report'!G$400:G$497)),SUMIF('C Report'!$A$200:$A$299,'C Report Grouper'!$D64,'C Report'!G$200:G$299))</f>
        <v>0</v>
      </c>
      <c r="J64" s="98">
        <f>IF($D$4="MAP+ADM Waivers",(SUMIF('C Report'!$A$200:$A$299,'C Report Grouper'!$D64,'C Report'!H$200:H$299)+SUMIF('C Report'!$A$400:$A$497,'C Report Grouper'!$D64,'C Report'!H$400:H$497)),SUMIF('C Report'!$A$200:$A$299,'C Report Grouper'!$D64,'C Report'!H$200:H$299))</f>
        <v>0</v>
      </c>
      <c r="K64" s="98">
        <f>IF($D$4="MAP+ADM Waivers",(SUMIF('C Report'!$A$200:$A$299,'C Report Grouper'!$D64,'C Report'!I$200:I$299)+SUMIF('C Report'!$A$400:$A$497,'C Report Grouper'!$D64,'C Report'!I$400:I$497)),SUMIF('C Report'!$A$200:$A$299,'C Report Grouper'!$D64,'C Report'!I$200:I$299))</f>
        <v>0</v>
      </c>
      <c r="L64" s="98">
        <f>IF($D$4="MAP+ADM Waivers",(SUMIF('C Report'!$A$200:$A$299,'C Report Grouper'!$D64,'C Report'!J$200:J$299)+SUMIF('C Report'!$A$400:$A$497,'C Report Grouper'!$D64,'C Report'!J$400:J$497)),SUMIF('C Report'!$A$200:$A$299,'C Report Grouper'!$D64,'C Report'!J$200:J$299))</f>
        <v>0</v>
      </c>
      <c r="M64" s="98">
        <f>IF($D$4="MAP+ADM Waivers",(SUMIF('C Report'!$A$200:$A$299,'C Report Grouper'!$D64,'C Report'!K$200:K$299)+SUMIF('C Report'!$A$400:$A$497,'C Report Grouper'!$D64,'C Report'!K$400:K$497)),SUMIF('C Report'!$A$200:$A$299,'C Report Grouper'!$D64,'C Report'!K$200:K$299))</f>
        <v>0</v>
      </c>
      <c r="N64" s="98">
        <f>IF($D$4="MAP+ADM Waivers",(SUMIF('C Report'!$A$200:$A$299,'C Report Grouper'!$D64,'C Report'!L$200:L$299)+SUMIF('C Report'!$A$400:$A$497,'C Report Grouper'!$D64,'C Report'!L$400:L$497)),SUMIF('C Report'!$A$200:$A$299,'C Report Grouper'!$D64,'C Report'!L$200:L$299))</f>
        <v>0</v>
      </c>
      <c r="O64" s="98">
        <f>IF($D$4="MAP+ADM Waivers",(SUMIF('C Report'!$A$200:$A$299,'C Report Grouper'!$D64,'C Report'!M$200:M$299)+SUMIF('C Report'!$A$400:$A$497,'C Report Grouper'!$D64,'C Report'!M$400:M$497)),SUMIF('C Report'!$A$200:$A$299,'C Report Grouper'!$D64,'C Report'!M$200:M$299))</f>
        <v>0</v>
      </c>
      <c r="P64" s="98">
        <f>IF($D$4="MAP+ADM Waivers",(SUMIF('C Report'!$A$200:$A$299,'C Report Grouper'!$D64,'C Report'!N$200:N$299)+SUMIF('C Report'!$A$400:$A$497,'C Report Grouper'!$D64,'C Report'!N$400:N$497)),SUMIF('C Report'!$A$200:$A$299,'C Report Grouper'!$D64,'C Report'!N$200:N$299))</f>
        <v>0</v>
      </c>
      <c r="Q64" s="98">
        <f>IF($D$4="MAP+ADM Waivers",(SUMIF('C Report'!$A$200:$A$299,'C Report Grouper'!$D64,'C Report'!O$200:O$299)+SUMIF('C Report'!$A$400:$A$497,'C Report Grouper'!$D64,'C Report'!O$400:O$497)),SUMIF('C Report'!$A$200:$A$299,'C Report Grouper'!$D64,'C Report'!O$200:O$299))</f>
        <v>0</v>
      </c>
      <c r="R64" s="98">
        <f>IF($D$4="MAP+ADM Waivers",(SUMIF('C Report'!$A$200:$A$299,'C Report Grouper'!$D64,'C Report'!P$200:P$299)+SUMIF('C Report'!$A$400:$A$497,'C Report Grouper'!$D64,'C Report'!P$400:P$497)),SUMIF('C Report'!$A$200:$A$299,'C Report Grouper'!$D64,'C Report'!P$200:P$299))</f>
        <v>0</v>
      </c>
      <c r="S64" s="98">
        <f>IF($D$4="MAP+ADM Waivers",(SUMIF('C Report'!$A$200:$A$299,'C Report Grouper'!$D64,'C Report'!Q$200:Q$299)+SUMIF('C Report'!$A$400:$A$497,'C Report Grouper'!$D64,'C Report'!Q$400:Q$497)),SUMIF('C Report'!$A$200:$A$299,'C Report Grouper'!$D64,'C Report'!Q$200:Q$299))</f>
        <v>0</v>
      </c>
      <c r="T64" s="98">
        <f>IF($D$4="MAP+ADM Waivers",(SUMIF('C Report'!$A$200:$A$299,'C Report Grouper'!$D64,'C Report'!R$200:R$299)+SUMIF('C Report'!$A$400:$A$497,'C Report Grouper'!$D64,'C Report'!R$400:R$497)),SUMIF('C Report'!$A$200:$A$299,'C Report Grouper'!$D64,'C Report'!R$200:R$299))</f>
        <v>0</v>
      </c>
      <c r="U64" s="98">
        <f>IF($D$4="MAP+ADM Waivers",(SUMIF('C Report'!$A$200:$A$299,'C Report Grouper'!$D64,'C Report'!S$200:S$299)+SUMIF('C Report'!$A$400:$A$497,'C Report Grouper'!$D64,'C Report'!S$400:S$497)),SUMIF('C Report'!$A$200:$A$299,'C Report Grouper'!$D64,'C Report'!S$200:S$299))</f>
        <v>0</v>
      </c>
      <c r="V64" s="98">
        <f>IF($D$4="MAP+ADM Waivers",(SUMIF('C Report'!$A$200:$A$299,'C Report Grouper'!$D64,'C Report'!T$200:T$299)+SUMIF('C Report'!$A$400:$A$497,'C Report Grouper'!$D64,'C Report'!T$400:T$497)),SUMIF('C Report'!$A$200:$A$299,'C Report Grouper'!$D64,'C Report'!T$200:T$299))</f>
        <v>0</v>
      </c>
      <c r="W64" s="98">
        <f>IF($D$4="MAP+ADM Waivers",(SUMIF('C Report'!$A$200:$A$299,'C Report Grouper'!$D64,'C Report'!U$200:U$299)+SUMIF('C Report'!$A$400:$A$497,'C Report Grouper'!$D64,'C Report'!U$400:U$497)),SUMIF('C Report'!$A$200:$A$299,'C Report Grouper'!$D64,'C Report'!U$200:U$299))</f>
        <v>0</v>
      </c>
      <c r="X64" s="98">
        <f>IF($D$4="MAP+ADM Waivers",(SUMIF('C Report'!$A$200:$A$299,'C Report Grouper'!$D64,'C Report'!V$200:V$299)+SUMIF('C Report'!$A$400:$A$497,'C Report Grouper'!$D64,'C Report'!V$400:V$497)),SUMIF('C Report'!$A$200:$A$299,'C Report Grouper'!$D64,'C Report'!V$200:V$299))</f>
        <v>0</v>
      </c>
      <c r="Y64" s="98">
        <f>IF($D$4="MAP+ADM Waivers",(SUMIF('C Report'!$A$200:$A$299,'C Report Grouper'!$D64,'C Report'!W$200:W$299)+SUMIF('C Report'!$A$400:$A$497,'C Report Grouper'!$D64,'C Report'!W$400:W$497)),SUMIF('C Report'!$A$200:$A$299,'C Report Grouper'!$D64,'C Report'!W$200:W$299))</f>
        <v>0</v>
      </c>
      <c r="Z64" s="98">
        <f>IF($D$4="MAP+ADM Waivers",(SUMIF('C Report'!$A$200:$A$299,'C Report Grouper'!$D64,'C Report'!X$200:X$299)+SUMIF('C Report'!$A$400:$A$497,'C Report Grouper'!$D64,'C Report'!X$400:X$497)),SUMIF('C Report'!$A$200:$A$299,'C Report Grouper'!$D64,'C Report'!X$200:X$299))</f>
        <v>0</v>
      </c>
      <c r="AA64" s="98">
        <f>IF($D$4="MAP+ADM Waivers",(SUMIF('C Report'!$A$200:$A$299,'C Report Grouper'!$D64,'C Report'!Y$200:Y$299)+SUMIF('C Report'!$A$400:$A$497,'C Report Grouper'!$D64,'C Report'!Y$400:Y$497)),SUMIF('C Report'!$A$200:$A$299,'C Report Grouper'!$D64,'C Report'!Y$200:Y$299))</f>
        <v>0</v>
      </c>
      <c r="AB64" s="98">
        <f>IF($D$4="MAP+ADM Waivers",(SUMIF('C Report'!$A$200:$A$299,'C Report Grouper'!$D64,'C Report'!Z$200:Z$299)+SUMIF('C Report'!$A$400:$A$497,'C Report Grouper'!$D64,'C Report'!Z$400:Z$497)),SUMIF('C Report'!$A$200:$A$299,'C Report Grouper'!$D64,'C Report'!Z$200:Z$299))</f>
        <v>0</v>
      </c>
      <c r="AC64" s="98">
        <f>IF($D$4="MAP+ADM Waivers",(SUMIF('C Report'!$A$200:$A$299,'C Report Grouper'!$D64,'C Report'!AA$200:AA$299)+SUMIF('C Report'!$A$400:$A$497,'C Report Grouper'!$D64,'C Report'!AA$400:AA$497)),SUMIF('C Report'!$A$200:$A$299,'C Report Grouper'!$D64,'C Report'!AA$200:AA$299))</f>
        <v>0</v>
      </c>
      <c r="AD64" s="98">
        <f>IF($D$4="MAP+ADM Waivers",(SUMIF('C Report'!$A$200:$A$299,'C Report Grouper'!$D64,'C Report'!AB$200:AB$299)+SUMIF('C Report'!$A$400:$A$497,'C Report Grouper'!$D64,'C Report'!AB$400:AB$497)),SUMIF('C Report'!$A$200:$A$299,'C Report Grouper'!$D64,'C Report'!AB$200:AB$299))</f>
        <v>0</v>
      </c>
      <c r="AE64" s="98">
        <f>IF($D$4="MAP+ADM Waivers",(SUMIF('C Report'!$A$200:$A$299,'C Report Grouper'!$D64,'C Report'!AC$200:AC$299)+SUMIF('C Report'!$A$400:$A$497,'C Report Grouper'!$D64,'C Report'!AC$400:AC$497)),SUMIF('C Report'!$A$200:$A$299,'C Report Grouper'!$D64,'C Report'!AC$200:AC$299))</f>
        <v>0</v>
      </c>
      <c r="AF64" s="98">
        <f>IF($D$4="MAP+ADM Waivers",(SUMIF('C Report'!$A$200:$A$299,'C Report Grouper'!$D64,'C Report'!AD$200:AD$299)+SUMIF('C Report'!$A$400:$A$497,'C Report Grouper'!$D64,'C Report'!AD$400:AD$497)),SUMIF('C Report'!$A$200:$A$299,'C Report Grouper'!$D64,'C Report'!AD$200:AD$299))</f>
        <v>0</v>
      </c>
      <c r="AG64" s="98">
        <f>IF($D$4="MAP+ADM Waivers",(SUMIF('C Report'!$A$200:$A$299,'C Report Grouper'!$D64,'C Report'!AE$200:AE$299)+SUMIF('C Report'!$A$400:$A$497,'C Report Grouper'!$D64,'C Report'!AE$400:AE$497)),SUMIF('C Report'!$A$200:$A$299,'C Report Grouper'!$D64,'C Report'!AE$200:AE$299))</f>
        <v>0</v>
      </c>
      <c r="AH64" s="99">
        <f>IF($D$4="MAP+ADM Waivers",(SUMIF('C Report'!$A$200:$A$299,'C Report Grouper'!$D64,'C Report'!AF$200:AF$299)+SUMIF('C Report'!$A$400:$A$497,'C Report Grouper'!$D64,'C Report'!AF$400:AF$497)),SUMIF('C Report'!$A$200:$A$299,'C Report Grouper'!$D64,'C Report'!AF$200:AF$299))</f>
        <v>0</v>
      </c>
    </row>
    <row r="65" spans="2:34" ht="13" hidden="1" x14ac:dyDescent="0.3">
      <c r="B65" s="22" t="str">
        <f>IFERROR(VLOOKUP(C65,'MEG Def'!$A$21:$B$26,2),"")</f>
        <v/>
      </c>
      <c r="C65" s="55"/>
      <c r="D65" s="282"/>
      <c r="E65" s="97">
        <f>IF($D$4="MAP+ADM Waivers",(SUMIF('C Report'!$A$200:$A$299,'C Report Grouper'!$D65,'C Report'!C$200:C$299)+SUMIF('C Report'!$A$400:$A$497,'C Report Grouper'!$D65,'C Report'!C$400:C$497)),SUMIF('C Report'!$A$200:$A$299,'C Report Grouper'!$D65,'C Report'!C$200:C$299))</f>
        <v>0</v>
      </c>
      <c r="F65" s="98">
        <f>IF($D$4="MAP+ADM Waivers",(SUMIF('C Report'!$A$200:$A$299,'C Report Grouper'!$D65,'C Report'!D$200:D$299)+SUMIF('C Report'!$A$400:$A$497,'C Report Grouper'!$D65,'C Report'!D$400:D$497)),SUMIF('C Report'!$A$200:$A$299,'C Report Grouper'!$D65,'C Report'!D$200:D$299))</f>
        <v>0</v>
      </c>
      <c r="G65" s="98">
        <f>IF($D$4="MAP+ADM Waivers",(SUMIF('C Report'!$A$200:$A$299,'C Report Grouper'!$D65,'C Report'!E$200:E$299)+SUMIF('C Report'!$A$400:$A$497,'C Report Grouper'!$D65,'C Report'!E$400:E$497)),SUMIF('C Report'!$A$200:$A$299,'C Report Grouper'!$D65,'C Report'!E$200:E$299))</f>
        <v>0</v>
      </c>
      <c r="H65" s="98">
        <f>IF($D$4="MAP+ADM Waivers",(SUMIF('C Report'!$A$200:$A$299,'C Report Grouper'!$D65,'C Report'!F$200:F$299)+SUMIF('C Report'!$A$400:$A$497,'C Report Grouper'!$D65,'C Report'!F$400:F$497)),SUMIF('C Report'!$A$200:$A$299,'C Report Grouper'!$D65,'C Report'!F$200:F$299))</f>
        <v>0</v>
      </c>
      <c r="I65" s="98">
        <f>IF($D$4="MAP+ADM Waivers",(SUMIF('C Report'!$A$200:$A$299,'C Report Grouper'!$D65,'C Report'!G$200:G$299)+SUMIF('C Report'!$A$400:$A$497,'C Report Grouper'!$D65,'C Report'!G$400:G$497)),SUMIF('C Report'!$A$200:$A$299,'C Report Grouper'!$D65,'C Report'!G$200:G$299))</f>
        <v>0</v>
      </c>
      <c r="J65" s="98">
        <f>IF($D$4="MAP+ADM Waivers",(SUMIF('C Report'!$A$200:$A$299,'C Report Grouper'!$D65,'C Report'!H$200:H$299)+SUMIF('C Report'!$A$400:$A$497,'C Report Grouper'!$D65,'C Report'!H$400:H$497)),SUMIF('C Report'!$A$200:$A$299,'C Report Grouper'!$D65,'C Report'!H$200:H$299))</f>
        <v>0</v>
      </c>
      <c r="K65" s="98">
        <f>IF($D$4="MAP+ADM Waivers",(SUMIF('C Report'!$A$200:$A$299,'C Report Grouper'!$D65,'C Report'!I$200:I$299)+SUMIF('C Report'!$A$400:$A$497,'C Report Grouper'!$D65,'C Report'!I$400:I$497)),SUMIF('C Report'!$A$200:$A$299,'C Report Grouper'!$D65,'C Report'!I$200:I$299))</f>
        <v>0</v>
      </c>
      <c r="L65" s="98">
        <f>IF($D$4="MAP+ADM Waivers",(SUMIF('C Report'!$A$200:$A$299,'C Report Grouper'!$D65,'C Report'!J$200:J$299)+SUMIF('C Report'!$A$400:$A$497,'C Report Grouper'!$D65,'C Report'!J$400:J$497)),SUMIF('C Report'!$A$200:$A$299,'C Report Grouper'!$D65,'C Report'!J$200:J$299))</f>
        <v>0</v>
      </c>
      <c r="M65" s="98">
        <f>IF($D$4="MAP+ADM Waivers",(SUMIF('C Report'!$A$200:$A$299,'C Report Grouper'!$D65,'C Report'!K$200:K$299)+SUMIF('C Report'!$A$400:$A$497,'C Report Grouper'!$D65,'C Report'!K$400:K$497)),SUMIF('C Report'!$A$200:$A$299,'C Report Grouper'!$D65,'C Report'!K$200:K$299))</f>
        <v>0</v>
      </c>
      <c r="N65" s="98">
        <f>IF($D$4="MAP+ADM Waivers",(SUMIF('C Report'!$A$200:$A$299,'C Report Grouper'!$D65,'C Report'!L$200:L$299)+SUMIF('C Report'!$A$400:$A$497,'C Report Grouper'!$D65,'C Report'!L$400:L$497)),SUMIF('C Report'!$A$200:$A$299,'C Report Grouper'!$D65,'C Report'!L$200:L$299))</f>
        <v>0</v>
      </c>
      <c r="O65" s="98">
        <f>IF($D$4="MAP+ADM Waivers",(SUMIF('C Report'!$A$200:$A$299,'C Report Grouper'!$D65,'C Report'!M$200:M$299)+SUMIF('C Report'!$A$400:$A$497,'C Report Grouper'!$D65,'C Report'!M$400:M$497)),SUMIF('C Report'!$A$200:$A$299,'C Report Grouper'!$D65,'C Report'!M$200:M$299))</f>
        <v>0</v>
      </c>
      <c r="P65" s="98">
        <f>IF($D$4="MAP+ADM Waivers",(SUMIF('C Report'!$A$200:$A$299,'C Report Grouper'!$D65,'C Report'!N$200:N$299)+SUMIF('C Report'!$A$400:$A$497,'C Report Grouper'!$D65,'C Report'!N$400:N$497)),SUMIF('C Report'!$A$200:$A$299,'C Report Grouper'!$D65,'C Report'!N$200:N$299))</f>
        <v>0</v>
      </c>
      <c r="Q65" s="98">
        <f>IF($D$4="MAP+ADM Waivers",(SUMIF('C Report'!$A$200:$A$299,'C Report Grouper'!$D65,'C Report'!O$200:O$299)+SUMIF('C Report'!$A$400:$A$497,'C Report Grouper'!$D65,'C Report'!O$400:O$497)),SUMIF('C Report'!$A$200:$A$299,'C Report Grouper'!$D65,'C Report'!O$200:O$299))</f>
        <v>0</v>
      </c>
      <c r="R65" s="98">
        <f>IF($D$4="MAP+ADM Waivers",(SUMIF('C Report'!$A$200:$A$299,'C Report Grouper'!$D65,'C Report'!P$200:P$299)+SUMIF('C Report'!$A$400:$A$497,'C Report Grouper'!$D65,'C Report'!P$400:P$497)),SUMIF('C Report'!$A$200:$A$299,'C Report Grouper'!$D65,'C Report'!P$200:P$299))</f>
        <v>0</v>
      </c>
      <c r="S65" s="98">
        <f>IF($D$4="MAP+ADM Waivers",(SUMIF('C Report'!$A$200:$A$299,'C Report Grouper'!$D65,'C Report'!Q$200:Q$299)+SUMIF('C Report'!$A$400:$A$497,'C Report Grouper'!$D65,'C Report'!Q$400:Q$497)),SUMIF('C Report'!$A$200:$A$299,'C Report Grouper'!$D65,'C Report'!Q$200:Q$299))</f>
        <v>0</v>
      </c>
      <c r="T65" s="98">
        <f>IF($D$4="MAP+ADM Waivers",(SUMIF('C Report'!$A$200:$A$299,'C Report Grouper'!$D65,'C Report'!R$200:R$299)+SUMIF('C Report'!$A$400:$A$497,'C Report Grouper'!$D65,'C Report'!R$400:R$497)),SUMIF('C Report'!$A$200:$A$299,'C Report Grouper'!$D65,'C Report'!R$200:R$299))</f>
        <v>0</v>
      </c>
      <c r="U65" s="98">
        <f>IF($D$4="MAP+ADM Waivers",(SUMIF('C Report'!$A$200:$A$299,'C Report Grouper'!$D65,'C Report'!S$200:S$299)+SUMIF('C Report'!$A$400:$A$497,'C Report Grouper'!$D65,'C Report'!S$400:S$497)),SUMIF('C Report'!$A$200:$A$299,'C Report Grouper'!$D65,'C Report'!S$200:S$299))</f>
        <v>0</v>
      </c>
      <c r="V65" s="98">
        <f>IF($D$4="MAP+ADM Waivers",(SUMIF('C Report'!$A$200:$A$299,'C Report Grouper'!$D65,'C Report'!T$200:T$299)+SUMIF('C Report'!$A$400:$A$497,'C Report Grouper'!$D65,'C Report'!T$400:T$497)),SUMIF('C Report'!$A$200:$A$299,'C Report Grouper'!$D65,'C Report'!T$200:T$299))</f>
        <v>0</v>
      </c>
      <c r="W65" s="98">
        <f>IF($D$4="MAP+ADM Waivers",(SUMIF('C Report'!$A$200:$A$299,'C Report Grouper'!$D65,'C Report'!U$200:U$299)+SUMIF('C Report'!$A$400:$A$497,'C Report Grouper'!$D65,'C Report'!U$400:U$497)),SUMIF('C Report'!$A$200:$A$299,'C Report Grouper'!$D65,'C Report'!U$200:U$299))</f>
        <v>0</v>
      </c>
      <c r="X65" s="98">
        <f>IF($D$4="MAP+ADM Waivers",(SUMIF('C Report'!$A$200:$A$299,'C Report Grouper'!$D65,'C Report'!V$200:V$299)+SUMIF('C Report'!$A$400:$A$497,'C Report Grouper'!$D65,'C Report'!V$400:V$497)),SUMIF('C Report'!$A$200:$A$299,'C Report Grouper'!$D65,'C Report'!V$200:V$299))</f>
        <v>0</v>
      </c>
      <c r="Y65" s="98">
        <f>IF($D$4="MAP+ADM Waivers",(SUMIF('C Report'!$A$200:$A$299,'C Report Grouper'!$D65,'C Report'!W$200:W$299)+SUMIF('C Report'!$A$400:$A$497,'C Report Grouper'!$D65,'C Report'!W$400:W$497)),SUMIF('C Report'!$A$200:$A$299,'C Report Grouper'!$D65,'C Report'!W$200:W$299))</f>
        <v>0</v>
      </c>
      <c r="Z65" s="98">
        <f>IF($D$4="MAP+ADM Waivers",(SUMIF('C Report'!$A$200:$A$299,'C Report Grouper'!$D65,'C Report'!X$200:X$299)+SUMIF('C Report'!$A$400:$A$497,'C Report Grouper'!$D65,'C Report'!X$400:X$497)),SUMIF('C Report'!$A$200:$A$299,'C Report Grouper'!$D65,'C Report'!X$200:X$299))</f>
        <v>0</v>
      </c>
      <c r="AA65" s="98">
        <f>IF($D$4="MAP+ADM Waivers",(SUMIF('C Report'!$A$200:$A$299,'C Report Grouper'!$D65,'C Report'!Y$200:Y$299)+SUMIF('C Report'!$A$400:$A$497,'C Report Grouper'!$D65,'C Report'!Y$400:Y$497)),SUMIF('C Report'!$A$200:$A$299,'C Report Grouper'!$D65,'C Report'!Y$200:Y$299))</f>
        <v>0</v>
      </c>
      <c r="AB65" s="98">
        <f>IF($D$4="MAP+ADM Waivers",(SUMIF('C Report'!$A$200:$A$299,'C Report Grouper'!$D65,'C Report'!Z$200:Z$299)+SUMIF('C Report'!$A$400:$A$497,'C Report Grouper'!$D65,'C Report'!Z$400:Z$497)),SUMIF('C Report'!$A$200:$A$299,'C Report Grouper'!$D65,'C Report'!Z$200:Z$299))</f>
        <v>0</v>
      </c>
      <c r="AC65" s="98">
        <f>IF($D$4="MAP+ADM Waivers",(SUMIF('C Report'!$A$200:$A$299,'C Report Grouper'!$D65,'C Report'!AA$200:AA$299)+SUMIF('C Report'!$A$400:$A$497,'C Report Grouper'!$D65,'C Report'!AA$400:AA$497)),SUMIF('C Report'!$A$200:$A$299,'C Report Grouper'!$D65,'C Report'!AA$200:AA$299))</f>
        <v>0</v>
      </c>
      <c r="AD65" s="98">
        <f>IF($D$4="MAP+ADM Waivers",(SUMIF('C Report'!$A$200:$A$299,'C Report Grouper'!$D65,'C Report'!AB$200:AB$299)+SUMIF('C Report'!$A$400:$A$497,'C Report Grouper'!$D65,'C Report'!AB$400:AB$497)),SUMIF('C Report'!$A$200:$A$299,'C Report Grouper'!$D65,'C Report'!AB$200:AB$299))</f>
        <v>0</v>
      </c>
      <c r="AE65" s="98">
        <f>IF($D$4="MAP+ADM Waivers",(SUMIF('C Report'!$A$200:$A$299,'C Report Grouper'!$D65,'C Report'!AC$200:AC$299)+SUMIF('C Report'!$A$400:$A$497,'C Report Grouper'!$D65,'C Report'!AC$400:AC$497)),SUMIF('C Report'!$A$200:$A$299,'C Report Grouper'!$D65,'C Report'!AC$200:AC$299))</f>
        <v>0</v>
      </c>
      <c r="AF65" s="98">
        <f>IF($D$4="MAP+ADM Waivers",(SUMIF('C Report'!$A$200:$A$299,'C Report Grouper'!$D65,'C Report'!AD$200:AD$299)+SUMIF('C Report'!$A$400:$A$497,'C Report Grouper'!$D65,'C Report'!AD$400:AD$497)),SUMIF('C Report'!$A$200:$A$299,'C Report Grouper'!$D65,'C Report'!AD$200:AD$299))</f>
        <v>0</v>
      </c>
      <c r="AG65" s="98">
        <f>IF($D$4="MAP+ADM Waivers",(SUMIF('C Report'!$A$200:$A$299,'C Report Grouper'!$D65,'C Report'!AE$200:AE$299)+SUMIF('C Report'!$A$400:$A$497,'C Report Grouper'!$D65,'C Report'!AE$400:AE$497)),SUMIF('C Report'!$A$200:$A$299,'C Report Grouper'!$D65,'C Report'!AE$200:AE$299))</f>
        <v>0</v>
      </c>
      <c r="AH65" s="99">
        <f>IF($D$4="MAP+ADM Waivers",(SUMIF('C Report'!$A$200:$A$299,'C Report Grouper'!$D65,'C Report'!AF$200:AF$299)+SUMIF('C Report'!$A$400:$A$497,'C Report Grouper'!$D65,'C Report'!AF$400:AF$497)),SUMIF('C Report'!$A$200:$A$299,'C Report Grouper'!$D65,'C Report'!AF$200:AF$299))</f>
        <v>0</v>
      </c>
    </row>
    <row r="66" spans="2:34" ht="13" hidden="1" x14ac:dyDescent="0.3">
      <c r="B66" s="22" t="str">
        <f>IFERROR(VLOOKUP(C66,'MEG Def'!$A$21:$B$26,2),"")</f>
        <v/>
      </c>
      <c r="C66" s="55"/>
      <c r="D66" s="282"/>
      <c r="E66" s="97">
        <f>IF($D$4="MAP+ADM Waivers",(SUMIF('C Report'!$A$200:$A$299,'C Report Grouper'!$D66,'C Report'!C$200:C$299)+SUMIF('C Report'!$A$400:$A$497,'C Report Grouper'!$D66,'C Report'!C$400:C$497)),SUMIF('C Report'!$A$200:$A$299,'C Report Grouper'!$D66,'C Report'!C$200:C$299))</f>
        <v>0</v>
      </c>
      <c r="F66" s="98">
        <f>IF($D$4="MAP+ADM Waivers",(SUMIF('C Report'!$A$200:$A$299,'C Report Grouper'!$D66,'C Report'!D$200:D$299)+SUMIF('C Report'!$A$400:$A$497,'C Report Grouper'!$D66,'C Report'!D$400:D$497)),SUMIF('C Report'!$A$200:$A$299,'C Report Grouper'!$D66,'C Report'!D$200:D$299))</f>
        <v>0</v>
      </c>
      <c r="G66" s="98">
        <f>IF($D$4="MAP+ADM Waivers",(SUMIF('C Report'!$A$200:$A$299,'C Report Grouper'!$D66,'C Report'!E$200:E$299)+SUMIF('C Report'!$A$400:$A$497,'C Report Grouper'!$D66,'C Report'!E$400:E$497)),SUMIF('C Report'!$A$200:$A$299,'C Report Grouper'!$D66,'C Report'!E$200:E$299))</f>
        <v>0</v>
      </c>
      <c r="H66" s="98">
        <f>IF($D$4="MAP+ADM Waivers",(SUMIF('C Report'!$A$200:$A$299,'C Report Grouper'!$D66,'C Report'!F$200:F$299)+SUMIF('C Report'!$A$400:$A$497,'C Report Grouper'!$D66,'C Report'!F$400:F$497)),SUMIF('C Report'!$A$200:$A$299,'C Report Grouper'!$D66,'C Report'!F$200:F$299))</f>
        <v>0</v>
      </c>
      <c r="I66" s="98">
        <f>IF($D$4="MAP+ADM Waivers",(SUMIF('C Report'!$A$200:$A$299,'C Report Grouper'!$D66,'C Report'!G$200:G$299)+SUMIF('C Report'!$A$400:$A$497,'C Report Grouper'!$D66,'C Report'!G$400:G$497)),SUMIF('C Report'!$A$200:$A$299,'C Report Grouper'!$D66,'C Report'!G$200:G$299))</f>
        <v>0</v>
      </c>
      <c r="J66" s="98">
        <f>IF($D$4="MAP+ADM Waivers",(SUMIF('C Report'!$A$200:$A$299,'C Report Grouper'!$D66,'C Report'!H$200:H$299)+SUMIF('C Report'!$A$400:$A$497,'C Report Grouper'!$D66,'C Report'!H$400:H$497)),SUMIF('C Report'!$A$200:$A$299,'C Report Grouper'!$D66,'C Report'!H$200:H$299))</f>
        <v>0</v>
      </c>
      <c r="K66" s="98">
        <f>IF($D$4="MAP+ADM Waivers",(SUMIF('C Report'!$A$200:$A$299,'C Report Grouper'!$D66,'C Report'!I$200:I$299)+SUMIF('C Report'!$A$400:$A$497,'C Report Grouper'!$D66,'C Report'!I$400:I$497)),SUMIF('C Report'!$A$200:$A$299,'C Report Grouper'!$D66,'C Report'!I$200:I$299))</f>
        <v>0</v>
      </c>
      <c r="L66" s="98">
        <f>IF($D$4="MAP+ADM Waivers",(SUMIF('C Report'!$A$200:$A$299,'C Report Grouper'!$D66,'C Report'!J$200:J$299)+SUMIF('C Report'!$A$400:$A$497,'C Report Grouper'!$D66,'C Report'!J$400:J$497)),SUMIF('C Report'!$A$200:$A$299,'C Report Grouper'!$D66,'C Report'!J$200:J$299))</f>
        <v>0</v>
      </c>
      <c r="M66" s="98">
        <f>IF($D$4="MAP+ADM Waivers",(SUMIF('C Report'!$A$200:$A$299,'C Report Grouper'!$D66,'C Report'!K$200:K$299)+SUMIF('C Report'!$A$400:$A$497,'C Report Grouper'!$D66,'C Report'!K$400:K$497)),SUMIF('C Report'!$A$200:$A$299,'C Report Grouper'!$D66,'C Report'!K$200:K$299))</f>
        <v>0</v>
      </c>
      <c r="N66" s="98">
        <f>IF($D$4="MAP+ADM Waivers",(SUMIF('C Report'!$A$200:$A$299,'C Report Grouper'!$D66,'C Report'!L$200:L$299)+SUMIF('C Report'!$A$400:$A$497,'C Report Grouper'!$D66,'C Report'!L$400:L$497)),SUMIF('C Report'!$A$200:$A$299,'C Report Grouper'!$D66,'C Report'!L$200:L$299))</f>
        <v>0</v>
      </c>
      <c r="O66" s="98">
        <f>IF($D$4="MAP+ADM Waivers",(SUMIF('C Report'!$A$200:$A$299,'C Report Grouper'!$D66,'C Report'!M$200:M$299)+SUMIF('C Report'!$A$400:$A$497,'C Report Grouper'!$D66,'C Report'!M$400:M$497)),SUMIF('C Report'!$A$200:$A$299,'C Report Grouper'!$D66,'C Report'!M$200:M$299))</f>
        <v>0</v>
      </c>
      <c r="P66" s="98">
        <f>IF($D$4="MAP+ADM Waivers",(SUMIF('C Report'!$A$200:$A$299,'C Report Grouper'!$D66,'C Report'!N$200:N$299)+SUMIF('C Report'!$A$400:$A$497,'C Report Grouper'!$D66,'C Report'!N$400:N$497)),SUMIF('C Report'!$A$200:$A$299,'C Report Grouper'!$D66,'C Report'!N$200:N$299))</f>
        <v>0</v>
      </c>
      <c r="Q66" s="98">
        <f>IF($D$4="MAP+ADM Waivers",(SUMIF('C Report'!$A$200:$A$299,'C Report Grouper'!$D66,'C Report'!O$200:O$299)+SUMIF('C Report'!$A$400:$A$497,'C Report Grouper'!$D66,'C Report'!O$400:O$497)),SUMIF('C Report'!$A$200:$A$299,'C Report Grouper'!$D66,'C Report'!O$200:O$299))</f>
        <v>0</v>
      </c>
      <c r="R66" s="98">
        <f>IF($D$4="MAP+ADM Waivers",(SUMIF('C Report'!$A$200:$A$299,'C Report Grouper'!$D66,'C Report'!P$200:P$299)+SUMIF('C Report'!$A$400:$A$497,'C Report Grouper'!$D66,'C Report'!P$400:P$497)),SUMIF('C Report'!$A$200:$A$299,'C Report Grouper'!$D66,'C Report'!P$200:P$299))</f>
        <v>0</v>
      </c>
      <c r="S66" s="98">
        <f>IF($D$4="MAP+ADM Waivers",(SUMIF('C Report'!$A$200:$A$299,'C Report Grouper'!$D66,'C Report'!Q$200:Q$299)+SUMIF('C Report'!$A$400:$A$497,'C Report Grouper'!$D66,'C Report'!Q$400:Q$497)),SUMIF('C Report'!$A$200:$A$299,'C Report Grouper'!$D66,'C Report'!Q$200:Q$299))</f>
        <v>0</v>
      </c>
      <c r="T66" s="98">
        <f>IF($D$4="MAP+ADM Waivers",(SUMIF('C Report'!$A$200:$A$299,'C Report Grouper'!$D66,'C Report'!R$200:R$299)+SUMIF('C Report'!$A$400:$A$497,'C Report Grouper'!$D66,'C Report'!R$400:R$497)),SUMIF('C Report'!$A$200:$A$299,'C Report Grouper'!$D66,'C Report'!R$200:R$299))</f>
        <v>0</v>
      </c>
      <c r="U66" s="98">
        <f>IF($D$4="MAP+ADM Waivers",(SUMIF('C Report'!$A$200:$A$299,'C Report Grouper'!$D66,'C Report'!S$200:S$299)+SUMIF('C Report'!$A$400:$A$497,'C Report Grouper'!$D66,'C Report'!S$400:S$497)),SUMIF('C Report'!$A$200:$A$299,'C Report Grouper'!$D66,'C Report'!S$200:S$299))</f>
        <v>0</v>
      </c>
      <c r="V66" s="98">
        <f>IF($D$4="MAP+ADM Waivers",(SUMIF('C Report'!$A$200:$A$299,'C Report Grouper'!$D66,'C Report'!T$200:T$299)+SUMIF('C Report'!$A$400:$A$497,'C Report Grouper'!$D66,'C Report'!T$400:T$497)),SUMIF('C Report'!$A$200:$A$299,'C Report Grouper'!$D66,'C Report'!T$200:T$299))</f>
        <v>0</v>
      </c>
      <c r="W66" s="98">
        <f>IF($D$4="MAP+ADM Waivers",(SUMIF('C Report'!$A$200:$A$299,'C Report Grouper'!$D66,'C Report'!U$200:U$299)+SUMIF('C Report'!$A$400:$A$497,'C Report Grouper'!$D66,'C Report'!U$400:U$497)),SUMIF('C Report'!$A$200:$A$299,'C Report Grouper'!$D66,'C Report'!U$200:U$299))</f>
        <v>0</v>
      </c>
      <c r="X66" s="98">
        <f>IF($D$4="MAP+ADM Waivers",(SUMIF('C Report'!$A$200:$A$299,'C Report Grouper'!$D66,'C Report'!V$200:V$299)+SUMIF('C Report'!$A$400:$A$497,'C Report Grouper'!$D66,'C Report'!V$400:V$497)),SUMIF('C Report'!$A$200:$A$299,'C Report Grouper'!$D66,'C Report'!V$200:V$299))</f>
        <v>0</v>
      </c>
      <c r="Y66" s="98">
        <f>IF($D$4="MAP+ADM Waivers",(SUMIF('C Report'!$A$200:$A$299,'C Report Grouper'!$D66,'C Report'!W$200:W$299)+SUMIF('C Report'!$A$400:$A$497,'C Report Grouper'!$D66,'C Report'!W$400:W$497)),SUMIF('C Report'!$A$200:$A$299,'C Report Grouper'!$D66,'C Report'!W$200:W$299))</f>
        <v>0</v>
      </c>
      <c r="Z66" s="98">
        <f>IF($D$4="MAP+ADM Waivers",(SUMIF('C Report'!$A$200:$A$299,'C Report Grouper'!$D66,'C Report'!X$200:X$299)+SUMIF('C Report'!$A$400:$A$497,'C Report Grouper'!$D66,'C Report'!X$400:X$497)),SUMIF('C Report'!$A$200:$A$299,'C Report Grouper'!$D66,'C Report'!X$200:X$299))</f>
        <v>0</v>
      </c>
      <c r="AA66" s="98">
        <f>IF($D$4="MAP+ADM Waivers",(SUMIF('C Report'!$A$200:$A$299,'C Report Grouper'!$D66,'C Report'!Y$200:Y$299)+SUMIF('C Report'!$A$400:$A$497,'C Report Grouper'!$D66,'C Report'!Y$400:Y$497)),SUMIF('C Report'!$A$200:$A$299,'C Report Grouper'!$D66,'C Report'!Y$200:Y$299))</f>
        <v>0</v>
      </c>
      <c r="AB66" s="98">
        <f>IF($D$4="MAP+ADM Waivers",(SUMIF('C Report'!$A$200:$A$299,'C Report Grouper'!$D66,'C Report'!Z$200:Z$299)+SUMIF('C Report'!$A$400:$A$497,'C Report Grouper'!$D66,'C Report'!Z$400:Z$497)),SUMIF('C Report'!$A$200:$A$299,'C Report Grouper'!$D66,'C Report'!Z$200:Z$299))</f>
        <v>0</v>
      </c>
      <c r="AC66" s="98">
        <f>IF($D$4="MAP+ADM Waivers",(SUMIF('C Report'!$A$200:$A$299,'C Report Grouper'!$D66,'C Report'!AA$200:AA$299)+SUMIF('C Report'!$A$400:$A$497,'C Report Grouper'!$D66,'C Report'!AA$400:AA$497)),SUMIF('C Report'!$A$200:$A$299,'C Report Grouper'!$D66,'C Report'!AA$200:AA$299))</f>
        <v>0</v>
      </c>
      <c r="AD66" s="98">
        <f>IF($D$4="MAP+ADM Waivers",(SUMIF('C Report'!$A$200:$A$299,'C Report Grouper'!$D66,'C Report'!AB$200:AB$299)+SUMIF('C Report'!$A$400:$A$497,'C Report Grouper'!$D66,'C Report'!AB$400:AB$497)),SUMIF('C Report'!$A$200:$A$299,'C Report Grouper'!$D66,'C Report'!AB$200:AB$299))</f>
        <v>0</v>
      </c>
      <c r="AE66" s="98">
        <f>IF($D$4="MAP+ADM Waivers",(SUMIF('C Report'!$A$200:$A$299,'C Report Grouper'!$D66,'C Report'!AC$200:AC$299)+SUMIF('C Report'!$A$400:$A$497,'C Report Grouper'!$D66,'C Report'!AC$400:AC$497)),SUMIF('C Report'!$A$200:$A$299,'C Report Grouper'!$D66,'C Report'!AC$200:AC$299))</f>
        <v>0</v>
      </c>
      <c r="AF66" s="98">
        <f>IF($D$4="MAP+ADM Waivers",(SUMIF('C Report'!$A$200:$A$299,'C Report Grouper'!$D66,'C Report'!AD$200:AD$299)+SUMIF('C Report'!$A$400:$A$497,'C Report Grouper'!$D66,'C Report'!AD$400:AD$497)),SUMIF('C Report'!$A$200:$A$299,'C Report Grouper'!$D66,'C Report'!AD$200:AD$299))</f>
        <v>0</v>
      </c>
      <c r="AG66" s="98">
        <f>IF($D$4="MAP+ADM Waivers",(SUMIF('C Report'!$A$200:$A$299,'C Report Grouper'!$D66,'C Report'!AE$200:AE$299)+SUMIF('C Report'!$A$400:$A$497,'C Report Grouper'!$D66,'C Report'!AE$400:AE$497)),SUMIF('C Report'!$A$200:$A$299,'C Report Grouper'!$D66,'C Report'!AE$200:AE$299))</f>
        <v>0</v>
      </c>
      <c r="AH66" s="99">
        <f>IF($D$4="MAP+ADM Waivers",(SUMIF('C Report'!$A$200:$A$299,'C Report Grouper'!$D66,'C Report'!AF$200:AF$299)+SUMIF('C Report'!$A$400:$A$497,'C Report Grouper'!$D66,'C Report'!AF$400:AF$497)),SUMIF('C Report'!$A$200:$A$299,'C Report Grouper'!$D66,'C Report'!AF$200:AF$299))</f>
        <v>0</v>
      </c>
    </row>
    <row r="67" spans="2:34" ht="13" hidden="1" x14ac:dyDescent="0.3">
      <c r="B67" s="22" t="str">
        <f>IFERROR(VLOOKUP(C67,'MEG Def'!$A$21:$B$26,2),"")</f>
        <v/>
      </c>
      <c r="C67" s="55"/>
      <c r="D67" s="282"/>
      <c r="E67" s="97">
        <f>IF($D$4="MAP+ADM Waivers",(SUMIF('C Report'!$A$200:$A$299,'C Report Grouper'!$D67,'C Report'!C$200:C$299)+SUMIF('C Report'!$A$400:$A$497,'C Report Grouper'!$D67,'C Report'!C$400:C$497)),SUMIF('C Report'!$A$200:$A$299,'C Report Grouper'!$D67,'C Report'!C$200:C$299))</f>
        <v>0</v>
      </c>
      <c r="F67" s="98">
        <f>IF($D$4="MAP+ADM Waivers",(SUMIF('C Report'!$A$200:$A$299,'C Report Grouper'!$D67,'C Report'!D$200:D$299)+SUMIF('C Report'!$A$400:$A$497,'C Report Grouper'!$D67,'C Report'!D$400:D$497)),SUMIF('C Report'!$A$200:$A$299,'C Report Grouper'!$D67,'C Report'!D$200:D$299))</f>
        <v>0</v>
      </c>
      <c r="G67" s="98">
        <f>IF($D$4="MAP+ADM Waivers",(SUMIF('C Report'!$A$200:$A$299,'C Report Grouper'!$D67,'C Report'!E$200:E$299)+SUMIF('C Report'!$A$400:$A$497,'C Report Grouper'!$D67,'C Report'!E$400:E$497)),SUMIF('C Report'!$A$200:$A$299,'C Report Grouper'!$D67,'C Report'!E$200:E$299))</f>
        <v>0</v>
      </c>
      <c r="H67" s="98">
        <f>IF($D$4="MAP+ADM Waivers",(SUMIF('C Report'!$A$200:$A$299,'C Report Grouper'!$D67,'C Report'!F$200:F$299)+SUMIF('C Report'!$A$400:$A$497,'C Report Grouper'!$D67,'C Report'!F$400:F$497)),SUMIF('C Report'!$A$200:$A$299,'C Report Grouper'!$D67,'C Report'!F$200:F$299))</f>
        <v>0</v>
      </c>
      <c r="I67" s="98">
        <f>IF($D$4="MAP+ADM Waivers",(SUMIF('C Report'!$A$200:$A$299,'C Report Grouper'!$D67,'C Report'!G$200:G$299)+SUMIF('C Report'!$A$400:$A$497,'C Report Grouper'!$D67,'C Report'!G$400:G$497)),SUMIF('C Report'!$A$200:$A$299,'C Report Grouper'!$D67,'C Report'!G$200:G$299))</f>
        <v>0</v>
      </c>
      <c r="J67" s="98">
        <f>IF($D$4="MAP+ADM Waivers",(SUMIF('C Report'!$A$200:$A$299,'C Report Grouper'!$D67,'C Report'!H$200:H$299)+SUMIF('C Report'!$A$400:$A$497,'C Report Grouper'!$D67,'C Report'!H$400:H$497)),SUMIF('C Report'!$A$200:$A$299,'C Report Grouper'!$D67,'C Report'!H$200:H$299))</f>
        <v>0</v>
      </c>
      <c r="K67" s="98">
        <f>IF($D$4="MAP+ADM Waivers",(SUMIF('C Report'!$A$200:$A$299,'C Report Grouper'!$D67,'C Report'!I$200:I$299)+SUMIF('C Report'!$A$400:$A$497,'C Report Grouper'!$D67,'C Report'!I$400:I$497)),SUMIF('C Report'!$A$200:$A$299,'C Report Grouper'!$D67,'C Report'!I$200:I$299))</f>
        <v>0</v>
      </c>
      <c r="L67" s="98">
        <f>IF($D$4="MAP+ADM Waivers",(SUMIF('C Report'!$A$200:$A$299,'C Report Grouper'!$D67,'C Report'!J$200:J$299)+SUMIF('C Report'!$A$400:$A$497,'C Report Grouper'!$D67,'C Report'!J$400:J$497)),SUMIF('C Report'!$A$200:$A$299,'C Report Grouper'!$D67,'C Report'!J$200:J$299))</f>
        <v>0</v>
      </c>
      <c r="M67" s="98">
        <f>IF($D$4="MAP+ADM Waivers",(SUMIF('C Report'!$A$200:$A$299,'C Report Grouper'!$D67,'C Report'!K$200:K$299)+SUMIF('C Report'!$A$400:$A$497,'C Report Grouper'!$D67,'C Report'!K$400:K$497)),SUMIF('C Report'!$A$200:$A$299,'C Report Grouper'!$D67,'C Report'!K$200:K$299))</f>
        <v>0</v>
      </c>
      <c r="N67" s="98">
        <f>IF($D$4="MAP+ADM Waivers",(SUMIF('C Report'!$A$200:$A$299,'C Report Grouper'!$D67,'C Report'!L$200:L$299)+SUMIF('C Report'!$A$400:$A$497,'C Report Grouper'!$D67,'C Report'!L$400:L$497)),SUMIF('C Report'!$A$200:$A$299,'C Report Grouper'!$D67,'C Report'!L$200:L$299))</f>
        <v>0</v>
      </c>
      <c r="O67" s="98">
        <f>IF($D$4="MAP+ADM Waivers",(SUMIF('C Report'!$A$200:$A$299,'C Report Grouper'!$D67,'C Report'!M$200:M$299)+SUMIF('C Report'!$A$400:$A$497,'C Report Grouper'!$D67,'C Report'!M$400:M$497)),SUMIF('C Report'!$A$200:$A$299,'C Report Grouper'!$D67,'C Report'!M$200:M$299))</f>
        <v>0</v>
      </c>
      <c r="P67" s="98">
        <f>IF($D$4="MAP+ADM Waivers",(SUMIF('C Report'!$A$200:$A$299,'C Report Grouper'!$D67,'C Report'!N$200:N$299)+SUMIF('C Report'!$A$400:$A$497,'C Report Grouper'!$D67,'C Report'!N$400:N$497)),SUMIF('C Report'!$A$200:$A$299,'C Report Grouper'!$D67,'C Report'!N$200:N$299))</f>
        <v>0</v>
      </c>
      <c r="Q67" s="98">
        <f>IF($D$4="MAP+ADM Waivers",(SUMIF('C Report'!$A$200:$A$299,'C Report Grouper'!$D67,'C Report'!O$200:O$299)+SUMIF('C Report'!$A$400:$A$497,'C Report Grouper'!$D67,'C Report'!O$400:O$497)),SUMIF('C Report'!$A$200:$A$299,'C Report Grouper'!$D67,'C Report'!O$200:O$299))</f>
        <v>0</v>
      </c>
      <c r="R67" s="98">
        <f>IF($D$4="MAP+ADM Waivers",(SUMIF('C Report'!$A$200:$A$299,'C Report Grouper'!$D67,'C Report'!P$200:P$299)+SUMIF('C Report'!$A$400:$A$497,'C Report Grouper'!$D67,'C Report'!P$400:P$497)),SUMIF('C Report'!$A$200:$A$299,'C Report Grouper'!$D67,'C Report'!P$200:P$299))</f>
        <v>0</v>
      </c>
      <c r="S67" s="98">
        <f>IF($D$4="MAP+ADM Waivers",(SUMIF('C Report'!$A$200:$A$299,'C Report Grouper'!$D67,'C Report'!Q$200:Q$299)+SUMIF('C Report'!$A$400:$A$497,'C Report Grouper'!$D67,'C Report'!Q$400:Q$497)),SUMIF('C Report'!$A$200:$A$299,'C Report Grouper'!$D67,'C Report'!Q$200:Q$299))</f>
        <v>0</v>
      </c>
      <c r="T67" s="98">
        <f>IF($D$4="MAP+ADM Waivers",(SUMIF('C Report'!$A$200:$A$299,'C Report Grouper'!$D67,'C Report'!R$200:R$299)+SUMIF('C Report'!$A$400:$A$497,'C Report Grouper'!$D67,'C Report'!R$400:R$497)),SUMIF('C Report'!$A$200:$A$299,'C Report Grouper'!$D67,'C Report'!R$200:R$299))</f>
        <v>0</v>
      </c>
      <c r="U67" s="98">
        <f>IF($D$4="MAP+ADM Waivers",(SUMIF('C Report'!$A$200:$A$299,'C Report Grouper'!$D67,'C Report'!S$200:S$299)+SUMIF('C Report'!$A$400:$A$497,'C Report Grouper'!$D67,'C Report'!S$400:S$497)),SUMIF('C Report'!$A$200:$A$299,'C Report Grouper'!$D67,'C Report'!S$200:S$299))</f>
        <v>0</v>
      </c>
      <c r="V67" s="98">
        <f>IF($D$4="MAP+ADM Waivers",(SUMIF('C Report'!$A$200:$A$299,'C Report Grouper'!$D67,'C Report'!T$200:T$299)+SUMIF('C Report'!$A$400:$A$497,'C Report Grouper'!$D67,'C Report'!T$400:T$497)),SUMIF('C Report'!$A$200:$A$299,'C Report Grouper'!$D67,'C Report'!T$200:T$299))</f>
        <v>0</v>
      </c>
      <c r="W67" s="98">
        <f>IF($D$4="MAP+ADM Waivers",(SUMIF('C Report'!$A$200:$A$299,'C Report Grouper'!$D67,'C Report'!U$200:U$299)+SUMIF('C Report'!$A$400:$A$497,'C Report Grouper'!$D67,'C Report'!U$400:U$497)),SUMIF('C Report'!$A$200:$A$299,'C Report Grouper'!$D67,'C Report'!U$200:U$299))</f>
        <v>0</v>
      </c>
      <c r="X67" s="98">
        <f>IF($D$4="MAP+ADM Waivers",(SUMIF('C Report'!$A$200:$A$299,'C Report Grouper'!$D67,'C Report'!V$200:V$299)+SUMIF('C Report'!$A$400:$A$497,'C Report Grouper'!$D67,'C Report'!V$400:V$497)),SUMIF('C Report'!$A$200:$A$299,'C Report Grouper'!$D67,'C Report'!V$200:V$299))</f>
        <v>0</v>
      </c>
      <c r="Y67" s="98">
        <f>IF($D$4="MAP+ADM Waivers",(SUMIF('C Report'!$A$200:$A$299,'C Report Grouper'!$D67,'C Report'!W$200:W$299)+SUMIF('C Report'!$A$400:$A$497,'C Report Grouper'!$D67,'C Report'!W$400:W$497)),SUMIF('C Report'!$A$200:$A$299,'C Report Grouper'!$D67,'C Report'!W$200:W$299))</f>
        <v>0</v>
      </c>
      <c r="Z67" s="98">
        <f>IF($D$4="MAP+ADM Waivers",(SUMIF('C Report'!$A$200:$A$299,'C Report Grouper'!$D67,'C Report'!X$200:X$299)+SUMIF('C Report'!$A$400:$A$497,'C Report Grouper'!$D67,'C Report'!X$400:X$497)),SUMIF('C Report'!$A$200:$A$299,'C Report Grouper'!$D67,'C Report'!X$200:X$299))</f>
        <v>0</v>
      </c>
      <c r="AA67" s="98">
        <f>IF($D$4="MAP+ADM Waivers",(SUMIF('C Report'!$A$200:$A$299,'C Report Grouper'!$D67,'C Report'!Y$200:Y$299)+SUMIF('C Report'!$A$400:$A$497,'C Report Grouper'!$D67,'C Report'!Y$400:Y$497)),SUMIF('C Report'!$A$200:$A$299,'C Report Grouper'!$D67,'C Report'!Y$200:Y$299))</f>
        <v>0</v>
      </c>
      <c r="AB67" s="98">
        <f>IF($D$4="MAP+ADM Waivers",(SUMIF('C Report'!$A$200:$A$299,'C Report Grouper'!$D67,'C Report'!Z$200:Z$299)+SUMIF('C Report'!$A$400:$A$497,'C Report Grouper'!$D67,'C Report'!Z$400:Z$497)),SUMIF('C Report'!$A$200:$A$299,'C Report Grouper'!$D67,'C Report'!Z$200:Z$299))</f>
        <v>0</v>
      </c>
      <c r="AC67" s="98">
        <f>IF($D$4="MAP+ADM Waivers",(SUMIF('C Report'!$A$200:$A$299,'C Report Grouper'!$D67,'C Report'!AA$200:AA$299)+SUMIF('C Report'!$A$400:$A$497,'C Report Grouper'!$D67,'C Report'!AA$400:AA$497)),SUMIF('C Report'!$A$200:$A$299,'C Report Grouper'!$D67,'C Report'!AA$200:AA$299))</f>
        <v>0</v>
      </c>
      <c r="AD67" s="98">
        <f>IF($D$4="MAP+ADM Waivers",(SUMIF('C Report'!$A$200:$A$299,'C Report Grouper'!$D67,'C Report'!AB$200:AB$299)+SUMIF('C Report'!$A$400:$A$497,'C Report Grouper'!$D67,'C Report'!AB$400:AB$497)),SUMIF('C Report'!$A$200:$A$299,'C Report Grouper'!$D67,'C Report'!AB$200:AB$299))</f>
        <v>0</v>
      </c>
      <c r="AE67" s="98">
        <f>IF($D$4="MAP+ADM Waivers",(SUMIF('C Report'!$A$200:$A$299,'C Report Grouper'!$D67,'C Report'!AC$200:AC$299)+SUMIF('C Report'!$A$400:$A$497,'C Report Grouper'!$D67,'C Report'!AC$400:AC$497)),SUMIF('C Report'!$A$200:$A$299,'C Report Grouper'!$D67,'C Report'!AC$200:AC$299))</f>
        <v>0</v>
      </c>
      <c r="AF67" s="98">
        <f>IF($D$4="MAP+ADM Waivers",(SUMIF('C Report'!$A$200:$A$299,'C Report Grouper'!$D67,'C Report'!AD$200:AD$299)+SUMIF('C Report'!$A$400:$A$497,'C Report Grouper'!$D67,'C Report'!AD$400:AD$497)),SUMIF('C Report'!$A$200:$A$299,'C Report Grouper'!$D67,'C Report'!AD$200:AD$299))</f>
        <v>0</v>
      </c>
      <c r="AG67" s="98">
        <f>IF($D$4="MAP+ADM Waivers",(SUMIF('C Report'!$A$200:$A$299,'C Report Grouper'!$D67,'C Report'!AE$200:AE$299)+SUMIF('C Report'!$A$400:$A$497,'C Report Grouper'!$D67,'C Report'!AE$400:AE$497)),SUMIF('C Report'!$A$200:$A$299,'C Report Grouper'!$D67,'C Report'!AE$200:AE$299))</f>
        <v>0</v>
      </c>
      <c r="AH67" s="99">
        <f>IF($D$4="MAP+ADM Waivers",(SUMIF('C Report'!$A$200:$A$299,'C Report Grouper'!$D67,'C Report'!AF$200:AF$299)+SUMIF('C Report'!$A$400:$A$497,'C Report Grouper'!$D67,'C Report'!AF$400:AF$497)),SUMIF('C Report'!$A$200:$A$299,'C Report Grouper'!$D67,'C Report'!AF$200:AF$299))</f>
        <v>0</v>
      </c>
    </row>
    <row r="68" spans="2:34" ht="13" hidden="1" x14ac:dyDescent="0.3">
      <c r="B68" s="22" t="str">
        <f>IFERROR(VLOOKUP(C68,'MEG Def'!$A$21:$B$26,2),"")</f>
        <v/>
      </c>
      <c r="C68" s="55"/>
      <c r="D68" s="282"/>
      <c r="E68" s="97">
        <f>IF($D$4="MAP+ADM Waivers",(SUMIF('C Report'!$A$200:$A$299,'C Report Grouper'!$D68,'C Report'!C$200:C$299)+SUMIF('C Report'!$A$400:$A$497,'C Report Grouper'!$D68,'C Report'!C$400:C$497)),SUMIF('C Report'!$A$200:$A$299,'C Report Grouper'!$D68,'C Report'!C$200:C$299))</f>
        <v>0</v>
      </c>
      <c r="F68" s="98">
        <f>IF($D$4="MAP+ADM Waivers",(SUMIF('C Report'!$A$200:$A$299,'C Report Grouper'!$D68,'C Report'!D$200:D$299)+SUMIF('C Report'!$A$400:$A$497,'C Report Grouper'!$D68,'C Report'!D$400:D$497)),SUMIF('C Report'!$A$200:$A$299,'C Report Grouper'!$D68,'C Report'!D$200:D$299))</f>
        <v>0</v>
      </c>
      <c r="G68" s="98">
        <f>IF($D$4="MAP+ADM Waivers",(SUMIF('C Report'!$A$200:$A$299,'C Report Grouper'!$D68,'C Report'!E$200:E$299)+SUMIF('C Report'!$A$400:$A$497,'C Report Grouper'!$D68,'C Report'!E$400:E$497)),SUMIF('C Report'!$A$200:$A$299,'C Report Grouper'!$D68,'C Report'!E$200:E$299))</f>
        <v>0</v>
      </c>
      <c r="H68" s="98">
        <f>IF($D$4="MAP+ADM Waivers",(SUMIF('C Report'!$A$200:$A$299,'C Report Grouper'!$D68,'C Report'!F$200:F$299)+SUMIF('C Report'!$A$400:$A$497,'C Report Grouper'!$D68,'C Report'!F$400:F$497)),SUMIF('C Report'!$A$200:$A$299,'C Report Grouper'!$D68,'C Report'!F$200:F$299))</f>
        <v>0</v>
      </c>
      <c r="I68" s="98">
        <f>IF($D$4="MAP+ADM Waivers",(SUMIF('C Report'!$A$200:$A$299,'C Report Grouper'!$D68,'C Report'!G$200:G$299)+SUMIF('C Report'!$A$400:$A$497,'C Report Grouper'!$D68,'C Report'!G$400:G$497)),SUMIF('C Report'!$A$200:$A$299,'C Report Grouper'!$D68,'C Report'!G$200:G$299))</f>
        <v>0</v>
      </c>
      <c r="J68" s="98">
        <f>IF($D$4="MAP+ADM Waivers",(SUMIF('C Report'!$A$200:$A$299,'C Report Grouper'!$D68,'C Report'!H$200:H$299)+SUMIF('C Report'!$A$400:$A$497,'C Report Grouper'!$D68,'C Report'!H$400:H$497)),SUMIF('C Report'!$A$200:$A$299,'C Report Grouper'!$D68,'C Report'!H$200:H$299))</f>
        <v>0</v>
      </c>
      <c r="K68" s="98">
        <f>IF($D$4="MAP+ADM Waivers",(SUMIF('C Report'!$A$200:$A$299,'C Report Grouper'!$D68,'C Report'!I$200:I$299)+SUMIF('C Report'!$A$400:$A$497,'C Report Grouper'!$D68,'C Report'!I$400:I$497)),SUMIF('C Report'!$A$200:$A$299,'C Report Grouper'!$D68,'C Report'!I$200:I$299))</f>
        <v>0</v>
      </c>
      <c r="L68" s="98">
        <f>IF($D$4="MAP+ADM Waivers",(SUMIF('C Report'!$A$200:$A$299,'C Report Grouper'!$D68,'C Report'!J$200:J$299)+SUMIF('C Report'!$A$400:$A$497,'C Report Grouper'!$D68,'C Report'!J$400:J$497)),SUMIF('C Report'!$A$200:$A$299,'C Report Grouper'!$D68,'C Report'!J$200:J$299))</f>
        <v>0</v>
      </c>
      <c r="M68" s="98">
        <f>IF($D$4="MAP+ADM Waivers",(SUMIF('C Report'!$A$200:$A$299,'C Report Grouper'!$D68,'C Report'!K$200:K$299)+SUMIF('C Report'!$A$400:$A$497,'C Report Grouper'!$D68,'C Report'!K$400:K$497)),SUMIF('C Report'!$A$200:$A$299,'C Report Grouper'!$D68,'C Report'!K$200:K$299))</f>
        <v>0</v>
      </c>
      <c r="N68" s="98">
        <f>IF($D$4="MAP+ADM Waivers",(SUMIF('C Report'!$A$200:$A$299,'C Report Grouper'!$D68,'C Report'!L$200:L$299)+SUMIF('C Report'!$A$400:$A$497,'C Report Grouper'!$D68,'C Report'!L$400:L$497)),SUMIF('C Report'!$A$200:$A$299,'C Report Grouper'!$D68,'C Report'!L$200:L$299))</f>
        <v>0</v>
      </c>
      <c r="O68" s="98">
        <f>IF($D$4="MAP+ADM Waivers",(SUMIF('C Report'!$A$200:$A$299,'C Report Grouper'!$D68,'C Report'!M$200:M$299)+SUMIF('C Report'!$A$400:$A$497,'C Report Grouper'!$D68,'C Report'!M$400:M$497)),SUMIF('C Report'!$A$200:$A$299,'C Report Grouper'!$D68,'C Report'!M$200:M$299))</f>
        <v>0</v>
      </c>
      <c r="P68" s="98">
        <f>IF($D$4="MAP+ADM Waivers",(SUMIF('C Report'!$A$200:$A$299,'C Report Grouper'!$D68,'C Report'!N$200:N$299)+SUMIF('C Report'!$A$400:$A$497,'C Report Grouper'!$D68,'C Report'!N$400:N$497)),SUMIF('C Report'!$A$200:$A$299,'C Report Grouper'!$D68,'C Report'!N$200:N$299))</f>
        <v>0</v>
      </c>
      <c r="Q68" s="98">
        <f>IF($D$4="MAP+ADM Waivers",(SUMIF('C Report'!$A$200:$A$299,'C Report Grouper'!$D68,'C Report'!O$200:O$299)+SUMIF('C Report'!$A$400:$A$497,'C Report Grouper'!$D68,'C Report'!O$400:O$497)),SUMIF('C Report'!$A$200:$A$299,'C Report Grouper'!$D68,'C Report'!O$200:O$299))</f>
        <v>0</v>
      </c>
      <c r="R68" s="98">
        <f>IF($D$4="MAP+ADM Waivers",(SUMIF('C Report'!$A$200:$A$299,'C Report Grouper'!$D68,'C Report'!P$200:P$299)+SUMIF('C Report'!$A$400:$A$497,'C Report Grouper'!$D68,'C Report'!P$400:P$497)),SUMIF('C Report'!$A$200:$A$299,'C Report Grouper'!$D68,'C Report'!P$200:P$299))</f>
        <v>0</v>
      </c>
      <c r="S68" s="98">
        <f>IF($D$4="MAP+ADM Waivers",(SUMIF('C Report'!$A$200:$A$299,'C Report Grouper'!$D68,'C Report'!Q$200:Q$299)+SUMIF('C Report'!$A$400:$A$497,'C Report Grouper'!$D68,'C Report'!Q$400:Q$497)),SUMIF('C Report'!$A$200:$A$299,'C Report Grouper'!$D68,'C Report'!Q$200:Q$299))</f>
        <v>0</v>
      </c>
      <c r="T68" s="98">
        <f>IF($D$4="MAP+ADM Waivers",(SUMIF('C Report'!$A$200:$A$299,'C Report Grouper'!$D68,'C Report'!R$200:R$299)+SUMIF('C Report'!$A$400:$A$497,'C Report Grouper'!$D68,'C Report'!R$400:R$497)),SUMIF('C Report'!$A$200:$A$299,'C Report Grouper'!$D68,'C Report'!R$200:R$299))</f>
        <v>0</v>
      </c>
      <c r="U68" s="98">
        <f>IF($D$4="MAP+ADM Waivers",(SUMIF('C Report'!$A$200:$A$299,'C Report Grouper'!$D68,'C Report'!S$200:S$299)+SUMIF('C Report'!$A$400:$A$497,'C Report Grouper'!$D68,'C Report'!S$400:S$497)),SUMIF('C Report'!$A$200:$A$299,'C Report Grouper'!$D68,'C Report'!S$200:S$299))</f>
        <v>0</v>
      </c>
      <c r="V68" s="98">
        <f>IF($D$4="MAP+ADM Waivers",(SUMIF('C Report'!$A$200:$A$299,'C Report Grouper'!$D68,'C Report'!T$200:T$299)+SUMIF('C Report'!$A$400:$A$497,'C Report Grouper'!$D68,'C Report'!T$400:T$497)),SUMIF('C Report'!$A$200:$A$299,'C Report Grouper'!$D68,'C Report'!T$200:T$299))</f>
        <v>0</v>
      </c>
      <c r="W68" s="98">
        <f>IF($D$4="MAP+ADM Waivers",(SUMIF('C Report'!$A$200:$A$299,'C Report Grouper'!$D68,'C Report'!U$200:U$299)+SUMIF('C Report'!$A$400:$A$497,'C Report Grouper'!$D68,'C Report'!U$400:U$497)),SUMIF('C Report'!$A$200:$A$299,'C Report Grouper'!$D68,'C Report'!U$200:U$299))</f>
        <v>0</v>
      </c>
      <c r="X68" s="98">
        <f>IF($D$4="MAP+ADM Waivers",(SUMIF('C Report'!$A$200:$A$299,'C Report Grouper'!$D68,'C Report'!V$200:V$299)+SUMIF('C Report'!$A$400:$A$497,'C Report Grouper'!$D68,'C Report'!V$400:V$497)),SUMIF('C Report'!$A$200:$A$299,'C Report Grouper'!$D68,'C Report'!V$200:V$299))</f>
        <v>0</v>
      </c>
      <c r="Y68" s="98">
        <f>IF($D$4="MAP+ADM Waivers",(SUMIF('C Report'!$A$200:$A$299,'C Report Grouper'!$D68,'C Report'!W$200:W$299)+SUMIF('C Report'!$A$400:$A$497,'C Report Grouper'!$D68,'C Report'!W$400:W$497)),SUMIF('C Report'!$A$200:$A$299,'C Report Grouper'!$D68,'C Report'!W$200:W$299))</f>
        <v>0</v>
      </c>
      <c r="Z68" s="98">
        <f>IF($D$4="MAP+ADM Waivers",(SUMIF('C Report'!$A$200:$A$299,'C Report Grouper'!$D68,'C Report'!X$200:X$299)+SUMIF('C Report'!$A$400:$A$497,'C Report Grouper'!$D68,'C Report'!X$400:X$497)),SUMIF('C Report'!$A$200:$A$299,'C Report Grouper'!$D68,'C Report'!X$200:X$299))</f>
        <v>0</v>
      </c>
      <c r="AA68" s="98">
        <f>IF($D$4="MAP+ADM Waivers",(SUMIF('C Report'!$A$200:$A$299,'C Report Grouper'!$D68,'C Report'!Y$200:Y$299)+SUMIF('C Report'!$A$400:$A$497,'C Report Grouper'!$D68,'C Report'!Y$400:Y$497)),SUMIF('C Report'!$A$200:$A$299,'C Report Grouper'!$D68,'C Report'!Y$200:Y$299))</f>
        <v>0</v>
      </c>
      <c r="AB68" s="98">
        <f>IF($D$4="MAP+ADM Waivers",(SUMIF('C Report'!$A$200:$A$299,'C Report Grouper'!$D68,'C Report'!Z$200:Z$299)+SUMIF('C Report'!$A$400:$A$497,'C Report Grouper'!$D68,'C Report'!Z$400:Z$497)),SUMIF('C Report'!$A$200:$A$299,'C Report Grouper'!$D68,'C Report'!Z$200:Z$299))</f>
        <v>0</v>
      </c>
      <c r="AC68" s="98">
        <f>IF($D$4="MAP+ADM Waivers",(SUMIF('C Report'!$A$200:$A$299,'C Report Grouper'!$D68,'C Report'!AA$200:AA$299)+SUMIF('C Report'!$A$400:$A$497,'C Report Grouper'!$D68,'C Report'!AA$400:AA$497)),SUMIF('C Report'!$A$200:$A$299,'C Report Grouper'!$D68,'C Report'!AA$200:AA$299))</f>
        <v>0</v>
      </c>
      <c r="AD68" s="98">
        <f>IF($D$4="MAP+ADM Waivers",(SUMIF('C Report'!$A$200:$A$299,'C Report Grouper'!$D68,'C Report'!AB$200:AB$299)+SUMIF('C Report'!$A$400:$A$497,'C Report Grouper'!$D68,'C Report'!AB$400:AB$497)),SUMIF('C Report'!$A$200:$A$299,'C Report Grouper'!$D68,'C Report'!AB$200:AB$299))</f>
        <v>0</v>
      </c>
      <c r="AE68" s="98">
        <f>IF($D$4="MAP+ADM Waivers",(SUMIF('C Report'!$A$200:$A$299,'C Report Grouper'!$D68,'C Report'!AC$200:AC$299)+SUMIF('C Report'!$A$400:$A$497,'C Report Grouper'!$D68,'C Report'!AC$400:AC$497)),SUMIF('C Report'!$A$200:$A$299,'C Report Grouper'!$D68,'C Report'!AC$200:AC$299))</f>
        <v>0</v>
      </c>
      <c r="AF68" s="98">
        <f>IF($D$4="MAP+ADM Waivers",(SUMIF('C Report'!$A$200:$A$299,'C Report Grouper'!$D68,'C Report'!AD$200:AD$299)+SUMIF('C Report'!$A$400:$A$497,'C Report Grouper'!$D68,'C Report'!AD$400:AD$497)),SUMIF('C Report'!$A$200:$A$299,'C Report Grouper'!$D68,'C Report'!AD$200:AD$299))</f>
        <v>0</v>
      </c>
      <c r="AG68" s="98">
        <f>IF($D$4="MAP+ADM Waivers",(SUMIF('C Report'!$A$200:$A$299,'C Report Grouper'!$D68,'C Report'!AE$200:AE$299)+SUMIF('C Report'!$A$400:$A$497,'C Report Grouper'!$D68,'C Report'!AE$400:AE$497)),SUMIF('C Report'!$A$200:$A$299,'C Report Grouper'!$D68,'C Report'!AE$200:AE$299))</f>
        <v>0</v>
      </c>
      <c r="AH68" s="99">
        <f>IF($D$4="MAP+ADM Waivers",(SUMIF('C Report'!$A$200:$A$299,'C Report Grouper'!$D68,'C Report'!AF$200:AF$299)+SUMIF('C Report'!$A$400:$A$497,'C Report Grouper'!$D68,'C Report'!AF$400:AF$497)),SUMIF('C Report'!$A$200:$A$299,'C Report Grouper'!$D68,'C Report'!AF$200:AF$299))</f>
        <v>0</v>
      </c>
    </row>
    <row r="69" spans="2:34" ht="13" hidden="1" x14ac:dyDescent="0.3">
      <c r="B69" s="22" t="str">
        <f>IFERROR(VLOOKUP(C69,'MEG Def'!$A$21:$B$26,2),"")</f>
        <v/>
      </c>
      <c r="C69" s="55"/>
      <c r="D69" s="282"/>
      <c r="E69" s="97">
        <f>IF($D$4="MAP+ADM Waivers",(SUMIF('C Report'!$A$200:$A$299,'C Report Grouper'!$D69,'C Report'!C$200:C$299)+SUMIF('C Report'!$A$400:$A$497,'C Report Grouper'!$D69,'C Report'!C$400:C$497)),SUMIF('C Report'!$A$200:$A$299,'C Report Grouper'!$D69,'C Report'!C$200:C$299))</f>
        <v>0</v>
      </c>
      <c r="F69" s="98">
        <f>IF($D$4="MAP+ADM Waivers",(SUMIF('C Report'!$A$200:$A$299,'C Report Grouper'!$D69,'C Report'!D$200:D$299)+SUMIF('C Report'!$A$400:$A$497,'C Report Grouper'!$D69,'C Report'!D$400:D$497)),SUMIF('C Report'!$A$200:$A$299,'C Report Grouper'!$D69,'C Report'!D$200:D$299))</f>
        <v>0</v>
      </c>
      <c r="G69" s="98">
        <f>IF($D$4="MAP+ADM Waivers",(SUMIF('C Report'!$A$200:$A$299,'C Report Grouper'!$D69,'C Report'!E$200:E$299)+SUMIF('C Report'!$A$400:$A$497,'C Report Grouper'!$D69,'C Report'!E$400:E$497)),SUMIF('C Report'!$A$200:$A$299,'C Report Grouper'!$D69,'C Report'!E$200:E$299))</f>
        <v>0</v>
      </c>
      <c r="H69" s="98">
        <f>IF($D$4="MAP+ADM Waivers",(SUMIF('C Report'!$A$200:$A$299,'C Report Grouper'!$D69,'C Report'!F$200:F$299)+SUMIF('C Report'!$A$400:$A$497,'C Report Grouper'!$D69,'C Report'!F$400:F$497)),SUMIF('C Report'!$A$200:$A$299,'C Report Grouper'!$D69,'C Report'!F$200:F$299))</f>
        <v>0</v>
      </c>
      <c r="I69" s="98">
        <f>IF($D$4="MAP+ADM Waivers",(SUMIF('C Report'!$A$200:$A$299,'C Report Grouper'!$D69,'C Report'!G$200:G$299)+SUMIF('C Report'!$A$400:$A$497,'C Report Grouper'!$D69,'C Report'!G$400:G$497)),SUMIF('C Report'!$A$200:$A$299,'C Report Grouper'!$D69,'C Report'!G$200:G$299))</f>
        <v>0</v>
      </c>
      <c r="J69" s="98">
        <f>IF($D$4="MAP+ADM Waivers",(SUMIF('C Report'!$A$200:$A$299,'C Report Grouper'!$D69,'C Report'!H$200:H$299)+SUMIF('C Report'!$A$400:$A$497,'C Report Grouper'!$D69,'C Report'!H$400:H$497)),SUMIF('C Report'!$A$200:$A$299,'C Report Grouper'!$D69,'C Report'!H$200:H$299))</f>
        <v>0</v>
      </c>
      <c r="K69" s="98">
        <f>IF($D$4="MAP+ADM Waivers",(SUMIF('C Report'!$A$200:$A$299,'C Report Grouper'!$D69,'C Report'!I$200:I$299)+SUMIF('C Report'!$A$400:$A$497,'C Report Grouper'!$D69,'C Report'!I$400:I$497)),SUMIF('C Report'!$A$200:$A$299,'C Report Grouper'!$D69,'C Report'!I$200:I$299))</f>
        <v>0</v>
      </c>
      <c r="L69" s="98">
        <f>IF($D$4="MAP+ADM Waivers",(SUMIF('C Report'!$A$200:$A$299,'C Report Grouper'!$D69,'C Report'!J$200:J$299)+SUMIF('C Report'!$A$400:$A$497,'C Report Grouper'!$D69,'C Report'!J$400:J$497)),SUMIF('C Report'!$A$200:$A$299,'C Report Grouper'!$D69,'C Report'!J$200:J$299))</f>
        <v>0</v>
      </c>
      <c r="M69" s="98">
        <f>IF($D$4="MAP+ADM Waivers",(SUMIF('C Report'!$A$200:$A$299,'C Report Grouper'!$D69,'C Report'!K$200:K$299)+SUMIF('C Report'!$A$400:$A$497,'C Report Grouper'!$D69,'C Report'!K$400:K$497)),SUMIF('C Report'!$A$200:$A$299,'C Report Grouper'!$D69,'C Report'!K$200:K$299))</f>
        <v>0</v>
      </c>
      <c r="N69" s="98">
        <f>IF($D$4="MAP+ADM Waivers",(SUMIF('C Report'!$A$200:$A$299,'C Report Grouper'!$D69,'C Report'!L$200:L$299)+SUMIF('C Report'!$A$400:$A$497,'C Report Grouper'!$D69,'C Report'!L$400:L$497)),SUMIF('C Report'!$A$200:$A$299,'C Report Grouper'!$D69,'C Report'!L$200:L$299))</f>
        <v>0</v>
      </c>
      <c r="O69" s="98">
        <f>IF($D$4="MAP+ADM Waivers",(SUMIF('C Report'!$A$200:$A$299,'C Report Grouper'!$D69,'C Report'!M$200:M$299)+SUMIF('C Report'!$A$400:$A$497,'C Report Grouper'!$D69,'C Report'!M$400:M$497)),SUMIF('C Report'!$A$200:$A$299,'C Report Grouper'!$D69,'C Report'!M$200:M$299))</f>
        <v>0</v>
      </c>
      <c r="P69" s="98">
        <f>IF($D$4="MAP+ADM Waivers",(SUMIF('C Report'!$A$200:$A$299,'C Report Grouper'!$D69,'C Report'!N$200:N$299)+SUMIF('C Report'!$A$400:$A$497,'C Report Grouper'!$D69,'C Report'!N$400:N$497)),SUMIF('C Report'!$A$200:$A$299,'C Report Grouper'!$D69,'C Report'!N$200:N$299))</f>
        <v>0</v>
      </c>
      <c r="Q69" s="98">
        <f>IF($D$4="MAP+ADM Waivers",(SUMIF('C Report'!$A$200:$A$299,'C Report Grouper'!$D69,'C Report'!O$200:O$299)+SUMIF('C Report'!$A$400:$A$497,'C Report Grouper'!$D69,'C Report'!O$400:O$497)),SUMIF('C Report'!$A$200:$A$299,'C Report Grouper'!$D69,'C Report'!O$200:O$299))</f>
        <v>0</v>
      </c>
      <c r="R69" s="98">
        <f>IF($D$4="MAP+ADM Waivers",(SUMIF('C Report'!$A$200:$A$299,'C Report Grouper'!$D69,'C Report'!P$200:P$299)+SUMIF('C Report'!$A$400:$A$497,'C Report Grouper'!$D69,'C Report'!P$400:P$497)),SUMIF('C Report'!$A$200:$A$299,'C Report Grouper'!$D69,'C Report'!P$200:P$299))</f>
        <v>0</v>
      </c>
      <c r="S69" s="98">
        <f>IF($D$4="MAP+ADM Waivers",(SUMIF('C Report'!$A$200:$A$299,'C Report Grouper'!$D69,'C Report'!Q$200:Q$299)+SUMIF('C Report'!$A$400:$A$497,'C Report Grouper'!$D69,'C Report'!Q$400:Q$497)),SUMIF('C Report'!$A$200:$A$299,'C Report Grouper'!$D69,'C Report'!Q$200:Q$299))</f>
        <v>0</v>
      </c>
      <c r="T69" s="98">
        <f>IF($D$4="MAP+ADM Waivers",(SUMIF('C Report'!$A$200:$A$299,'C Report Grouper'!$D69,'C Report'!R$200:R$299)+SUMIF('C Report'!$A$400:$A$497,'C Report Grouper'!$D69,'C Report'!R$400:R$497)),SUMIF('C Report'!$A$200:$A$299,'C Report Grouper'!$D69,'C Report'!R$200:R$299))</f>
        <v>0</v>
      </c>
      <c r="U69" s="98">
        <f>IF($D$4="MAP+ADM Waivers",(SUMIF('C Report'!$A$200:$A$299,'C Report Grouper'!$D69,'C Report'!S$200:S$299)+SUMIF('C Report'!$A$400:$A$497,'C Report Grouper'!$D69,'C Report'!S$400:S$497)),SUMIF('C Report'!$A$200:$A$299,'C Report Grouper'!$D69,'C Report'!S$200:S$299))</f>
        <v>0</v>
      </c>
      <c r="V69" s="98">
        <f>IF($D$4="MAP+ADM Waivers",(SUMIF('C Report'!$A$200:$A$299,'C Report Grouper'!$D69,'C Report'!T$200:T$299)+SUMIF('C Report'!$A$400:$A$497,'C Report Grouper'!$D69,'C Report'!T$400:T$497)),SUMIF('C Report'!$A$200:$A$299,'C Report Grouper'!$D69,'C Report'!T$200:T$299))</f>
        <v>0</v>
      </c>
      <c r="W69" s="98">
        <f>IF($D$4="MAP+ADM Waivers",(SUMIF('C Report'!$A$200:$A$299,'C Report Grouper'!$D69,'C Report'!U$200:U$299)+SUMIF('C Report'!$A$400:$A$497,'C Report Grouper'!$D69,'C Report'!U$400:U$497)),SUMIF('C Report'!$A$200:$A$299,'C Report Grouper'!$D69,'C Report'!U$200:U$299))</f>
        <v>0</v>
      </c>
      <c r="X69" s="98">
        <f>IF($D$4="MAP+ADM Waivers",(SUMIF('C Report'!$A$200:$A$299,'C Report Grouper'!$D69,'C Report'!V$200:V$299)+SUMIF('C Report'!$A$400:$A$497,'C Report Grouper'!$D69,'C Report'!V$400:V$497)),SUMIF('C Report'!$A$200:$A$299,'C Report Grouper'!$D69,'C Report'!V$200:V$299))</f>
        <v>0</v>
      </c>
      <c r="Y69" s="98">
        <f>IF($D$4="MAP+ADM Waivers",(SUMIF('C Report'!$A$200:$A$299,'C Report Grouper'!$D69,'C Report'!W$200:W$299)+SUMIF('C Report'!$A$400:$A$497,'C Report Grouper'!$D69,'C Report'!W$400:W$497)),SUMIF('C Report'!$A$200:$A$299,'C Report Grouper'!$D69,'C Report'!W$200:W$299))</f>
        <v>0</v>
      </c>
      <c r="Z69" s="98">
        <f>IF($D$4="MAP+ADM Waivers",(SUMIF('C Report'!$A$200:$A$299,'C Report Grouper'!$D69,'C Report'!X$200:X$299)+SUMIF('C Report'!$A$400:$A$497,'C Report Grouper'!$D69,'C Report'!X$400:X$497)),SUMIF('C Report'!$A$200:$A$299,'C Report Grouper'!$D69,'C Report'!X$200:X$299))</f>
        <v>0</v>
      </c>
      <c r="AA69" s="98">
        <f>IF($D$4="MAP+ADM Waivers",(SUMIF('C Report'!$A$200:$A$299,'C Report Grouper'!$D69,'C Report'!Y$200:Y$299)+SUMIF('C Report'!$A$400:$A$497,'C Report Grouper'!$D69,'C Report'!Y$400:Y$497)),SUMIF('C Report'!$A$200:$A$299,'C Report Grouper'!$D69,'C Report'!Y$200:Y$299))</f>
        <v>0</v>
      </c>
      <c r="AB69" s="98">
        <f>IF($D$4="MAP+ADM Waivers",(SUMIF('C Report'!$A$200:$A$299,'C Report Grouper'!$D69,'C Report'!Z$200:Z$299)+SUMIF('C Report'!$A$400:$A$497,'C Report Grouper'!$D69,'C Report'!Z$400:Z$497)),SUMIF('C Report'!$A$200:$A$299,'C Report Grouper'!$D69,'C Report'!Z$200:Z$299))</f>
        <v>0</v>
      </c>
      <c r="AC69" s="98">
        <f>IF($D$4="MAP+ADM Waivers",(SUMIF('C Report'!$A$200:$A$299,'C Report Grouper'!$D69,'C Report'!AA$200:AA$299)+SUMIF('C Report'!$A$400:$A$497,'C Report Grouper'!$D69,'C Report'!AA$400:AA$497)),SUMIF('C Report'!$A$200:$A$299,'C Report Grouper'!$D69,'C Report'!AA$200:AA$299))</f>
        <v>0</v>
      </c>
      <c r="AD69" s="98">
        <f>IF($D$4="MAP+ADM Waivers",(SUMIF('C Report'!$A$200:$A$299,'C Report Grouper'!$D69,'C Report'!AB$200:AB$299)+SUMIF('C Report'!$A$400:$A$497,'C Report Grouper'!$D69,'C Report'!AB$400:AB$497)),SUMIF('C Report'!$A$200:$A$299,'C Report Grouper'!$D69,'C Report'!AB$200:AB$299))</f>
        <v>0</v>
      </c>
      <c r="AE69" s="98">
        <f>IF($D$4="MAP+ADM Waivers",(SUMIF('C Report'!$A$200:$A$299,'C Report Grouper'!$D69,'C Report'!AC$200:AC$299)+SUMIF('C Report'!$A$400:$A$497,'C Report Grouper'!$D69,'C Report'!AC$400:AC$497)),SUMIF('C Report'!$A$200:$A$299,'C Report Grouper'!$D69,'C Report'!AC$200:AC$299))</f>
        <v>0</v>
      </c>
      <c r="AF69" s="98">
        <f>IF($D$4="MAP+ADM Waivers",(SUMIF('C Report'!$A$200:$A$299,'C Report Grouper'!$D69,'C Report'!AD$200:AD$299)+SUMIF('C Report'!$A$400:$A$497,'C Report Grouper'!$D69,'C Report'!AD$400:AD$497)),SUMIF('C Report'!$A$200:$A$299,'C Report Grouper'!$D69,'C Report'!AD$200:AD$299))</f>
        <v>0</v>
      </c>
      <c r="AG69" s="98">
        <f>IF($D$4="MAP+ADM Waivers",(SUMIF('C Report'!$A$200:$A$299,'C Report Grouper'!$D69,'C Report'!AE$200:AE$299)+SUMIF('C Report'!$A$400:$A$497,'C Report Grouper'!$D69,'C Report'!AE$400:AE$497)),SUMIF('C Report'!$A$200:$A$299,'C Report Grouper'!$D69,'C Report'!AE$200:AE$299))</f>
        <v>0</v>
      </c>
      <c r="AH69" s="99">
        <f>IF($D$4="MAP+ADM Waivers",(SUMIF('C Report'!$A$200:$A$299,'C Report Grouper'!$D69,'C Report'!AF$200:AF$299)+SUMIF('C Report'!$A$400:$A$497,'C Report Grouper'!$D69,'C Report'!AF$400:AF$497)),SUMIF('C Report'!$A$200:$A$299,'C Report Grouper'!$D69,'C Report'!AF$200:AF$299))</f>
        <v>0</v>
      </c>
    </row>
    <row r="70" spans="2:34" ht="13" hidden="1" x14ac:dyDescent="0.3">
      <c r="B70" s="22"/>
      <c r="C70" s="56"/>
      <c r="D70" s="282"/>
      <c r="E70" s="97">
        <f>IF($D$4="MAP+ADM Waivers",(SUMIF('C Report'!$A$200:$A$299,'C Report Grouper'!$D70,'C Report'!C$200:C$299)+SUMIF('C Report'!$A$400:$A$497,'C Report Grouper'!$D70,'C Report'!C$400:C$497)),SUMIF('C Report'!$A$200:$A$299,'C Report Grouper'!$D70,'C Report'!C$200:C$299))</f>
        <v>0</v>
      </c>
      <c r="F70" s="98">
        <f>IF($D$4="MAP+ADM Waivers",(SUMIF('C Report'!$A$200:$A$299,'C Report Grouper'!$D70,'C Report'!D$200:D$299)+SUMIF('C Report'!$A$400:$A$497,'C Report Grouper'!$D70,'C Report'!D$400:D$497)),SUMIF('C Report'!$A$200:$A$299,'C Report Grouper'!$D70,'C Report'!D$200:D$299))</f>
        <v>0</v>
      </c>
      <c r="G70" s="98">
        <f>IF($D$4="MAP+ADM Waivers",(SUMIF('C Report'!$A$200:$A$299,'C Report Grouper'!$D70,'C Report'!E$200:E$299)+SUMIF('C Report'!$A$400:$A$497,'C Report Grouper'!$D70,'C Report'!E$400:E$497)),SUMIF('C Report'!$A$200:$A$299,'C Report Grouper'!$D70,'C Report'!E$200:E$299))</f>
        <v>0</v>
      </c>
      <c r="H70" s="98">
        <f>IF($D$4="MAP+ADM Waivers",(SUMIF('C Report'!$A$200:$A$299,'C Report Grouper'!$D70,'C Report'!F$200:F$299)+SUMIF('C Report'!$A$400:$A$497,'C Report Grouper'!$D70,'C Report'!F$400:F$497)),SUMIF('C Report'!$A$200:$A$299,'C Report Grouper'!$D70,'C Report'!F$200:F$299))</f>
        <v>0</v>
      </c>
      <c r="I70" s="98">
        <f>IF($D$4="MAP+ADM Waivers",(SUMIF('C Report'!$A$200:$A$299,'C Report Grouper'!$D70,'C Report'!G$200:G$299)+SUMIF('C Report'!$A$400:$A$497,'C Report Grouper'!$D70,'C Report'!G$400:G$497)),SUMIF('C Report'!$A$200:$A$299,'C Report Grouper'!$D70,'C Report'!G$200:G$299))</f>
        <v>0</v>
      </c>
      <c r="J70" s="98">
        <f>IF($D$4="MAP+ADM Waivers",(SUMIF('C Report'!$A$200:$A$299,'C Report Grouper'!$D70,'C Report'!H$200:H$299)+SUMIF('C Report'!$A$400:$A$497,'C Report Grouper'!$D70,'C Report'!H$400:H$497)),SUMIF('C Report'!$A$200:$A$299,'C Report Grouper'!$D70,'C Report'!H$200:H$299))</f>
        <v>0</v>
      </c>
      <c r="K70" s="98">
        <f>IF($D$4="MAP+ADM Waivers",(SUMIF('C Report'!$A$200:$A$299,'C Report Grouper'!$D70,'C Report'!I$200:I$299)+SUMIF('C Report'!$A$400:$A$497,'C Report Grouper'!$D70,'C Report'!I$400:I$497)),SUMIF('C Report'!$A$200:$A$299,'C Report Grouper'!$D70,'C Report'!I$200:I$299))</f>
        <v>0</v>
      </c>
      <c r="L70" s="98">
        <f>IF($D$4="MAP+ADM Waivers",(SUMIF('C Report'!$A$200:$A$299,'C Report Grouper'!$D70,'C Report'!J$200:J$299)+SUMIF('C Report'!$A$400:$A$497,'C Report Grouper'!$D70,'C Report'!J$400:J$497)),SUMIF('C Report'!$A$200:$A$299,'C Report Grouper'!$D70,'C Report'!J$200:J$299))</f>
        <v>0</v>
      </c>
      <c r="M70" s="98">
        <f>IF($D$4="MAP+ADM Waivers",(SUMIF('C Report'!$A$200:$A$299,'C Report Grouper'!$D70,'C Report'!K$200:K$299)+SUMIF('C Report'!$A$400:$A$497,'C Report Grouper'!$D70,'C Report'!K$400:K$497)),SUMIF('C Report'!$A$200:$A$299,'C Report Grouper'!$D70,'C Report'!K$200:K$299))</f>
        <v>0</v>
      </c>
      <c r="N70" s="98">
        <f>IF($D$4="MAP+ADM Waivers",(SUMIF('C Report'!$A$200:$A$299,'C Report Grouper'!$D70,'C Report'!L$200:L$299)+SUMIF('C Report'!$A$400:$A$497,'C Report Grouper'!$D70,'C Report'!L$400:L$497)),SUMIF('C Report'!$A$200:$A$299,'C Report Grouper'!$D70,'C Report'!L$200:L$299))</f>
        <v>0</v>
      </c>
      <c r="O70" s="98">
        <f>IF($D$4="MAP+ADM Waivers",(SUMIF('C Report'!$A$200:$A$299,'C Report Grouper'!$D70,'C Report'!M$200:M$299)+SUMIF('C Report'!$A$400:$A$497,'C Report Grouper'!$D70,'C Report'!M$400:M$497)),SUMIF('C Report'!$A$200:$A$299,'C Report Grouper'!$D70,'C Report'!M$200:M$299))</f>
        <v>0</v>
      </c>
      <c r="P70" s="98">
        <f>IF($D$4="MAP+ADM Waivers",(SUMIF('C Report'!$A$200:$A$299,'C Report Grouper'!$D70,'C Report'!N$200:N$299)+SUMIF('C Report'!$A$400:$A$497,'C Report Grouper'!$D70,'C Report'!N$400:N$497)),SUMIF('C Report'!$A$200:$A$299,'C Report Grouper'!$D70,'C Report'!N$200:N$299))</f>
        <v>0</v>
      </c>
      <c r="Q70" s="98">
        <f>IF($D$4="MAP+ADM Waivers",(SUMIF('C Report'!$A$200:$A$299,'C Report Grouper'!$D70,'C Report'!O$200:O$299)+SUMIF('C Report'!$A$400:$A$497,'C Report Grouper'!$D70,'C Report'!O$400:O$497)),SUMIF('C Report'!$A$200:$A$299,'C Report Grouper'!$D70,'C Report'!O$200:O$299))</f>
        <v>0</v>
      </c>
      <c r="R70" s="98">
        <f>IF($D$4="MAP+ADM Waivers",(SUMIF('C Report'!$A$200:$A$299,'C Report Grouper'!$D70,'C Report'!P$200:P$299)+SUMIF('C Report'!$A$400:$A$497,'C Report Grouper'!$D70,'C Report'!P$400:P$497)),SUMIF('C Report'!$A$200:$A$299,'C Report Grouper'!$D70,'C Report'!P$200:P$299))</f>
        <v>0</v>
      </c>
      <c r="S70" s="98">
        <f>IF($D$4="MAP+ADM Waivers",(SUMIF('C Report'!$A$200:$A$299,'C Report Grouper'!$D70,'C Report'!Q$200:Q$299)+SUMIF('C Report'!$A$400:$A$497,'C Report Grouper'!$D70,'C Report'!Q$400:Q$497)),SUMIF('C Report'!$A$200:$A$299,'C Report Grouper'!$D70,'C Report'!Q$200:Q$299))</f>
        <v>0</v>
      </c>
      <c r="T70" s="98">
        <f>IF($D$4="MAP+ADM Waivers",(SUMIF('C Report'!$A$200:$A$299,'C Report Grouper'!$D70,'C Report'!R$200:R$299)+SUMIF('C Report'!$A$400:$A$497,'C Report Grouper'!$D70,'C Report'!R$400:R$497)),SUMIF('C Report'!$A$200:$A$299,'C Report Grouper'!$D70,'C Report'!R$200:R$299))</f>
        <v>0</v>
      </c>
      <c r="U70" s="98">
        <f>IF($D$4="MAP+ADM Waivers",(SUMIF('C Report'!$A$200:$A$299,'C Report Grouper'!$D70,'C Report'!S$200:S$299)+SUMIF('C Report'!$A$400:$A$497,'C Report Grouper'!$D70,'C Report'!S$400:S$497)),SUMIF('C Report'!$A$200:$A$299,'C Report Grouper'!$D70,'C Report'!S$200:S$299))</f>
        <v>0</v>
      </c>
      <c r="V70" s="98">
        <f>IF($D$4="MAP+ADM Waivers",(SUMIF('C Report'!$A$200:$A$299,'C Report Grouper'!$D70,'C Report'!T$200:T$299)+SUMIF('C Report'!$A$400:$A$497,'C Report Grouper'!$D70,'C Report'!T$400:T$497)),SUMIF('C Report'!$A$200:$A$299,'C Report Grouper'!$D70,'C Report'!T$200:T$299))</f>
        <v>0</v>
      </c>
      <c r="W70" s="98">
        <f>IF($D$4="MAP+ADM Waivers",(SUMIF('C Report'!$A$200:$A$299,'C Report Grouper'!$D70,'C Report'!U$200:U$299)+SUMIF('C Report'!$A$400:$A$497,'C Report Grouper'!$D70,'C Report'!U$400:U$497)),SUMIF('C Report'!$A$200:$A$299,'C Report Grouper'!$D70,'C Report'!U$200:U$299))</f>
        <v>0</v>
      </c>
      <c r="X70" s="98">
        <f>IF($D$4="MAP+ADM Waivers",(SUMIF('C Report'!$A$200:$A$299,'C Report Grouper'!$D70,'C Report'!V$200:V$299)+SUMIF('C Report'!$A$400:$A$497,'C Report Grouper'!$D70,'C Report'!V$400:V$497)),SUMIF('C Report'!$A$200:$A$299,'C Report Grouper'!$D70,'C Report'!V$200:V$299))</f>
        <v>0</v>
      </c>
      <c r="Y70" s="98">
        <f>IF($D$4="MAP+ADM Waivers",(SUMIF('C Report'!$A$200:$A$299,'C Report Grouper'!$D70,'C Report'!W$200:W$299)+SUMIF('C Report'!$A$400:$A$497,'C Report Grouper'!$D70,'C Report'!W$400:W$497)),SUMIF('C Report'!$A$200:$A$299,'C Report Grouper'!$D70,'C Report'!W$200:W$299))</f>
        <v>0</v>
      </c>
      <c r="Z70" s="98">
        <f>IF($D$4="MAP+ADM Waivers",(SUMIF('C Report'!$A$200:$A$299,'C Report Grouper'!$D70,'C Report'!X$200:X$299)+SUMIF('C Report'!$A$400:$A$497,'C Report Grouper'!$D70,'C Report'!X$400:X$497)),SUMIF('C Report'!$A$200:$A$299,'C Report Grouper'!$D70,'C Report'!X$200:X$299))</f>
        <v>0</v>
      </c>
      <c r="AA70" s="98">
        <f>IF($D$4="MAP+ADM Waivers",(SUMIF('C Report'!$A$200:$A$299,'C Report Grouper'!$D70,'C Report'!Y$200:Y$299)+SUMIF('C Report'!$A$400:$A$497,'C Report Grouper'!$D70,'C Report'!Y$400:Y$497)),SUMIF('C Report'!$A$200:$A$299,'C Report Grouper'!$D70,'C Report'!Y$200:Y$299))</f>
        <v>0</v>
      </c>
      <c r="AB70" s="98">
        <f>IF($D$4="MAP+ADM Waivers",(SUMIF('C Report'!$A$200:$A$299,'C Report Grouper'!$D70,'C Report'!Z$200:Z$299)+SUMIF('C Report'!$A$400:$A$497,'C Report Grouper'!$D70,'C Report'!Z$400:Z$497)),SUMIF('C Report'!$A$200:$A$299,'C Report Grouper'!$D70,'C Report'!Z$200:Z$299))</f>
        <v>0</v>
      </c>
      <c r="AC70" s="98">
        <f>IF($D$4="MAP+ADM Waivers",(SUMIF('C Report'!$A$200:$A$299,'C Report Grouper'!$D70,'C Report'!AA$200:AA$299)+SUMIF('C Report'!$A$400:$A$497,'C Report Grouper'!$D70,'C Report'!AA$400:AA$497)),SUMIF('C Report'!$A$200:$A$299,'C Report Grouper'!$D70,'C Report'!AA$200:AA$299))</f>
        <v>0</v>
      </c>
      <c r="AD70" s="98">
        <f>IF($D$4="MAP+ADM Waivers",(SUMIF('C Report'!$A$200:$A$299,'C Report Grouper'!$D70,'C Report'!AB$200:AB$299)+SUMIF('C Report'!$A$400:$A$497,'C Report Grouper'!$D70,'C Report'!AB$400:AB$497)),SUMIF('C Report'!$A$200:$A$299,'C Report Grouper'!$D70,'C Report'!AB$200:AB$299))</f>
        <v>0</v>
      </c>
      <c r="AE70" s="98">
        <f>IF($D$4="MAP+ADM Waivers",(SUMIF('C Report'!$A$200:$A$299,'C Report Grouper'!$D70,'C Report'!AC$200:AC$299)+SUMIF('C Report'!$A$400:$A$497,'C Report Grouper'!$D70,'C Report'!AC$400:AC$497)),SUMIF('C Report'!$A$200:$A$299,'C Report Grouper'!$D70,'C Report'!AC$200:AC$299))</f>
        <v>0</v>
      </c>
      <c r="AF70" s="98">
        <f>IF($D$4="MAP+ADM Waivers",(SUMIF('C Report'!$A$200:$A$299,'C Report Grouper'!$D70,'C Report'!AD$200:AD$299)+SUMIF('C Report'!$A$400:$A$497,'C Report Grouper'!$D70,'C Report'!AD$400:AD$497)),SUMIF('C Report'!$A$200:$A$299,'C Report Grouper'!$D70,'C Report'!AD$200:AD$299))</f>
        <v>0</v>
      </c>
      <c r="AG70" s="98">
        <f>IF($D$4="MAP+ADM Waivers",(SUMIF('C Report'!$A$200:$A$299,'C Report Grouper'!$D70,'C Report'!AE$200:AE$299)+SUMIF('C Report'!$A$400:$A$497,'C Report Grouper'!$D70,'C Report'!AE$400:AE$497)),SUMIF('C Report'!$A$200:$A$299,'C Report Grouper'!$D70,'C Report'!AE$200:AE$299))</f>
        <v>0</v>
      </c>
      <c r="AH70" s="99">
        <f>IF($D$4="MAP+ADM Waivers",(SUMIF('C Report'!$A$200:$A$299,'C Report Grouper'!$D70,'C Report'!AF$200:AF$299)+SUMIF('C Report'!$A$400:$A$497,'C Report Grouper'!$D70,'C Report'!AF$400:AF$497)),SUMIF('C Report'!$A$200:$A$299,'C Report Grouper'!$D70,'C Report'!AF$200:AF$299))</f>
        <v>0</v>
      </c>
    </row>
    <row r="71" spans="2:34" ht="13" hidden="1" x14ac:dyDescent="0.3">
      <c r="B71" s="30" t="s">
        <v>44</v>
      </c>
      <c r="C71" s="56"/>
      <c r="D71" s="282"/>
      <c r="E71" s="97">
        <f>IF($D$4="MAP+ADM Waivers",(SUMIF('C Report'!$A$200:$A$299,'C Report Grouper'!$D71,'C Report'!C$200:C$299)+SUMIF('C Report'!$A$400:$A$497,'C Report Grouper'!$D71,'C Report'!C$400:C$497)),SUMIF('C Report'!$A$200:$A$299,'C Report Grouper'!$D71,'C Report'!C$200:C$299))</f>
        <v>0</v>
      </c>
      <c r="F71" s="98">
        <f>IF($D$4="MAP+ADM Waivers",(SUMIF('C Report'!$A$200:$A$299,'C Report Grouper'!$D71,'C Report'!D$200:D$299)+SUMIF('C Report'!$A$400:$A$497,'C Report Grouper'!$D71,'C Report'!D$400:D$497)),SUMIF('C Report'!$A$200:$A$299,'C Report Grouper'!$D71,'C Report'!D$200:D$299))</f>
        <v>0</v>
      </c>
      <c r="G71" s="98">
        <f>IF($D$4="MAP+ADM Waivers",(SUMIF('C Report'!$A$200:$A$299,'C Report Grouper'!$D71,'C Report'!E$200:E$299)+SUMIF('C Report'!$A$400:$A$497,'C Report Grouper'!$D71,'C Report'!E$400:E$497)),SUMIF('C Report'!$A$200:$A$299,'C Report Grouper'!$D71,'C Report'!E$200:E$299))</f>
        <v>0</v>
      </c>
      <c r="H71" s="98">
        <f>IF($D$4="MAP+ADM Waivers",(SUMIF('C Report'!$A$200:$A$299,'C Report Grouper'!$D71,'C Report'!F$200:F$299)+SUMIF('C Report'!$A$400:$A$497,'C Report Grouper'!$D71,'C Report'!F$400:F$497)),SUMIF('C Report'!$A$200:$A$299,'C Report Grouper'!$D71,'C Report'!F$200:F$299))</f>
        <v>0</v>
      </c>
      <c r="I71" s="98">
        <f>IF($D$4="MAP+ADM Waivers",(SUMIF('C Report'!$A$200:$A$299,'C Report Grouper'!$D71,'C Report'!G$200:G$299)+SUMIF('C Report'!$A$400:$A$497,'C Report Grouper'!$D71,'C Report'!G$400:G$497)),SUMIF('C Report'!$A$200:$A$299,'C Report Grouper'!$D71,'C Report'!G$200:G$299))</f>
        <v>0</v>
      </c>
      <c r="J71" s="98">
        <f>IF($D$4="MAP+ADM Waivers",(SUMIF('C Report'!$A$200:$A$299,'C Report Grouper'!$D71,'C Report'!H$200:H$299)+SUMIF('C Report'!$A$400:$A$497,'C Report Grouper'!$D71,'C Report'!H$400:H$497)),SUMIF('C Report'!$A$200:$A$299,'C Report Grouper'!$D71,'C Report'!H$200:H$299))</f>
        <v>0</v>
      </c>
      <c r="K71" s="98">
        <f>IF($D$4="MAP+ADM Waivers",(SUMIF('C Report'!$A$200:$A$299,'C Report Grouper'!$D71,'C Report'!I$200:I$299)+SUMIF('C Report'!$A$400:$A$497,'C Report Grouper'!$D71,'C Report'!I$400:I$497)),SUMIF('C Report'!$A$200:$A$299,'C Report Grouper'!$D71,'C Report'!I$200:I$299))</f>
        <v>0</v>
      </c>
      <c r="L71" s="98">
        <f>IF($D$4="MAP+ADM Waivers",(SUMIF('C Report'!$A$200:$A$299,'C Report Grouper'!$D71,'C Report'!J$200:J$299)+SUMIF('C Report'!$A$400:$A$497,'C Report Grouper'!$D71,'C Report'!J$400:J$497)),SUMIF('C Report'!$A$200:$A$299,'C Report Grouper'!$D71,'C Report'!J$200:J$299))</f>
        <v>0</v>
      </c>
      <c r="M71" s="98">
        <f>IF($D$4="MAP+ADM Waivers",(SUMIF('C Report'!$A$200:$A$299,'C Report Grouper'!$D71,'C Report'!K$200:K$299)+SUMIF('C Report'!$A$400:$A$497,'C Report Grouper'!$D71,'C Report'!K$400:K$497)),SUMIF('C Report'!$A$200:$A$299,'C Report Grouper'!$D71,'C Report'!K$200:K$299))</f>
        <v>0</v>
      </c>
      <c r="N71" s="98">
        <f>IF($D$4="MAP+ADM Waivers",(SUMIF('C Report'!$A$200:$A$299,'C Report Grouper'!$D71,'C Report'!L$200:L$299)+SUMIF('C Report'!$A$400:$A$497,'C Report Grouper'!$D71,'C Report'!L$400:L$497)),SUMIF('C Report'!$A$200:$A$299,'C Report Grouper'!$D71,'C Report'!L$200:L$299))</f>
        <v>0</v>
      </c>
      <c r="O71" s="98">
        <f>IF($D$4="MAP+ADM Waivers",(SUMIF('C Report'!$A$200:$A$299,'C Report Grouper'!$D71,'C Report'!M$200:M$299)+SUMIF('C Report'!$A$400:$A$497,'C Report Grouper'!$D71,'C Report'!M$400:M$497)),SUMIF('C Report'!$A$200:$A$299,'C Report Grouper'!$D71,'C Report'!M$200:M$299))</f>
        <v>0</v>
      </c>
      <c r="P71" s="98">
        <f>IF($D$4="MAP+ADM Waivers",(SUMIF('C Report'!$A$200:$A$299,'C Report Grouper'!$D71,'C Report'!N$200:N$299)+SUMIF('C Report'!$A$400:$A$497,'C Report Grouper'!$D71,'C Report'!N$400:N$497)),SUMIF('C Report'!$A$200:$A$299,'C Report Grouper'!$D71,'C Report'!N$200:N$299))</f>
        <v>0</v>
      </c>
      <c r="Q71" s="98">
        <f>IF($D$4="MAP+ADM Waivers",(SUMIF('C Report'!$A$200:$A$299,'C Report Grouper'!$D71,'C Report'!O$200:O$299)+SUMIF('C Report'!$A$400:$A$497,'C Report Grouper'!$D71,'C Report'!O$400:O$497)),SUMIF('C Report'!$A$200:$A$299,'C Report Grouper'!$D71,'C Report'!O$200:O$299))</f>
        <v>0</v>
      </c>
      <c r="R71" s="98">
        <f>IF($D$4="MAP+ADM Waivers",(SUMIF('C Report'!$A$200:$A$299,'C Report Grouper'!$D71,'C Report'!P$200:P$299)+SUMIF('C Report'!$A$400:$A$497,'C Report Grouper'!$D71,'C Report'!P$400:P$497)),SUMIF('C Report'!$A$200:$A$299,'C Report Grouper'!$D71,'C Report'!P$200:P$299))</f>
        <v>0</v>
      </c>
      <c r="S71" s="98">
        <f>IF($D$4="MAP+ADM Waivers",(SUMIF('C Report'!$A$200:$A$299,'C Report Grouper'!$D71,'C Report'!Q$200:Q$299)+SUMIF('C Report'!$A$400:$A$497,'C Report Grouper'!$D71,'C Report'!Q$400:Q$497)),SUMIF('C Report'!$A$200:$A$299,'C Report Grouper'!$D71,'C Report'!Q$200:Q$299))</f>
        <v>0</v>
      </c>
      <c r="T71" s="98">
        <f>IF($D$4="MAP+ADM Waivers",(SUMIF('C Report'!$A$200:$A$299,'C Report Grouper'!$D71,'C Report'!R$200:R$299)+SUMIF('C Report'!$A$400:$A$497,'C Report Grouper'!$D71,'C Report'!R$400:R$497)),SUMIF('C Report'!$A$200:$A$299,'C Report Grouper'!$D71,'C Report'!R$200:R$299))</f>
        <v>0</v>
      </c>
      <c r="U71" s="98">
        <f>IF($D$4="MAP+ADM Waivers",(SUMIF('C Report'!$A$200:$A$299,'C Report Grouper'!$D71,'C Report'!S$200:S$299)+SUMIF('C Report'!$A$400:$A$497,'C Report Grouper'!$D71,'C Report'!S$400:S$497)),SUMIF('C Report'!$A$200:$A$299,'C Report Grouper'!$D71,'C Report'!S$200:S$299))</f>
        <v>0</v>
      </c>
      <c r="V71" s="98">
        <f>IF($D$4="MAP+ADM Waivers",(SUMIF('C Report'!$A$200:$A$299,'C Report Grouper'!$D71,'C Report'!T$200:T$299)+SUMIF('C Report'!$A$400:$A$497,'C Report Grouper'!$D71,'C Report'!T$400:T$497)),SUMIF('C Report'!$A$200:$A$299,'C Report Grouper'!$D71,'C Report'!T$200:T$299))</f>
        <v>0</v>
      </c>
      <c r="W71" s="98">
        <f>IF($D$4="MAP+ADM Waivers",(SUMIF('C Report'!$A$200:$A$299,'C Report Grouper'!$D71,'C Report'!U$200:U$299)+SUMIF('C Report'!$A$400:$A$497,'C Report Grouper'!$D71,'C Report'!U$400:U$497)),SUMIF('C Report'!$A$200:$A$299,'C Report Grouper'!$D71,'C Report'!U$200:U$299))</f>
        <v>0</v>
      </c>
      <c r="X71" s="98">
        <f>IF($D$4="MAP+ADM Waivers",(SUMIF('C Report'!$A$200:$A$299,'C Report Grouper'!$D71,'C Report'!V$200:V$299)+SUMIF('C Report'!$A$400:$A$497,'C Report Grouper'!$D71,'C Report'!V$400:V$497)),SUMIF('C Report'!$A$200:$A$299,'C Report Grouper'!$D71,'C Report'!V$200:V$299))</f>
        <v>0</v>
      </c>
      <c r="Y71" s="98">
        <f>IF($D$4="MAP+ADM Waivers",(SUMIF('C Report'!$A$200:$A$299,'C Report Grouper'!$D71,'C Report'!W$200:W$299)+SUMIF('C Report'!$A$400:$A$497,'C Report Grouper'!$D71,'C Report'!W$400:W$497)),SUMIF('C Report'!$A$200:$A$299,'C Report Grouper'!$D71,'C Report'!W$200:W$299))</f>
        <v>0</v>
      </c>
      <c r="Z71" s="98">
        <f>IF($D$4="MAP+ADM Waivers",(SUMIF('C Report'!$A$200:$A$299,'C Report Grouper'!$D71,'C Report'!X$200:X$299)+SUMIF('C Report'!$A$400:$A$497,'C Report Grouper'!$D71,'C Report'!X$400:X$497)),SUMIF('C Report'!$A$200:$A$299,'C Report Grouper'!$D71,'C Report'!X$200:X$299))</f>
        <v>0</v>
      </c>
      <c r="AA71" s="98">
        <f>IF($D$4="MAP+ADM Waivers",(SUMIF('C Report'!$A$200:$A$299,'C Report Grouper'!$D71,'C Report'!Y$200:Y$299)+SUMIF('C Report'!$A$400:$A$497,'C Report Grouper'!$D71,'C Report'!Y$400:Y$497)),SUMIF('C Report'!$A$200:$A$299,'C Report Grouper'!$D71,'C Report'!Y$200:Y$299))</f>
        <v>0</v>
      </c>
      <c r="AB71" s="98">
        <f>IF($D$4="MAP+ADM Waivers",(SUMIF('C Report'!$A$200:$A$299,'C Report Grouper'!$D71,'C Report'!Z$200:Z$299)+SUMIF('C Report'!$A$400:$A$497,'C Report Grouper'!$D71,'C Report'!Z$400:Z$497)),SUMIF('C Report'!$A$200:$A$299,'C Report Grouper'!$D71,'C Report'!Z$200:Z$299))</f>
        <v>0</v>
      </c>
      <c r="AC71" s="98">
        <f>IF($D$4="MAP+ADM Waivers",(SUMIF('C Report'!$A$200:$A$299,'C Report Grouper'!$D71,'C Report'!AA$200:AA$299)+SUMIF('C Report'!$A$400:$A$497,'C Report Grouper'!$D71,'C Report'!AA$400:AA$497)),SUMIF('C Report'!$A$200:$A$299,'C Report Grouper'!$D71,'C Report'!AA$200:AA$299))</f>
        <v>0</v>
      </c>
      <c r="AD71" s="98">
        <f>IF($D$4="MAP+ADM Waivers",(SUMIF('C Report'!$A$200:$A$299,'C Report Grouper'!$D71,'C Report'!AB$200:AB$299)+SUMIF('C Report'!$A$400:$A$497,'C Report Grouper'!$D71,'C Report'!AB$400:AB$497)),SUMIF('C Report'!$A$200:$A$299,'C Report Grouper'!$D71,'C Report'!AB$200:AB$299))</f>
        <v>0</v>
      </c>
      <c r="AE71" s="98">
        <f>IF($D$4="MAP+ADM Waivers",(SUMIF('C Report'!$A$200:$A$299,'C Report Grouper'!$D71,'C Report'!AC$200:AC$299)+SUMIF('C Report'!$A$400:$A$497,'C Report Grouper'!$D71,'C Report'!AC$400:AC$497)),SUMIF('C Report'!$A$200:$A$299,'C Report Grouper'!$D71,'C Report'!AC$200:AC$299))</f>
        <v>0</v>
      </c>
      <c r="AF71" s="98">
        <f>IF($D$4="MAP+ADM Waivers",(SUMIF('C Report'!$A$200:$A$299,'C Report Grouper'!$D71,'C Report'!AD$200:AD$299)+SUMIF('C Report'!$A$400:$A$497,'C Report Grouper'!$D71,'C Report'!AD$400:AD$497)),SUMIF('C Report'!$A$200:$A$299,'C Report Grouper'!$D71,'C Report'!AD$200:AD$299))</f>
        <v>0</v>
      </c>
      <c r="AG71" s="98">
        <f>IF($D$4="MAP+ADM Waivers",(SUMIF('C Report'!$A$200:$A$299,'C Report Grouper'!$D71,'C Report'!AE$200:AE$299)+SUMIF('C Report'!$A$400:$A$497,'C Report Grouper'!$D71,'C Report'!AE$400:AE$497)),SUMIF('C Report'!$A$200:$A$299,'C Report Grouper'!$D71,'C Report'!AE$200:AE$299))</f>
        <v>0</v>
      </c>
      <c r="AH71" s="99">
        <f>IF($D$4="MAP+ADM Waivers",(SUMIF('C Report'!$A$200:$A$299,'C Report Grouper'!$D71,'C Report'!AF$200:AF$299)+SUMIF('C Report'!$A$400:$A$497,'C Report Grouper'!$D71,'C Report'!AF$400:AF$497)),SUMIF('C Report'!$A$200:$A$299,'C Report Grouper'!$D71,'C Report'!AF$200:AF$299))</f>
        <v>0</v>
      </c>
    </row>
    <row r="72" spans="2:34" ht="13" hidden="1" x14ac:dyDescent="0.3">
      <c r="B72" s="22" t="str">
        <f>IFERROR(VLOOKUP(C72,'MEG Def'!$A$35:$B$40,2),"")</f>
        <v/>
      </c>
      <c r="C72" s="55"/>
      <c r="D72" s="282"/>
      <c r="E72" s="97">
        <f>IF($D$4="MAP+ADM Waivers",(SUMIF('C Report'!$A$200:$A$299,'C Report Grouper'!$D72,'C Report'!C$200:C$299)+SUMIF('C Report'!$A$400:$A$497,'C Report Grouper'!$D72,'C Report'!C$400:C$497)),SUMIF('C Report'!$A$200:$A$299,'C Report Grouper'!$D72,'C Report'!C$200:C$299))</f>
        <v>0</v>
      </c>
      <c r="F72" s="98">
        <f>IF($D$4="MAP+ADM Waivers",(SUMIF('C Report'!$A$200:$A$299,'C Report Grouper'!$D72,'C Report'!D$200:D$299)+SUMIF('C Report'!$A$400:$A$497,'C Report Grouper'!$D72,'C Report'!D$400:D$497)),SUMIF('C Report'!$A$200:$A$299,'C Report Grouper'!$D72,'C Report'!D$200:D$299))</f>
        <v>0</v>
      </c>
      <c r="G72" s="98">
        <f>IF($D$4="MAP+ADM Waivers",(SUMIF('C Report'!$A$200:$A$299,'C Report Grouper'!$D72,'C Report'!E$200:E$299)+SUMIF('C Report'!$A$400:$A$497,'C Report Grouper'!$D72,'C Report'!E$400:E$497)),SUMIF('C Report'!$A$200:$A$299,'C Report Grouper'!$D72,'C Report'!E$200:E$299))</f>
        <v>0</v>
      </c>
      <c r="H72" s="98">
        <f>IF($D$4="MAP+ADM Waivers",(SUMIF('C Report'!$A$200:$A$299,'C Report Grouper'!$D72,'C Report'!F$200:F$299)+SUMIF('C Report'!$A$400:$A$497,'C Report Grouper'!$D72,'C Report'!F$400:F$497)),SUMIF('C Report'!$A$200:$A$299,'C Report Grouper'!$D72,'C Report'!F$200:F$299))</f>
        <v>0</v>
      </c>
      <c r="I72" s="98">
        <f>IF($D$4="MAP+ADM Waivers",(SUMIF('C Report'!$A$200:$A$299,'C Report Grouper'!$D72,'C Report'!G$200:G$299)+SUMIF('C Report'!$A$400:$A$497,'C Report Grouper'!$D72,'C Report'!G$400:G$497)),SUMIF('C Report'!$A$200:$A$299,'C Report Grouper'!$D72,'C Report'!G$200:G$299))</f>
        <v>0</v>
      </c>
      <c r="J72" s="98">
        <f>IF($D$4="MAP+ADM Waivers",(SUMIF('C Report'!$A$200:$A$299,'C Report Grouper'!$D72,'C Report'!H$200:H$299)+SUMIF('C Report'!$A$400:$A$497,'C Report Grouper'!$D72,'C Report'!H$400:H$497)),SUMIF('C Report'!$A$200:$A$299,'C Report Grouper'!$D72,'C Report'!H$200:H$299))</f>
        <v>0</v>
      </c>
      <c r="K72" s="98">
        <f>IF($D$4="MAP+ADM Waivers",(SUMIF('C Report'!$A$200:$A$299,'C Report Grouper'!$D72,'C Report'!I$200:I$299)+SUMIF('C Report'!$A$400:$A$497,'C Report Grouper'!$D72,'C Report'!I$400:I$497)),SUMIF('C Report'!$A$200:$A$299,'C Report Grouper'!$D72,'C Report'!I$200:I$299))</f>
        <v>0</v>
      </c>
      <c r="L72" s="98">
        <f>IF($D$4="MAP+ADM Waivers",(SUMIF('C Report'!$A$200:$A$299,'C Report Grouper'!$D72,'C Report'!J$200:J$299)+SUMIF('C Report'!$A$400:$A$497,'C Report Grouper'!$D72,'C Report'!J$400:J$497)),SUMIF('C Report'!$A$200:$A$299,'C Report Grouper'!$D72,'C Report'!J$200:J$299))</f>
        <v>0</v>
      </c>
      <c r="M72" s="98">
        <f>IF($D$4="MAP+ADM Waivers",(SUMIF('C Report'!$A$200:$A$299,'C Report Grouper'!$D72,'C Report'!K$200:K$299)+SUMIF('C Report'!$A$400:$A$497,'C Report Grouper'!$D72,'C Report'!K$400:K$497)),SUMIF('C Report'!$A$200:$A$299,'C Report Grouper'!$D72,'C Report'!K$200:K$299))</f>
        <v>0</v>
      </c>
      <c r="N72" s="98">
        <f>IF($D$4="MAP+ADM Waivers",(SUMIF('C Report'!$A$200:$A$299,'C Report Grouper'!$D72,'C Report'!L$200:L$299)+SUMIF('C Report'!$A$400:$A$497,'C Report Grouper'!$D72,'C Report'!L$400:L$497)),SUMIF('C Report'!$A$200:$A$299,'C Report Grouper'!$D72,'C Report'!L$200:L$299))</f>
        <v>0</v>
      </c>
      <c r="O72" s="98">
        <f>IF($D$4="MAP+ADM Waivers",(SUMIF('C Report'!$A$200:$A$299,'C Report Grouper'!$D72,'C Report'!M$200:M$299)+SUMIF('C Report'!$A$400:$A$497,'C Report Grouper'!$D72,'C Report'!M$400:M$497)),SUMIF('C Report'!$A$200:$A$299,'C Report Grouper'!$D72,'C Report'!M$200:M$299))</f>
        <v>0</v>
      </c>
      <c r="P72" s="98">
        <f>IF($D$4="MAP+ADM Waivers",(SUMIF('C Report'!$A$200:$A$299,'C Report Grouper'!$D72,'C Report'!N$200:N$299)+SUMIF('C Report'!$A$400:$A$497,'C Report Grouper'!$D72,'C Report'!N$400:N$497)),SUMIF('C Report'!$A$200:$A$299,'C Report Grouper'!$D72,'C Report'!N$200:N$299))</f>
        <v>0</v>
      </c>
      <c r="Q72" s="98">
        <f>IF($D$4="MAP+ADM Waivers",(SUMIF('C Report'!$A$200:$A$299,'C Report Grouper'!$D72,'C Report'!O$200:O$299)+SUMIF('C Report'!$A$400:$A$497,'C Report Grouper'!$D72,'C Report'!O$400:O$497)),SUMIF('C Report'!$A$200:$A$299,'C Report Grouper'!$D72,'C Report'!O$200:O$299))</f>
        <v>0</v>
      </c>
      <c r="R72" s="98">
        <f>IF($D$4="MAP+ADM Waivers",(SUMIF('C Report'!$A$200:$A$299,'C Report Grouper'!$D72,'C Report'!P$200:P$299)+SUMIF('C Report'!$A$400:$A$497,'C Report Grouper'!$D72,'C Report'!P$400:P$497)),SUMIF('C Report'!$A$200:$A$299,'C Report Grouper'!$D72,'C Report'!P$200:P$299))</f>
        <v>0</v>
      </c>
      <c r="S72" s="98">
        <f>IF($D$4="MAP+ADM Waivers",(SUMIF('C Report'!$A$200:$A$299,'C Report Grouper'!$D72,'C Report'!Q$200:Q$299)+SUMIF('C Report'!$A$400:$A$497,'C Report Grouper'!$D72,'C Report'!Q$400:Q$497)),SUMIF('C Report'!$A$200:$A$299,'C Report Grouper'!$D72,'C Report'!Q$200:Q$299))</f>
        <v>0</v>
      </c>
      <c r="T72" s="98">
        <f>IF($D$4="MAP+ADM Waivers",(SUMIF('C Report'!$A$200:$A$299,'C Report Grouper'!$D72,'C Report'!R$200:R$299)+SUMIF('C Report'!$A$400:$A$497,'C Report Grouper'!$D72,'C Report'!R$400:R$497)),SUMIF('C Report'!$A$200:$A$299,'C Report Grouper'!$D72,'C Report'!R$200:R$299))</f>
        <v>0</v>
      </c>
      <c r="U72" s="98">
        <f>IF($D$4="MAP+ADM Waivers",(SUMIF('C Report'!$A$200:$A$299,'C Report Grouper'!$D72,'C Report'!S$200:S$299)+SUMIF('C Report'!$A$400:$A$497,'C Report Grouper'!$D72,'C Report'!S$400:S$497)),SUMIF('C Report'!$A$200:$A$299,'C Report Grouper'!$D72,'C Report'!S$200:S$299))</f>
        <v>0</v>
      </c>
      <c r="V72" s="98">
        <f>IF($D$4="MAP+ADM Waivers",(SUMIF('C Report'!$A$200:$A$299,'C Report Grouper'!$D72,'C Report'!T$200:T$299)+SUMIF('C Report'!$A$400:$A$497,'C Report Grouper'!$D72,'C Report'!T$400:T$497)),SUMIF('C Report'!$A$200:$A$299,'C Report Grouper'!$D72,'C Report'!T$200:T$299))</f>
        <v>0</v>
      </c>
      <c r="W72" s="98">
        <f>IF($D$4="MAP+ADM Waivers",(SUMIF('C Report'!$A$200:$A$299,'C Report Grouper'!$D72,'C Report'!U$200:U$299)+SUMIF('C Report'!$A$400:$A$497,'C Report Grouper'!$D72,'C Report'!U$400:U$497)),SUMIF('C Report'!$A$200:$A$299,'C Report Grouper'!$D72,'C Report'!U$200:U$299))</f>
        <v>0</v>
      </c>
      <c r="X72" s="98">
        <f>IF($D$4="MAP+ADM Waivers",(SUMIF('C Report'!$A$200:$A$299,'C Report Grouper'!$D72,'C Report'!V$200:V$299)+SUMIF('C Report'!$A$400:$A$497,'C Report Grouper'!$D72,'C Report'!V$400:V$497)),SUMIF('C Report'!$A$200:$A$299,'C Report Grouper'!$D72,'C Report'!V$200:V$299))</f>
        <v>0</v>
      </c>
      <c r="Y72" s="98">
        <f>IF($D$4="MAP+ADM Waivers",(SUMIF('C Report'!$A$200:$A$299,'C Report Grouper'!$D72,'C Report'!W$200:W$299)+SUMIF('C Report'!$A$400:$A$497,'C Report Grouper'!$D72,'C Report'!W$400:W$497)),SUMIF('C Report'!$A$200:$A$299,'C Report Grouper'!$D72,'C Report'!W$200:W$299))</f>
        <v>0</v>
      </c>
      <c r="Z72" s="98">
        <f>IF($D$4="MAP+ADM Waivers",(SUMIF('C Report'!$A$200:$A$299,'C Report Grouper'!$D72,'C Report'!X$200:X$299)+SUMIF('C Report'!$A$400:$A$497,'C Report Grouper'!$D72,'C Report'!X$400:X$497)),SUMIF('C Report'!$A$200:$A$299,'C Report Grouper'!$D72,'C Report'!X$200:X$299))</f>
        <v>0</v>
      </c>
      <c r="AA72" s="98">
        <f>IF($D$4="MAP+ADM Waivers",(SUMIF('C Report'!$A$200:$A$299,'C Report Grouper'!$D72,'C Report'!Y$200:Y$299)+SUMIF('C Report'!$A$400:$A$497,'C Report Grouper'!$D72,'C Report'!Y$400:Y$497)),SUMIF('C Report'!$A$200:$A$299,'C Report Grouper'!$D72,'C Report'!Y$200:Y$299))</f>
        <v>0</v>
      </c>
      <c r="AB72" s="98">
        <f>IF($D$4="MAP+ADM Waivers",(SUMIF('C Report'!$A$200:$A$299,'C Report Grouper'!$D72,'C Report'!Z$200:Z$299)+SUMIF('C Report'!$A$400:$A$497,'C Report Grouper'!$D72,'C Report'!Z$400:Z$497)),SUMIF('C Report'!$A$200:$A$299,'C Report Grouper'!$D72,'C Report'!Z$200:Z$299))</f>
        <v>0</v>
      </c>
      <c r="AC72" s="98">
        <f>IF($D$4="MAP+ADM Waivers",(SUMIF('C Report'!$A$200:$A$299,'C Report Grouper'!$D72,'C Report'!AA$200:AA$299)+SUMIF('C Report'!$A$400:$A$497,'C Report Grouper'!$D72,'C Report'!AA$400:AA$497)),SUMIF('C Report'!$A$200:$A$299,'C Report Grouper'!$D72,'C Report'!AA$200:AA$299))</f>
        <v>0</v>
      </c>
      <c r="AD72" s="98">
        <f>IF($D$4="MAP+ADM Waivers",(SUMIF('C Report'!$A$200:$A$299,'C Report Grouper'!$D72,'C Report'!AB$200:AB$299)+SUMIF('C Report'!$A$400:$A$497,'C Report Grouper'!$D72,'C Report'!AB$400:AB$497)),SUMIF('C Report'!$A$200:$A$299,'C Report Grouper'!$D72,'C Report'!AB$200:AB$299))</f>
        <v>0</v>
      </c>
      <c r="AE72" s="98">
        <f>IF($D$4="MAP+ADM Waivers",(SUMIF('C Report'!$A$200:$A$299,'C Report Grouper'!$D72,'C Report'!AC$200:AC$299)+SUMIF('C Report'!$A$400:$A$497,'C Report Grouper'!$D72,'C Report'!AC$400:AC$497)),SUMIF('C Report'!$A$200:$A$299,'C Report Grouper'!$D72,'C Report'!AC$200:AC$299))</f>
        <v>0</v>
      </c>
      <c r="AF72" s="98">
        <f>IF($D$4="MAP+ADM Waivers",(SUMIF('C Report'!$A$200:$A$299,'C Report Grouper'!$D72,'C Report'!AD$200:AD$299)+SUMIF('C Report'!$A$400:$A$497,'C Report Grouper'!$D72,'C Report'!AD$400:AD$497)),SUMIF('C Report'!$A$200:$A$299,'C Report Grouper'!$D72,'C Report'!AD$200:AD$299))</f>
        <v>0</v>
      </c>
      <c r="AG72" s="98">
        <f>IF($D$4="MAP+ADM Waivers",(SUMIF('C Report'!$A$200:$A$299,'C Report Grouper'!$D72,'C Report'!AE$200:AE$299)+SUMIF('C Report'!$A$400:$A$497,'C Report Grouper'!$D72,'C Report'!AE$400:AE$497)),SUMIF('C Report'!$A$200:$A$299,'C Report Grouper'!$D72,'C Report'!AE$200:AE$299))</f>
        <v>0</v>
      </c>
      <c r="AH72" s="99">
        <f>IF($D$4="MAP+ADM Waivers",(SUMIF('C Report'!$A$200:$A$299,'C Report Grouper'!$D72,'C Report'!AF$200:AF$299)+SUMIF('C Report'!$A$400:$A$497,'C Report Grouper'!$D72,'C Report'!AF$400:AF$497)),SUMIF('C Report'!$A$200:$A$299,'C Report Grouper'!$D72,'C Report'!AF$200:AF$299))</f>
        <v>0</v>
      </c>
    </row>
    <row r="73" spans="2:34" ht="13" hidden="1" x14ac:dyDescent="0.3">
      <c r="B73" s="22" t="str">
        <f>IFERROR(VLOOKUP(C73,'MEG Def'!$A$35:$B$40,2),"")</f>
        <v/>
      </c>
      <c r="C73" s="55"/>
      <c r="D73" s="282"/>
      <c r="E73" s="97">
        <f>IF($D$4="MAP+ADM Waivers",(SUMIF('C Report'!$A$200:$A$299,'C Report Grouper'!$D73,'C Report'!C$200:C$299)+SUMIF('C Report'!$A$400:$A$497,'C Report Grouper'!$D73,'C Report'!C$400:C$497)),SUMIF('C Report'!$A$200:$A$299,'C Report Grouper'!$D73,'C Report'!C$200:C$299))</f>
        <v>0</v>
      </c>
      <c r="F73" s="98">
        <f>IF($D$4="MAP+ADM Waivers",(SUMIF('C Report'!$A$200:$A$299,'C Report Grouper'!$D73,'C Report'!D$200:D$299)+SUMIF('C Report'!$A$400:$A$497,'C Report Grouper'!$D73,'C Report'!D$400:D$497)),SUMIF('C Report'!$A$200:$A$299,'C Report Grouper'!$D73,'C Report'!D$200:D$299))</f>
        <v>0</v>
      </c>
      <c r="G73" s="98">
        <f>IF($D$4="MAP+ADM Waivers",(SUMIF('C Report'!$A$200:$A$299,'C Report Grouper'!$D73,'C Report'!E$200:E$299)+SUMIF('C Report'!$A$400:$A$497,'C Report Grouper'!$D73,'C Report'!E$400:E$497)),SUMIF('C Report'!$A$200:$A$299,'C Report Grouper'!$D73,'C Report'!E$200:E$299))</f>
        <v>0</v>
      </c>
      <c r="H73" s="98">
        <f>IF($D$4="MAP+ADM Waivers",(SUMIF('C Report'!$A$200:$A$299,'C Report Grouper'!$D73,'C Report'!F$200:F$299)+SUMIF('C Report'!$A$400:$A$497,'C Report Grouper'!$D73,'C Report'!F$400:F$497)),SUMIF('C Report'!$A$200:$A$299,'C Report Grouper'!$D73,'C Report'!F$200:F$299))</f>
        <v>0</v>
      </c>
      <c r="I73" s="98">
        <f>IF($D$4="MAP+ADM Waivers",(SUMIF('C Report'!$A$200:$A$299,'C Report Grouper'!$D73,'C Report'!G$200:G$299)+SUMIF('C Report'!$A$400:$A$497,'C Report Grouper'!$D73,'C Report'!G$400:G$497)),SUMIF('C Report'!$A$200:$A$299,'C Report Grouper'!$D73,'C Report'!G$200:G$299))</f>
        <v>0</v>
      </c>
      <c r="J73" s="98">
        <f>IF($D$4="MAP+ADM Waivers",(SUMIF('C Report'!$A$200:$A$299,'C Report Grouper'!$D73,'C Report'!H$200:H$299)+SUMIF('C Report'!$A$400:$A$497,'C Report Grouper'!$D73,'C Report'!H$400:H$497)),SUMIF('C Report'!$A$200:$A$299,'C Report Grouper'!$D73,'C Report'!H$200:H$299))</f>
        <v>0</v>
      </c>
      <c r="K73" s="98">
        <f>IF($D$4="MAP+ADM Waivers",(SUMIF('C Report'!$A$200:$A$299,'C Report Grouper'!$D73,'C Report'!I$200:I$299)+SUMIF('C Report'!$A$400:$A$497,'C Report Grouper'!$D73,'C Report'!I$400:I$497)),SUMIF('C Report'!$A$200:$A$299,'C Report Grouper'!$D73,'C Report'!I$200:I$299))</f>
        <v>0</v>
      </c>
      <c r="L73" s="98">
        <f>IF($D$4="MAP+ADM Waivers",(SUMIF('C Report'!$A$200:$A$299,'C Report Grouper'!$D73,'C Report'!J$200:J$299)+SUMIF('C Report'!$A$400:$A$497,'C Report Grouper'!$D73,'C Report'!J$400:J$497)),SUMIF('C Report'!$A$200:$A$299,'C Report Grouper'!$D73,'C Report'!J$200:J$299))</f>
        <v>0</v>
      </c>
      <c r="M73" s="98">
        <f>IF($D$4="MAP+ADM Waivers",(SUMIF('C Report'!$A$200:$A$299,'C Report Grouper'!$D73,'C Report'!K$200:K$299)+SUMIF('C Report'!$A$400:$A$497,'C Report Grouper'!$D73,'C Report'!K$400:K$497)),SUMIF('C Report'!$A$200:$A$299,'C Report Grouper'!$D73,'C Report'!K$200:K$299))</f>
        <v>0</v>
      </c>
      <c r="N73" s="98">
        <f>IF($D$4="MAP+ADM Waivers",(SUMIF('C Report'!$A$200:$A$299,'C Report Grouper'!$D73,'C Report'!L$200:L$299)+SUMIF('C Report'!$A$400:$A$497,'C Report Grouper'!$D73,'C Report'!L$400:L$497)),SUMIF('C Report'!$A$200:$A$299,'C Report Grouper'!$D73,'C Report'!L$200:L$299))</f>
        <v>0</v>
      </c>
      <c r="O73" s="98">
        <f>IF($D$4="MAP+ADM Waivers",(SUMIF('C Report'!$A$200:$A$299,'C Report Grouper'!$D73,'C Report'!M$200:M$299)+SUMIF('C Report'!$A$400:$A$497,'C Report Grouper'!$D73,'C Report'!M$400:M$497)),SUMIF('C Report'!$A$200:$A$299,'C Report Grouper'!$D73,'C Report'!M$200:M$299))</f>
        <v>0</v>
      </c>
      <c r="P73" s="98">
        <f>IF($D$4="MAP+ADM Waivers",(SUMIF('C Report'!$A$200:$A$299,'C Report Grouper'!$D73,'C Report'!N$200:N$299)+SUMIF('C Report'!$A$400:$A$497,'C Report Grouper'!$D73,'C Report'!N$400:N$497)),SUMIF('C Report'!$A$200:$A$299,'C Report Grouper'!$D73,'C Report'!N$200:N$299))</f>
        <v>0</v>
      </c>
      <c r="Q73" s="98">
        <f>IF($D$4="MAP+ADM Waivers",(SUMIF('C Report'!$A$200:$A$299,'C Report Grouper'!$D73,'C Report'!O$200:O$299)+SUMIF('C Report'!$A$400:$A$497,'C Report Grouper'!$D73,'C Report'!O$400:O$497)),SUMIF('C Report'!$A$200:$A$299,'C Report Grouper'!$D73,'C Report'!O$200:O$299))</f>
        <v>0</v>
      </c>
      <c r="R73" s="98">
        <f>IF($D$4="MAP+ADM Waivers",(SUMIF('C Report'!$A$200:$A$299,'C Report Grouper'!$D73,'C Report'!P$200:P$299)+SUMIF('C Report'!$A$400:$A$497,'C Report Grouper'!$D73,'C Report'!P$400:P$497)),SUMIF('C Report'!$A$200:$A$299,'C Report Grouper'!$D73,'C Report'!P$200:P$299))</f>
        <v>0</v>
      </c>
      <c r="S73" s="98">
        <f>IF($D$4="MAP+ADM Waivers",(SUMIF('C Report'!$A$200:$A$299,'C Report Grouper'!$D73,'C Report'!Q$200:Q$299)+SUMIF('C Report'!$A$400:$A$497,'C Report Grouper'!$D73,'C Report'!Q$400:Q$497)),SUMIF('C Report'!$A$200:$A$299,'C Report Grouper'!$D73,'C Report'!Q$200:Q$299))</f>
        <v>0</v>
      </c>
      <c r="T73" s="98">
        <f>IF($D$4="MAP+ADM Waivers",(SUMIF('C Report'!$A$200:$A$299,'C Report Grouper'!$D73,'C Report'!R$200:R$299)+SUMIF('C Report'!$A$400:$A$497,'C Report Grouper'!$D73,'C Report'!R$400:R$497)),SUMIF('C Report'!$A$200:$A$299,'C Report Grouper'!$D73,'C Report'!R$200:R$299))</f>
        <v>0</v>
      </c>
      <c r="U73" s="98">
        <f>IF($D$4="MAP+ADM Waivers",(SUMIF('C Report'!$A$200:$A$299,'C Report Grouper'!$D73,'C Report'!S$200:S$299)+SUMIF('C Report'!$A$400:$A$497,'C Report Grouper'!$D73,'C Report'!S$400:S$497)),SUMIF('C Report'!$A$200:$A$299,'C Report Grouper'!$D73,'C Report'!S$200:S$299))</f>
        <v>0</v>
      </c>
      <c r="V73" s="98">
        <f>IF($D$4="MAP+ADM Waivers",(SUMIF('C Report'!$A$200:$A$299,'C Report Grouper'!$D73,'C Report'!T$200:T$299)+SUMIF('C Report'!$A$400:$A$497,'C Report Grouper'!$D73,'C Report'!T$400:T$497)),SUMIF('C Report'!$A$200:$A$299,'C Report Grouper'!$D73,'C Report'!T$200:T$299))</f>
        <v>0</v>
      </c>
      <c r="W73" s="98">
        <f>IF($D$4="MAP+ADM Waivers",(SUMIF('C Report'!$A$200:$A$299,'C Report Grouper'!$D73,'C Report'!U$200:U$299)+SUMIF('C Report'!$A$400:$A$497,'C Report Grouper'!$D73,'C Report'!U$400:U$497)),SUMIF('C Report'!$A$200:$A$299,'C Report Grouper'!$D73,'C Report'!U$200:U$299))</f>
        <v>0</v>
      </c>
      <c r="X73" s="98">
        <f>IF($D$4="MAP+ADM Waivers",(SUMIF('C Report'!$A$200:$A$299,'C Report Grouper'!$D73,'C Report'!V$200:V$299)+SUMIF('C Report'!$A$400:$A$497,'C Report Grouper'!$D73,'C Report'!V$400:V$497)),SUMIF('C Report'!$A$200:$A$299,'C Report Grouper'!$D73,'C Report'!V$200:V$299))</f>
        <v>0</v>
      </c>
      <c r="Y73" s="98">
        <f>IF($D$4="MAP+ADM Waivers",(SUMIF('C Report'!$A$200:$A$299,'C Report Grouper'!$D73,'C Report'!W$200:W$299)+SUMIF('C Report'!$A$400:$A$497,'C Report Grouper'!$D73,'C Report'!W$400:W$497)),SUMIF('C Report'!$A$200:$A$299,'C Report Grouper'!$D73,'C Report'!W$200:W$299))</f>
        <v>0</v>
      </c>
      <c r="Z73" s="98">
        <f>IF($D$4="MAP+ADM Waivers",(SUMIF('C Report'!$A$200:$A$299,'C Report Grouper'!$D73,'C Report'!X$200:X$299)+SUMIF('C Report'!$A$400:$A$497,'C Report Grouper'!$D73,'C Report'!X$400:X$497)),SUMIF('C Report'!$A$200:$A$299,'C Report Grouper'!$D73,'C Report'!X$200:X$299))</f>
        <v>0</v>
      </c>
      <c r="AA73" s="98">
        <f>IF($D$4="MAP+ADM Waivers",(SUMIF('C Report'!$A$200:$A$299,'C Report Grouper'!$D73,'C Report'!Y$200:Y$299)+SUMIF('C Report'!$A$400:$A$497,'C Report Grouper'!$D73,'C Report'!Y$400:Y$497)),SUMIF('C Report'!$A$200:$A$299,'C Report Grouper'!$D73,'C Report'!Y$200:Y$299))</f>
        <v>0</v>
      </c>
      <c r="AB73" s="98">
        <f>IF($D$4="MAP+ADM Waivers",(SUMIF('C Report'!$A$200:$A$299,'C Report Grouper'!$D73,'C Report'!Z$200:Z$299)+SUMIF('C Report'!$A$400:$A$497,'C Report Grouper'!$D73,'C Report'!Z$400:Z$497)),SUMIF('C Report'!$A$200:$A$299,'C Report Grouper'!$D73,'C Report'!Z$200:Z$299))</f>
        <v>0</v>
      </c>
      <c r="AC73" s="98">
        <f>IF($D$4="MAP+ADM Waivers",(SUMIF('C Report'!$A$200:$A$299,'C Report Grouper'!$D73,'C Report'!AA$200:AA$299)+SUMIF('C Report'!$A$400:$A$497,'C Report Grouper'!$D73,'C Report'!AA$400:AA$497)),SUMIF('C Report'!$A$200:$A$299,'C Report Grouper'!$D73,'C Report'!AA$200:AA$299))</f>
        <v>0</v>
      </c>
      <c r="AD73" s="98">
        <f>IF($D$4="MAP+ADM Waivers",(SUMIF('C Report'!$A$200:$A$299,'C Report Grouper'!$D73,'C Report'!AB$200:AB$299)+SUMIF('C Report'!$A$400:$A$497,'C Report Grouper'!$D73,'C Report'!AB$400:AB$497)),SUMIF('C Report'!$A$200:$A$299,'C Report Grouper'!$D73,'C Report'!AB$200:AB$299))</f>
        <v>0</v>
      </c>
      <c r="AE73" s="98">
        <f>IF($D$4="MAP+ADM Waivers",(SUMIF('C Report'!$A$200:$A$299,'C Report Grouper'!$D73,'C Report'!AC$200:AC$299)+SUMIF('C Report'!$A$400:$A$497,'C Report Grouper'!$D73,'C Report'!AC$400:AC$497)),SUMIF('C Report'!$A$200:$A$299,'C Report Grouper'!$D73,'C Report'!AC$200:AC$299))</f>
        <v>0</v>
      </c>
      <c r="AF73" s="98">
        <f>IF($D$4="MAP+ADM Waivers",(SUMIF('C Report'!$A$200:$A$299,'C Report Grouper'!$D73,'C Report'!AD$200:AD$299)+SUMIF('C Report'!$A$400:$A$497,'C Report Grouper'!$D73,'C Report'!AD$400:AD$497)),SUMIF('C Report'!$A$200:$A$299,'C Report Grouper'!$D73,'C Report'!AD$200:AD$299))</f>
        <v>0</v>
      </c>
      <c r="AG73" s="98">
        <f>IF($D$4="MAP+ADM Waivers",(SUMIF('C Report'!$A$200:$A$299,'C Report Grouper'!$D73,'C Report'!AE$200:AE$299)+SUMIF('C Report'!$A$400:$A$497,'C Report Grouper'!$D73,'C Report'!AE$400:AE$497)),SUMIF('C Report'!$A$200:$A$299,'C Report Grouper'!$D73,'C Report'!AE$200:AE$299))</f>
        <v>0</v>
      </c>
      <c r="AH73" s="99">
        <f>IF($D$4="MAP+ADM Waivers",(SUMIF('C Report'!$A$200:$A$299,'C Report Grouper'!$D73,'C Report'!AF$200:AF$299)+SUMIF('C Report'!$A$400:$A$497,'C Report Grouper'!$D73,'C Report'!AF$400:AF$497)),SUMIF('C Report'!$A$200:$A$299,'C Report Grouper'!$D73,'C Report'!AF$200:AF$299))</f>
        <v>0</v>
      </c>
    </row>
    <row r="74" spans="2:34" ht="13" hidden="1" x14ac:dyDescent="0.3">
      <c r="B74" s="22" t="str">
        <f>IFERROR(VLOOKUP(C74,'MEG Def'!$A$35:$B$40,2),"")</f>
        <v/>
      </c>
      <c r="C74" s="55"/>
      <c r="D74" s="282"/>
      <c r="E74" s="97">
        <f>IF($D$4="MAP+ADM Waivers",(SUMIF('C Report'!$A$200:$A$299,'C Report Grouper'!$D74,'C Report'!C$200:C$299)+SUMIF('C Report'!$A$400:$A$497,'C Report Grouper'!$D74,'C Report'!C$400:C$497)),SUMIF('C Report'!$A$200:$A$299,'C Report Grouper'!$D74,'C Report'!C$200:C$299))</f>
        <v>0</v>
      </c>
      <c r="F74" s="98">
        <f>IF($D$4="MAP+ADM Waivers",(SUMIF('C Report'!$A$200:$A$299,'C Report Grouper'!$D74,'C Report'!D$200:D$299)+SUMIF('C Report'!$A$400:$A$497,'C Report Grouper'!$D74,'C Report'!D$400:D$497)),SUMIF('C Report'!$A$200:$A$299,'C Report Grouper'!$D74,'C Report'!D$200:D$299))</f>
        <v>0</v>
      </c>
      <c r="G74" s="98">
        <f>IF($D$4="MAP+ADM Waivers",(SUMIF('C Report'!$A$200:$A$299,'C Report Grouper'!$D74,'C Report'!E$200:E$299)+SUMIF('C Report'!$A$400:$A$497,'C Report Grouper'!$D74,'C Report'!E$400:E$497)),SUMIF('C Report'!$A$200:$A$299,'C Report Grouper'!$D74,'C Report'!E$200:E$299))</f>
        <v>0</v>
      </c>
      <c r="H74" s="98">
        <f>IF($D$4="MAP+ADM Waivers",(SUMIF('C Report'!$A$200:$A$299,'C Report Grouper'!$D74,'C Report'!F$200:F$299)+SUMIF('C Report'!$A$400:$A$497,'C Report Grouper'!$D74,'C Report'!F$400:F$497)),SUMIF('C Report'!$A$200:$A$299,'C Report Grouper'!$D74,'C Report'!F$200:F$299))</f>
        <v>0</v>
      </c>
      <c r="I74" s="98">
        <f>IF($D$4="MAP+ADM Waivers",(SUMIF('C Report'!$A$200:$A$299,'C Report Grouper'!$D74,'C Report'!G$200:G$299)+SUMIF('C Report'!$A$400:$A$497,'C Report Grouper'!$D74,'C Report'!G$400:G$497)),SUMIF('C Report'!$A$200:$A$299,'C Report Grouper'!$D74,'C Report'!G$200:G$299))</f>
        <v>0</v>
      </c>
      <c r="J74" s="98">
        <f>IF($D$4="MAP+ADM Waivers",(SUMIF('C Report'!$A$200:$A$299,'C Report Grouper'!$D74,'C Report'!H$200:H$299)+SUMIF('C Report'!$A$400:$A$497,'C Report Grouper'!$D74,'C Report'!H$400:H$497)),SUMIF('C Report'!$A$200:$A$299,'C Report Grouper'!$D74,'C Report'!H$200:H$299))</f>
        <v>0</v>
      </c>
      <c r="K74" s="98">
        <f>IF($D$4="MAP+ADM Waivers",(SUMIF('C Report'!$A$200:$A$299,'C Report Grouper'!$D74,'C Report'!I$200:I$299)+SUMIF('C Report'!$A$400:$A$497,'C Report Grouper'!$D74,'C Report'!I$400:I$497)),SUMIF('C Report'!$A$200:$A$299,'C Report Grouper'!$D74,'C Report'!I$200:I$299))</f>
        <v>0</v>
      </c>
      <c r="L74" s="98">
        <f>IF($D$4="MAP+ADM Waivers",(SUMIF('C Report'!$A$200:$A$299,'C Report Grouper'!$D74,'C Report'!J$200:J$299)+SUMIF('C Report'!$A$400:$A$497,'C Report Grouper'!$D74,'C Report'!J$400:J$497)),SUMIF('C Report'!$A$200:$A$299,'C Report Grouper'!$D74,'C Report'!J$200:J$299))</f>
        <v>0</v>
      </c>
      <c r="M74" s="98">
        <f>IF($D$4="MAP+ADM Waivers",(SUMIF('C Report'!$A$200:$A$299,'C Report Grouper'!$D74,'C Report'!K$200:K$299)+SUMIF('C Report'!$A$400:$A$497,'C Report Grouper'!$D74,'C Report'!K$400:K$497)),SUMIF('C Report'!$A$200:$A$299,'C Report Grouper'!$D74,'C Report'!K$200:K$299))</f>
        <v>0</v>
      </c>
      <c r="N74" s="98">
        <f>IF($D$4="MAP+ADM Waivers",(SUMIF('C Report'!$A$200:$A$299,'C Report Grouper'!$D74,'C Report'!L$200:L$299)+SUMIF('C Report'!$A$400:$A$497,'C Report Grouper'!$D74,'C Report'!L$400:L$497)),SUMIF('C Report'!$A$200:$A$299,'C Report Grouper'!$D74,'C Report'!L$200:L$299))</f>
        <v>0</v>
      </c>
      <c r="O74" s="98">
        <f>IF($D$4="MAP+ADM Waivers",(SUMIF('C Report'!$A$200:$A$299,'C Report Grouper'!$D74,'C Report'!M$200:M$299)+SUMIF('C Report'!$A$400:$A$497,'C Report Grouper'!$D74,'C Report'!M$400:M$497)),SUMIF('C Report'!$A$200:$A$299,'C Report Grouper'!$D74,'C Report'!M$200:M$299))</f>
        <v>0</v>
      </c>
      <c r="P74" s="98">
        <f>IF($D$4="MAP+ADM Waivers",(SUMIF('C Report'!$A$200:$A$299,'C Report Grouper'!$D74,'C Report'!N$200:N$299)+SUMIF('C Report'!$A$400:$A$497,'C Report Grouper'!$D74,'C Report'!N$400:N$497)),SUMIF('C Report'!$A$200:$A$299,'C Report Grouper'!$D74,'C Report'!N$200:N$299))</f>
        <v>0</v>
      </c>
      <c r="Q74" s="98">
        <f>IF($D$4="MAP+ADM Waivers",(SUMIF('C Report'!$A$200:$A$299,'C Report Grouper'!$D74,'C Report'!O$200:O$299)+SUMIF('C Report'!$A$400:$A$497,'C Report Grouper'!$D74,'C Report'!O$400:O$497)),SUMIF('C Report'!$A$200:$A$299,'C Report Grouper'!$D74,'C Report'!O$200:O$299))</f>
        <v>0</v>
      </c>
      <c r="R74" s="98">
        <f>IF($D$4="MAP+ADM Waivers",(SUMIF('C Report'!$A$200:$A$299,'C Report Grouper'!$D74,'C Report'!P$200:P$299)+SUMIF('C Report'!$A$400:$A$497,'C Report Grouper'!$D74,'C Report'!P$400:P$497)),SUMIF('C Report'!$A$200:$A$299,'C Report Grouper'!$D74,'C Report'!P$200:P$299))</f>
        <v>0</v>
      </c>
      <c r="S74" s="98">
        <f>IF($D$4="MAP+ADM Waivers",(SUMIF('C Report'!$A$200:$A$299,'C Report Grouper'!$D74,'C Report'!Q$200:Q$299)+SUMIF('C Report'!$A$400:$A$497,'C Report Grouper'!$D74,'C Report'!Q$400:Q$497)),SUMIF('C Report'!$A$200:$A$299,'C Report Grouper'!$D74,'C Report'!Q$200:Q$299))</f>
        <v>0</v>
      </c>
      <c r="T74" s="98">
        <f>IF($D$4="MAP+ADM Waivers",(SUMIF('C Report'!$A$200:$A$299,'C Report Grouper'!$D74,'C Report'!R$200:R$299)+SUMIF('C Report'!$A$400:$A$497,'C Report Grouper'!$D74,'C Report'!R$400:R$497)),SUMIF('C Report'!$A$200:$A$299,'C Report Grouper'!$D74,'C Report'!R$200:R$299))</f>
        <v>0</v>
      </c>
      <c r="U74" s="98">
        <f>IF($D$4="MAP+ADM Waivers",(SUMIF('C Report'!$A$200:$A$299,'C Report Grouper'!$D74,'C Report'!S$200:S$299)+SUMIF('C Report'!$A$400:$A$497,'C Report Grouper'!$D74,'C Report'!S$400:S$497)),SUMIF('C Report'!$A$200:$A$299,'C Report Grouper'!$D74,'C Report'!S$200:S$299))</f>
        <v>0</v>
      </c>
      <c r="V74" s="98">
        <f>IF($D$4="MAP+ADM Waivers",(SUMIF('C Report'!$A$200:$A$299,'C Report Grouper'!$D74,'C Report'!T$200:T$299)+SUMIF('C Report'!$A$400:$A$497,'C Report Grouper'!$D74,'C Report'!T$400:T$497)),SUMIF('C Report'!$A$200:$A$299,'C Report Grouper'!$D74,'C Report'!T$200:T$299))</f>
        <v>0</v>
      </c>
      <c r="W74" s="98">
        <f>IF($D$4="MAP+ADM Waivers",(SUMIF('C Report'!$A$200:$A$299,'C Report Grouper'!$D74,'C Report'!U$200:U$299)+SUMIF('C Report'!$A$400:$A$497,'C Report Grouper'!$D74,'C Report'!U$400:U$497)),SUMIF('C Report'!$A$200:$A$299,'C Report Grouper'!$D74,'C Report'!U$200:U$299))</f>
        <v>0</v>
      </c>
      <c r="X74" s="98">
        <f>IF($D$4="MAP+ADM Waivers",(SUMIF('C Report'!$A$200:$A$299,'C Report Grouper'!$D74,'C Report'!V$200:V$299)+SUMIF('C Report'!$A$400:$A$497,'C Report Grouper'!$D74,'C Report'!V$400:V$497)),SUMIF('C Report'!$A$200:$A$299,'C Report Grouper'!$D74,'C Report'!V$200:V$299))</f>
        <v>0</v>
      </c>
      <c r="Y74" s="98">
        <f>IF($D$4="MAP+ADM Waivers",(SUMIF('C Report'!$A$200:$A$299,'C Report Grouper'!$D74,'C Report'!W$200:W$299)+SUMIF('C Report'!$A$400:$A$497,'C Report Grouper'!$D74,'C Report'!W$400:W$497)),SUMIF('C Report'!$A$200:$A$299,'C Report Grouper'!$D74,'C Report'!W$200:W$299))</f>
        <v>0</v>
      </c>
      <c r="Z74" s="98">
        <f>IF($D$4="MAP+ADM Waivers",(SUMIF('C Report'!$A$200:$A$299,'C Report Grouper'!$D74,'C Report'!X$200:X$299)+SUMIF('C Report'!$A$400:$A$497,'C Report Grouper'!$D74,'C Report'!X$400:X$497)),SUMIF('C Report'!$A$200:$A$299,'C Report Grouper'!$D74,'C Report'!X$200:X$299))</f>
        <v>0</v>
      </c>
      <c r="AA74" s="98">
        <f>IF($D$4="MAP+ADM Waivers",(SUMIF('C Report'!$A$200:$A$299,'C Report Grouper'!$D74,'C Report'!Y$200:Y$299)+SUMIF('C Report'!$A$400:$A$497,'C Report Grouper'!$D74,'C Report'!Y$400:Y$497)),SUMIF('C Report'!$A$200:$A$299,'C Report Grouper'!$D74,'C Report'!Y$200:Y$299))</f>
        <v>0</v>
      </c>
      <c r="AB74" s="98">
        <f>IF($D$4="MAP+ADM Waivers",(SUMIF('C Report'!$A$200:$A$299,'C Report Grouper'!$D74,'C Report'!Z$200:Z$299)+SUMIF('C Report'!$A$400:$A$497,'C Report Grouper'!$D74,'C Report'!Z$400:Z$497)),SUMIF('C Report'!$A$200:$A$299,'C Report Grouper'!$D74,'C Report'!Z$200:Z$299))</f>
        <v>0</v>
      </c>
      <c r="AC74" s="98">
        <f>IF($D$4="MAP+ADM Waivers",(SUMIF('C Report'!$A$200:$A$299,'C Report Grouper'!$D74,'C Report'!AA$200:AA$299)+SUMIF('C Report'!$A$400:$A$497,'C Report Grouper'!$D74,'C Report'!AA$400:AA$497)),SUMIF('C Report'!$A$200:$A$299,'C Report Grouper'!$D74,'C Report'!AA$200:AA$299))</f>
        <v>0</v>
      </c>
      <c r="AD74" s="98">
        <f>IF($D$4="MAP+ADM Waivers",(SUMIF('C Report'!$A$200:$A$299,'C Report Grouper'!$D74,'C Report'!AB$200:AB$299)+SUMIF('C Report'!$A$400:$A$497,'C Report Grouper'!$D74,'C Report'!AB$400:AB$497)),SUMIF('C Report'!$A$200:$A$299,'C Report Grouper'!$D74,'C Report'!AB$200:AB$299))</f>
        <v>0</v>
      </c>
      <c r="AE74" s="98">
        <f>IF($D$4="MAP+ADM Waivers",(SUMIF('C Report'!$A$200:$A$299,'C Report Grouper'!$D74,'C Report'!AC$200:AC$299)+SUMIF('C Report'!$A$400:$A$497,'C Report Grouper'!$D74,'C Report'!AC$400:AC$497)),SUMIF('C Report'!$A$200:$A$299,'C Report Grouper'!$D74,'C Report'!AC$200:AC$299))</f>
        <v>0</v>
      </c>
      <c r="AF74" s="98">
        <f>IF($D$4="MAP+ADM Waivers",(SUMIF('C Report'!$A$200:$A$299,'C Report Grouper'!$D74,'C Report'!AD$200:AD$299)+SUMIF('C Report'!$A$400:$A$497,'C Report Grouper'!$D74,'C Report'!AD$400:AD$497)),SUMIF('C Report'!$A$200:$A$299,'C Report Grouper'!$D74,'C Report'!AD$200:AD$299))</f>
        <v>0</v>
      </c>
      <c r="AG74" s="98">
        <f>IF($D$4="MAP+ADM Waivers",(SUMIF('C Report'!$A$200:$A$299,'C Report Grouper'!$D74,'C Report'!AE$200:AE$299)+SUMIF('C Report'!$A$400:$A$497,'C Report Grouper'!$D74,'C Report'!AE$400:AE$497)),SUMIF('C Report'!$A$200:$A$299,'C Report Grouper'!$D74,'C Report'!AE$200:AE$299))</f>
        <v>0</v>
      </c>
      <c r="AH74" s="99">
        <f>IF($D$4="MAP+ADM Waivers",(SUMIF('C Report'!$A$200:$A$299,'C Report Grouper'!$D74,'C Report'!AF$200:AF$299)+SUMIF('C Report'!$A$400:$A$497,'C Report Grouper'!$D74,'C Report'!AF$400:AF$497)),SUMIF('C Report'!$A$200:$A$299,'C Report Grouper'!$D74,'C Report'!AF$200:AF$299))</f>
        <v>0</v>
      </c>
    </row>
    <row r="75" spans="2:34" ht="13" hidden="1" x14ac:dyDescent="0.3">
      <c r="B75" s="22" t="str">
        <f>IFERROR(VLOOKUP(C75,'MEG Def'!$A$35:$B$40,2),"")</f>
        <v/>
      </c>
      <c r="C75" s="55"/>
      <c r="D75" s="282"/>
      <c r="E75" s="97">
        <f>IF($D$4="MAP+ADM Waivers",(SUMIF('C Report'!$A$200:$A$299,'C Report Grouper'!$D75,'C Report'!C$200:C$299)+SUMIF('C Report'!$A$400:$A$497,'C Report Grouper'!$D75,'C Report'!C$400:C$497)),SUMIF('C Report'!$A$200:$A$299,'C Report Grouper'!$D75,'C Report'!C$200:C$299))</f>
        <v>0</v>
      </c>
      <c r="F75" s="98">
        <f>IF($D$4="MAP+ADM Waivers",(SUMIF('C Report'!$A$200:$A$299,'C Report Grouper'!$D75,'C Report'!D$200:D$299)+SUMIF('C Report'!$A$400:$A$497,'C Report Grouper'!$D75,'C Report'!D$400:D$497)),SUMIF('C Report'!$A$200:$A$299,'C Report Grouper'!$D75,'C Report'!D$200:D$299))</f>
        <v>0</v>
      </c>
      <c r="G75" s="98">
        <f>IF($D$4="MAP+ADM Waivers",(SUMIF('C Report'!$A$200:$A$299,'C Report Grouper'!$D75,'C Report'!E$200:E$299)+SUMIF('C Report'!$A$400:$A$497,'C Report Grouper'!$D75,'C Report'!E$400:E$497)),SUMIF('C Report'!$A$200:$A$299,'C Report Grouper'!$D75,'C Report'!E$200:E$299))</f>
        <v>0</v>
      </c>
      <c r="H75" s="98">
        <f>IF($D$4="MAP+ADM Waivers",(SUMIF('C Report'!$A$200:$A$299,'C Report Grouper'!$D75,'C Report'!F$200:F$299)+SUMIF('C Report'!$A$400:$A$497,'C Report Grouper'!$D75,'C Report'!F$400:F$497)),SUMIF('C Report'!$A$200:$A$299,'C Report Grouper'!$D75,'C Report'!F$200:F$299))</f>
        <v>0</v>
      </c>
      <c r="I75" s="98">
        <f>IF($D$4="MAP+ADM Waivers",(SUMIF('C Report'!$A$200:$A$299,'C Report Grouper'!$D75,'C Report'!G$200:G$299)+SUMIF('C Report'!$A$400:$A$497,'C Report Grouper'!$D75,'C Report'!G$400:G$497)),SUMIF('C Report'!$A$200:$A$299,'C Report Grouper'!$D75,'C Report'!G$200:G$299))</f>
        <v>0</v>
      </c>
      <c r="J75" s="98">
        <f>IF($D$4="MAP+ADM Waivers",(SUMIF('C Report'!$A$200:$A$299,'C Report Grouper'!$D75,'C Report'!H$200:H$299)+SUMIF('C Report'!$A$400:$A$497,'C Report Grouper'!$D75,'C Report'!H$400:H$497)),SUMIF('C Report'!$A$200:$A$299,'C Report Grouper'!$D75,'C Report'!H$200:H$299))</f>
        <v>0</v>
      </c>
      <c r="K75" s="98">
        <f>IF($D$4="MAP+ADM Waivers",(SUMIF('C Report'!$A$200:$A$299,'C Report Grouper'!$D75,'C Report'!I$200:I$299)+SUMIF('C Report'!$A$400:$A$497,'C Report Grouper'!$D75,'C Report'!I$400:I$497)),SUMIF('C Report'!$A$200:$A$299,'C Report Grouper'!$D75,'C Report'!I$200:I$299))</f>
        <v>0</v>
      </c>
      <c r="L75" s="98">
        <f>IF($D$4="MAP+ADM Waivers",(SUMIF('C Report'!$A$200:$A$299,'C Report Grouper'!$D75,'C Report'!J$200:J$299)+SUMIF('C Report'!$A$400:$A$497,'C Report Grouper'!$D75,'C Report'!J$400:J$497)),SUMIF('C Report'!$A$200:$A$299,'C Report Grouper'!$D75,'C Report'!J$200:J$299))</f>
        <v>0</v>
      </c>
      <c r="M75" s="98">
        <f>IF($D$4="MAP+ADM Waivers",(SUMIF('C Report'!$A$200:$A$299,'C Report Grouper'!$D75,'C Report'!K$200:K$299)+SUMIF('C Report'!$A$400:$A$497,'C Report Grouper'!$D75,'C Report'!K$400:K$497)),SUMIF('C Report'!$A$200:$A$299,'C Report Grouper'!$D75,'C Report'!K$200:K$299))</f>
        <v>0</v>
      </c>
      <c r="N75" s="98">
        <f>IF($D$4="MAP+ADM Waivers",(SUMIF('C Report'!$A$200:$A$299,'C Report Grouper'!$D75,'C Report'!L$200:L$299)+SUMIF('C Report'!$A$400:$A$497,'C Report Grouper'!$D75,'C Report'!L$400:L$497)),SUMIF('C Report'!$A$200:$A$299,'C Report Grouper'!$D75,'C Report'!L$200:L$299))</f>
        <v>0</v>
      </c>
      <c r="O75" s="98">
        <f>IF($D$4="MAP+ADM Waivers",(SUMIF('C Report'!$A$200:$A$299,'C Report Grouper'!$D75,'C Report'!M$200:M$299)+SUMIF('C Report'!$A$400:$A$497,'C Report Grouper'!$D75,'C Report'!M$400:M$497)),SUMIF('C Report'!$A$200:$A$299,'C Report Grouper'!$D75,'C Report'!M$200:M$299))</f>
        <v>0</v>
      </c>
      <c r="P75" s="98">
        <f>IF($D$4="MAP+ADM Waivers",(SUMIF('C Report'!$A$200:$A$299,'C Report Grouper'!$D75,'C Report'!N$200:N$299)+SUMIF('C Report'!$A$400:$A$497,'C Report Grouper'!$D75,'C Report'!N$400:N$497)),SUMIF('C Report'!$A$200:$A$299,'C Report Grouper'!$D75,'C Report'!N$200:N$299))</f>
        <v>0</v>
      </c>
      <c r="Q75" s="98">
        <f>IF($D$4="MAP+ADM Waivers",(SUMIF('C Report'!$A$200:$A$299,'C Report Grouper'!$D75,'C Report'!O$200:O$299)+SUMIF('C Report'!$A$400:$A$497,'C Report Grouper'!$D75,'C Report'!O$400:O$497)),SUMIF('C Report'!$A$200:$A$299,'C Report Grouper'!$D75,'C Report'!O$200:O$299))</f>
        <v>0</v>
      </c>
      <c r="R75" s="98">
        <f>IF($D$4="MAP+ADM Waivers",(SUMIF('C Report'!$A$200:$A$299,'C Report Grouper'!$D75,'C Report'!P$200:P$299)+SUMIF('C Report'!$A$400:$A$497,'C Report Grouper'!$D75,'C Report'!P$400:P$497)),SUMIF('C Report'!$A$200:$A$299,'C Report Grouper'!$D75,'C Report'!P$200:P$299))</f>
        <v>0</v>
      </c>
      <c r="S75" s="98">
        <f>IF($D$4="MAP+ADM Waivers",(SUMIF('C Report'!$A$200:$A$299,'C Report Grouper'!$D75,'C Report'!Q$200:Q$299)+SUMIF('C Report'!$A$400:$A$497,'C Report Grouper'!$D75,'C Report'!Q$400:Q$497)),SUMIF('C Report'!$A$200:$A$299,'C Report Grouper'!$D75,'C Report'!Q$200:Q$299))</f>
        <v>0</v>
      </c>
      <c r="T75" s="98">
        <f>IF($D$4="MAP+ADM Waivers",(SUMIF('C Report'!$A$200:$A$299,'C Report Grouper'!$D75,'C Report'!R$200:R$299)+SUMIF('C Report'!$A$400:$A$497,'C Report Grouper'!$D75,'C Report'!R$400:R$497)),SUMIF('C Report'!$A$200:$A$299,'C Report Grouper'!$D75,'C Report'!R$200:R$299))</f>
        <v>0</v>
      </c>
      <c r="U75" s="98">
        <f>IF($D$4="MAP+ADM Waivers",(SUMIF('C Report'!$A$200:$A$299,'C Report Grouper'!$D75,'C Report'!S$200:S$299)+SUMIF('C Report'!$A$400:$A$497,'C Report Grouper'!$D75,'C Report'!S$400:S$497)),SUMIF('C Report'!$A$200:$A$299,'C Report Grouper'!$D75,'C Report'!S$200:S$299))</f>
        <v>0</v>
      </c>
      <c r="V75" s="98">
        <f>IF($D$4="MAP+ADM Waivers",(SUMIF('C Report'!$A$200:$A$299,'C Report Grouper'!$D75,'C Report'!T$200:T$299)+SUMIF('C Report'!$A$400:$A$497,'C Report Grouper'!$D75,'C Report'!T$400:T$497)),SUMIF('C Report'!$A$200:$A$299,'C Report Grouper'!$D75,'C Report'!T$200:T$299))</f>
        <v>0</v>
      </c>
      <c r="W75" s="98">
        <f>IF($D$4="MAP+ADM Waivers",(SUMIF('C Report'!$A$200:$A$299,'C Report Grouper'!$D75,'C Report'!U$200:U$299)+SUMIF('C Report'!$A$400:$A$497,'C Report Grouper'!$D75,'C Report'!U$400:U$497)),SUMIF('C Report'!$A$200:$A$299,'C Report Grouper'!$D75,'C Report'!U$200:U$299))</f>
        <v>0</v>
      </c>
      <c r="X75" s="98">
        <f>IF($D$4="MAP+ADM Waivers",(SUMIF('C Report'!$A$200:$A$299,'C Report Grouper'!$D75,'C Report'!V$200:V$299)+SUMIF('C Report'!$A$400:$A$497,'C Report Grouper'!$D75,'C Report'!V$400:V$497)),SUMIF('C Report'!$A$200:$A$299,'C Report Grouper'!$D75,'C Report'!V$200:V$299))</f>
        <v>0</v>
      </c>
      <c r="Y75" s="98">
        <f>IF($D$4="MAP+ADM Waivers",(SUMIF('C Report'!$A$200:$A$299,'C Report Grouper'!$D75,'C Report'!W$200:W$299)+SUMIF('C Report'!$A$400:$A$497,'C Report Grouper'!$D75,'C Report'!W$400:W$497)),SUMIF('C Report'!$A$200:$A$299,'C Report Grouper'!$D75,'C Report'!W$200:W$299))</f>
        <v>0</v>
      </c>
      <c r="Z75" s="98">
        <f>IF($D$4="MAP+ADM Waivers",(SUMIF('C Report'!$A$200:$A$299,'C Report Grouper'!$D75,'C Report'!X$200:X$299)+SUMIF('C Report'!$A$400:$A$497,'C Report Grouper'!$D75,'C Report'!X$400:X$497)),SUMIF('C Report'!$A$200:$A$299,'C Report Grouper'!$D75,'C Report'!X$200:X$299))</f>
        <v>0</v>
      </c>
      <c r="AA75" s="98">
        <f>IF($D$4="MAP+ADM Waivers",(SUMIF('C Report'!$A$200:$A$299,'C Report Grouper'!$D75,'C Report'!Y$200:Y$299)+SUMIF('C Report'!$A$400:$A$497,'C Report Grouper'!$D75,'C Report'!Y$400:Y$497)),SUMIF('C Report'!$A$200:$A$299,'C Report Grouper'!$D75,'C Report'!Y$200:Y$299))</f>
        <v>0</v>
      </c>
      <c r="AB75" s="98">
        <f>IF($D$4="MAP+ADM Waivers",(SUMIF('C Report'!$A$200:$A$299,'C Report Grouper'!$D75,'C Report'!Z$200:Z$299)+SUMIF('C Report'!$A$400:$A$497,'C Report Grouper'!$D75,'C Report'!Z$400:Z$497)),SUMIF('C Report'!$A$200:$A$299,'C Report Grouper'!$D75,'C Report'!Z$200:Z$299))</f>
        <v>0</v>
      </c>
      <c r="AC75" s="98">
        <f>IF($D$4="MAP+ADM Waivers",(SUMIF('C Report'!$A$200:$A$299,'C Report Grouper'!$D75,'C Report'!AA$200:AA$299)+SUMIF('C Report'!$A$400:$A$497,'C Report Grouper'!$D75,'C Report'!AA$400:AA$497)),SUMIF('C Report'!$A$200:$A$299,'C Report Grouper'!$D75,'C Report'!AA$200:AA$299))</f>
        <v>0</v>
      </c>
      <c r="AD75" s="98">
        <f>IF($D$4="MAP+ADM Waivers",(SUMIF('C Report'!$A$200:$A$299,'C Report Grouper'!$D75,'C Report'!AB$200:AB$299)+SUMIF('C Report'!$A$400:$A$497,'C Report Grouper'!$D75,'C Report'!AB$400:AB$497)),SUMIF('C Report'!$A$200:$A$299,'C Report Grouper'!$D75,'C Report'!AB$200:AB$299))</f>
        <v>0</v>
      </c>
      <c r="AE75" s="98">
        <f>IF($D$4="MAP+ADM Waivers",(SUMIF('C Report'!$A$200:$A$299,'C Report Grouper'!$D75,'C Report'!AC$200:AC$299)+SUMIF('C Report'!$A$400:$A$497,'C Report Grouper'!$D75,'C Report'!AC$400:AC$497)),SUMIF('C Report'!$A$200:$A$299,'C Report Grouper'!$D75,'C Report'!AC$200:AC$299))</f>
        <v>0</v>
      </c>
      <c r="AF75" s="98">
        <f>IF($D$4="MAP+ADM Waivers",(SUMIF('C Report'!$A$200:$A$299,'C Report Grouper'!$D75,'C Report'!AD$200:AD$299)+SUMIF('C Report'!$A$400:$A$497,'C Report Grouper'!$D75,'C Report'!AD$400:AD$497)),SUMIF('C Report'!$A$200:$A$299,'C Report Grouper'!$D75,'C Report'!AD$200:AD$299))</f>
        <v>0</v>
      </c>
      <c r="AG75" s="98">
        <f>IF($D$4="MAP+ADM Waivers",(SUMIF('C Report'!$A$200:$A$299,'C Report Grouper'!$D75,'C Report'!AE$200:AE$299)+SUMIF('C Report'!$A$400:$A$497,'C Report Grouper'!$D75,'C Report'!AE$400:AE$497)),SUMIF('C Report'!$A$200:$A$299,'C Report Grouper'!$D75,'C Report'!AE$200:AE$299))</f>
        <v>0</v>
      </c>
      <c r="AH75" s="99">
        <f>IF($D$4="MAP+ADM Waivers",(SUMIF('C Report'!$A$200:$A$299,'C Report Grouper'!$D75,'C Report'!AF$200:AF$299)+SUMIF('C Report'!$A$400:$A$497,'C Report Grouper'!$D75,'C Report'!AF$400:AF$497)),SUMIF('C Report'!$A$200:$A$299,'C Report Grouper'!$D75,'C Report'!AF$200:AF$299))</f>
        <v>0</v>
      </c>
    </row>
    <row r="76" spans="2:34" ht="13" hidden="1" x14ac:dyDescent="0.3">
      <c r="B76" s="22" t="str">
        <f>IFERROR(VLOOKUP(C76,'MEG Def'!$A$35:$B$40,2),"")</f>
        <v/>
      </c>
      <c r="C76" s="55"/>
      <c r="D76" s="282"/>
      <c r="E76" s="97">
        <f>IF($D$4="MAP+ADM Waivers",(SUMIF('C Report'!$A$200:$A$299,'C Report Grouper'!$D76,'C Report'!C$200:C$299)+SUMIF('C Report'!$A$400:$A$497,'C Report Grouper'!$D76,'C Report'!C$400:C$497)),SUMIF('C Report'!$A$200:$A$299,'C Report Grouper'!$D76,'C Report'!C$200:C$299))</f>
        <v>0</v>
      </c>
      <c r="F76" s="98">
        <f>IF($D$4="MAP+ADM Waivers",(SUMIF('C Report'!$A$200:$A$299,'C Report Grouper'!$D76,'C Report'!D$200:D$299)+SUMIF('C Report'!$A$400:$A$497,'C Report Grouper'!$D76,'C Report'!D$400:D$497)),SUMIF('C Report'!$A$200:$A$299,'C Report Grouper'!$D76,'C Report'!D$200:D$299))</f>
        <v>0</v>
      </c>
      <c r="G76" s="98">
        <f>IF($D$4="MAP+ADM Waivers",(SUMIF('C Report'!$A$200:$A$299,'C Report Grouper'!$D76,'C Report'!E$200:E$299)+SUMIF('C Report'!$A$400:$A$497,'C Report Grouper'!$D76,'C Report'!E$400:E$497)),SUMIF('C Report'!$A$200:$A$299,'C Report Grouper'!$D76,'C Report'!E$200:E$299))</f>
        <v>0</v>
      </c>
      <c r="H76" s="98">
        <f>IF($D$4="MAP+ADM Waivers",(SUMIF('C Report'!$A$200:$A$299,'C Report Grouper'!$D76,'C Report'!F$200:F$299)+SUMIF('C Report'!$A$400:$A$497,'C Report Grouper'!$D76,'C Report'!F$400:F$497)),SUMIF('C Report'!$A$200:$A$299,'C Report Grouper'!$D76,'C Report'!F$200:F$299))</f>
        <v>0</v>
      </c>
      <c r="I76" s="98">
        <f>IF($D$4="MAP+ADM Waivers",(SUMIF('C Report'!$A$200:$A$299,'C Report Grouper'!$D76,'C Report'!G$200:G$299)+SUMIF('C Report'!$A$400:$A$497,'C Report Grouper'!$D76,'C Report'!G$400:G$497)),SUMIF('C Report'!$A$200:$A$299,'C Report Grouper'!$D76,'C Report'!G$200:G$299))</f>
        <v>0</v>
      </c>
      <c r="J76" s="98">
        <f>IF($D$4="MAP+ADM Waivers",(SUMIF('C Report'!$A$200:$A$299,'C Report Grouper'!$D76,'C Report'!H$200:H$299)+SUMIF('C Report'!$A$400:$A$497,'C Report Grouper'!$D76,'C Report'!H$400:H$497)),SUMIF('C Report'!$A$200:$A$299,'C Report Grouper'!$D76,'C Report'!H$200:H$299))</f>
        <v>0</v>
      </c>
      <c r="K76" s="98">
        <f>IF($D$4="MAP+ADM Waivers",(SUMIF('C Report'!$A$200:$A$299,'C Report Grouper'!$D76,'C Report'!I$200:I$299)+SUMIF('C Report'!$A$400:$A$497,'C Report Grouper'!$D76,'C Report'!I$400:I$497)),SUMIF('C Report'!$A$200:$A$299,'C Report Grouper'!$D76,'C Report'!I$200:I$299))</f>
        <v>0</v>
      </c>
      <c r="L76" s="98">
        <f>IF($D$4="MAP+ADM Waivers",(SUMIF('C Report'!$A$200:$A$299,'C Report Grouper'!$D76,'C Report'!J$200:J$299)+SUMIF('C Report'!$A$400:$A$497,'C Report Grouper'!$D76,'C Report'!J$400:J$497)),SUMIF('C Report'!$A$200:$A$299,'C Report Grouper'!$D76,'C Report'!J$200:J$299))</f>
        <v>0</v>
      </c>
      <c r="M76" s="98">
        <f>IF($D$4="MAP+ADM Waivers",(SUMIF('C Report'!$A$200:$A$299,'C Report Grouper'!$D76,'C Report'!K$200:K$299)+SUMIF('C Report'!$A$400:$A$497,'C Report Grouper'!$D76,'C Report'!K$400:K$497)),SUMIF('C Report'!$A$200:$A$299,'C Report Grouper'!$D76,'C Report'!K$200:K$299))</f>
        <v>0</v>
      </c>
      <c r="N76" s="98">
        <f>IF($D$4="MAP+ADM Waivers",(SUMIF('C Report'!$A$200:$A$299,'C Report Grouper'!$D76,'C Report'!L$200:L$299)+SUMIF('C Report'!$A$400:$A$497,'C Report Grouper'!$D76,'C Report'!L$400:L$497)),SUMIF('C Report'!$A$200:$A$299,'C Report Grouper'!$D76,'C Report'!L$200:L$299))</f>
        <v>0</v>
      </c>
      <c r="O76" s="98">
        <f>IF($D$4="MAP+ADM Waivers",(SUMIF('C Report'!$A$200:$A$299,'C Report Grouper'!$D76,'C Report'!M$200:M$299)+SUMIF('C Report'!$A$400:$A$497,'C Report Grouper'!$D76,'C Report'!M$400:M$497)),SUMIF('C Report'!$A$200:$A$299,'C Report Grouper'!$D76,'C Report'!M$200:M$299))</f>
        <v>0</v>
      </c>
      <c r="P76" s="98">
        <f>IF($D$4="MAP+ADM Waivers",(SUMIF('C Report'!$A$200:$A$299,'C Report Grouper'!$D76,'C Report'!N$200:N$299)+SUMIF('C Report'!$A$400:$A$497,'C Report Grouper'!$D76,'C Report'!N$400:N$497)),SUMIF('C Report'!$A$200:$A$299,'C Report Grouper'!$D76,'C Report'!N$200:N$299))</f>
        <v>0</v>
      </c>
      <c r="Q76" s="98">
        <f>IF($D$4="MAP+ADM Waivers",(SUMIF('C Report'!$A$200:$A$299,'C Report Grouper'!$D76,'C Report'!O$200:O$299)+SUMIF('C Report'!$A$400:$A$497,'C Report Grouper'!$D76,'C Report'!O$400:O$497)),SUMIF('C Report'!$A$200:$A$299,'C Report Grouper'!$D76,'C Report'!O$200:O$299))</f>
        <v>0</v>
      </c>
      <c r="R76" s="98">
        <f>IF($D$4="MAP+ADM Waivers",(SUMIF('C Report'!$A$200:$A$299,'C Report Grouper'!$D76,'C Report'!P$200:P$299)+SUMIF('C Report'!$A$400:$A$497,'C Report Grouper'!$D76,'C Report'!P$400:P$497)),SUMIF('C Report'!$A$200:$A$299,'C Report Grouper'!$D76,'C Report'!P$200:P$299))</f>
        <v>0</v>
      </c>
      <c r="S76" s="98">
        <f>IF($D$4="MAP+ADM Waivers",(SUMIF('C Report'!$A$200:$A$299,'C Report Grouper'!$D76,'C Report'!Q$200:Q$299)+SUMIF('C Report'!$A$400:$A$497,'C Report Grouper'!$D76,'C Report'!Q$400:Q$497)),SUMIF('C Report'!$A$200:$A$299,'C Report Grouper'!$D76,'C Report'!Q$200:Q$299))</f>
        <v>0</v>
      </c>
      <c r="T76" s="98">
        <f>IF($D$4="MAP+ADM Waivers",(SUMIF('C Report'!$A$200:$A$299,'C Report Grouper'!$D76,'C Report'!R$200:R$299)+SUMIF('C Report'!$A$400:$A$497,'C Report Grouper'!$D76,'C Report'!R$400:R$497)),SUMIF('C Report'!$A$200:$A$299,'C Report Grouper'!$D76,'C Report'!R$200:R$299))</f>
        <v>0</v>
      </c>
      <c r="U76" s="98">
        <f>IF($D$4="MAP+ADM Waivers",(SUMIF('C Report'!$A$200:$A$299,'C Report Grouper'!$D76,'C Report'!S$200:S$299)+SUMIF('C Report'!$A$400:$A$497,'C Report Grouper'!$D76,'C Report'!S$400:S$497)),SUMIF('C Report'!$A$200:$A$299,'C Report Grouper'!$D76,'C Report'!S$200:S$299))</f>
        <v>0</v>
      </c>
      <c r="V76" s="98">
        <f>IF($D$4="MAP+ADM Waivers",(SUMIF('C Report'!$A$200:$A$299,'C Report Grouper'!$D76,'C Report'!T$200:T$299)+SUMIF('C Report'!$A$400:$A$497,'C Report Grouper'!$D76,'C Report'!T$400:T$497)),SUMIF('C Report'!$A$200:$A$299,'C Report Grouper'!$D76,'C Report'!T$200:T$299))</f>
        <v>0</v>
      </c>
      <c r="W76" s="98">
        <f>IF($D$4="MAP+ADM Waivers",(SUMIF('C Report'!$A$200:$A$299,'C Report Grouper'!$D76,'C Report'!U$200:U$299)+SUMIF('C Report'!$A$400:$A$497,'C Report Grouper'!$D76,'C Report'!U$400:U$497)),SUMIF('C Report'!$A$200:$A$299,'C Report Grouper'!$D76,'C Report'!U$200:U$299))</f>
        <v>0</v>
      </c>
      <c r="X76" s="98">
        <f>IF($D$4="MAP+ADM Waivers",(SUMIF('C Report'!$A$200:$A$299,'C Report Grouper'!$D76,'C Report'!V$200:V$299)+SUMIF('C Report'!$A$400:$A$497,'C Report Grouper'!$D76,'C Report'!V$400:V$497)),SUMIF('C Report'!$A$200:$A$299,'C Report Grouper'!$D76,'C Report'!V$200:V$299))</f>
        <v>0</v>
      </c>
      <c r="Y76" s="98">
        <f>IF($D$4="MAP+ADM Waivers",(SUMIF('C Report'!$A$200:$A$299,'C Report Grouper'!$D76,'C Report'!W$200:W$299)+SUMIF('C Report'!$A$400:$A$497,'C Report Grouper'!$D76,'C Report'!W$400:W$497)),SUMIF('C Report'!$A$200:$A$299,'C Report Grouper'!$D76,'C Report'!W$200:W$299))</f>
        <v>0</v>
      </c>
      <c r="Z76" s="98">
        <f>IF($D$4="MAP+ADM Waivers",(SUMIF('C Report'!$A$200:$A$299,'C Report Grouper'!$D76,'C Report'!X$200:X$299)+SUMIF('C Report'!$A$400:$A$497,'C Report Grouper'!$D76,'C Report'!X$400:X$497)),SUMIF('C Report'!$A$200:$A$299,'C Report Grouper'!$D76,'C Report'!X$200:X$299))</f>
        <v>0</v>
      </c>
      <c r="AA76" s="98">
        <f>IF($D$4="MAP+ADM Waivers",(SUMIF('C Report'!$A$200:$A$299,'C Report Grouper'!$D76,'C Report'!Y$200:Y$299)+SUMIF('C Report'!$A$400:$A$497,'C Report Grouper'!$D76,'C Report'!Y$400:Y$497)),SUMIF('C Report'!$A$200:$A$299,'C Report Grouper'!$D76,'C Report'!Y$200:Y$299))</f>
        <v>0</v>
      </c>
      <c r="AB76" s="98">
        <f>IF($D$4="MAP+ADM Waivers",(SUMIF('C Report'!$A$200:$A$299,'C Report Grouper'!$D76,'C Report'!Z$200:Z$299)+SUMIF('C Report'!$A$400:$A$497,'C Report Grouper'!$D76,'C Report'!Z$400:Z$497)),SUMIF('C Report'!$A$200:$A$299,'C Report Grouper'!$D76,'C Report'!Z$200:Z$299))</f>
        <v>0</v>
      </c>
      <c r="AC76" s="98">
        <f>IF($D$4="MAP+ADM Waivers",(SUMIF('C Report'!$A$200:$A$299,'C Report Grouper'!$D76,'C Report'!AA$200:AA$299)+SUMIF('C Report'!$A$400:$A$497,'C Report Grouper'!$D76,'C Report'!AA$400:AA$497)),SUMIF('C Report'!$A$200:$A$299,'C Report Grouper'!$D76,'C Report'!AA$200:AA$299))</f>
        <v>0</v>
      </c>
      <c r="AD76" s="98">
        <f>IF($D$4="MAP+ADM Waivers",(SUMIF('C Report'!$A$200:$A$299,'C Report Grouper'!$D76,'C Report'!AB$200:AB$299)+SUMIF('C Report'!$A$400:$A$497,'C Report Grouper'!$D76,'C Report'!AB$400:AB$497)),SUMIF('C Report'!$A$200:$A$299,'C Report Grouper'!$D76,'C Report'!AB$200:AB$299))</f>
        <v>0</v>
      </c>
      <c r="AE76" s="98">
        <f>IF($D$4="MAP+ADM Waivers",(SUMIF('C Report'!$A$200:$A$299,'C Report Grouper'!$D76,'C Report'!AC$200:AC$299)+SUMIF('C Report'!$A$400:$A$497,'C Report Grouper'!$D76,'C Report'!AC$400:AC$497)),SUMIF('C Report'!$A$200:$A$299,'C Report Grouper'!$D76,'C Report'!AC$200:AC$299))</f>
        <v>0</v>
      </c>
      <c r="AF76" s="98">
        <f>IF($D$4="MAP+ADM Waivers",(SUMIF('C Report'!$A$200:$A$299,'C Report Grouper'!$D76,'C Report'!AD$200:AD$299)+SUMIF('C Report'!$A$400:$A$497,'C Report Grouper'!$D76,'C Report'!AD$400:AD$497)),SUMIF('C Report'!$A$200:$A$299,'C Report Grouper'!$D76,'C Report'!AD$200:AD$299))</f>
        <v>0</v>
      </c>
      <c r="AG76" s="98">
        <f>IF($D$4="MAP+ADM Waivers",(SUMIF('C Report'!$A$200:$A$299,'C Report Grouper'!$D76,'C Report'!AE$200:AE$299)+SUMIF('C Report'!$A$400:$A$497,'C Report Grouper'!$D76,'C Report'!AE$400:AE$497)),SUMIF('C Report'!$A$200:$A$299,'C Report Grouper'!$D76,'C Report'!AE$200:AE$299))</f>
        <v>0</v>
      </c>
      <c r="AH76" s="99">
        <f>IF($D$4="MAP+ADM Waivers",(SUMIF('C Report'!$A$200:$A$299,'C Report Grouper'!$D76,'C Report'!AF$200:AF$299)+SUMIF('C Report'!$A$400:$A$497,'C Report Grouper'!$D76,'C Report'!AF$400:AF$497)),SUMIF('C Report'!$A$200:$A$299,'C Report Grouper'!$D76,'C Report'!AF$200:AF$299))</f>
        <v>0</v>
      </c>
    </row>
    <row r="77" spans="2:34" ht="13" hidden="1" x14ac:dyDescent="0.3">
      <c r="B77" s="33"/>
      <c r="C77" s="56"/>
      <c r="D77" s="282"/>
      <c r="E77" s="97">
        <f>IF($D$4="MAP+ADM Waivers",(SUMIF('C Report'!$A$200:$A$299,'C Report Grouper'!$D77,'C Report'!C$200:C$299)+SUMIF('C Report'!$A$400:$A$497,'C Report Grouper'!$D77,'C Report'!C$400:C$497)),SUMIF('C Report'!$A$200:$A$299,'C Report Grouper'!$D77,'C Report'!C$200:C$299))</f>
        <v>0</v>
      </c>
      <c r="F77" s="98">
        <f>IF($D$4="MAP+ADM Waivers",(SUMIF('C Report'!$A$200:$A$299,'C Report Grouper'!$D77,'C Report'!D$200:D$299)+SUMIF('C Report'!$A$400:$A$497,'C Report Grouper'!$D77,'C Report'!D$400:D$497)),SUMIF('C Report'!$A$200:$A$299,'C Report Grouper'!$D77,'C Report'!D$200:D$299))</f>
        <v>0</v>
      </c>
      <c r="G77" s="98">
        <f>IF($D$4="MAP+ADM Waivers",(SUMIF('C Report'!$A$200:$A$299,'C Report Grouper'!$D77,'C Report'!E$200:E$299)+SUMIF('C Report'!$A$400:$A$497,'C Report Grouper'!$D77,'C Report'!E$400:E$497)),SUMIF('C Report'!$A$200:$A$299,'C Report Grouper'!$D77,'C Report'!E$200:E$299))</f>
        <v>0</v>
      </c>
      <c r="H77" s="98">
        <f>IF($D$4="MAP+ADM Waivers",(SUMIF('C Report'!$A$200:$A$299,'C Report Grouper'!$D77,'C Report'!F$200:F$299)+SUMIF('C Report'!$A$400:$A$497,'C Report Grouper'!$D77,'C Report'!F$400:F$497)),SUMIF('C Report'!$A$200:$A$299,'C Report Grouper'!$D77,'C Report'!F$200:F$299))</f>
        <v>0</v>
      </c>
      <c r="I77" s="98">
        <f>IF($D$4="MAP+ADM Waivers",(SUMIF('C Report'!$A$200:$A$299,'C Report Grouper'!$D77,'C Report'!G$200:G$299)+SUMIF('C Report'!$A$400:$A$497,'C Report Grouper'!$D77,'C Report'!G$400:G$497)),SUMIF('C Report'!$A$200:$A$299,'C Report Grouper'!$D77,'C Report'!G$200:G$299))</f>
        <v>0</v>
      </c>
      <c r="J77" s="98">
        <f>IF($D$4="MAP+ADM Waivers",(SUMIF('C Report'!$A$200:$A$299,'C Report Grouper'!$D77,'C Report'!H$200:H$299)+SUMIF('C Report'!$A$400:$A$497,'C Report Grouper'!$D77,'C Report'!H$400:H$497)),SUMIF('C Report'!$A$200:$A$299,'C Report Grouper'!$D77,'C Report'!H$200:H$299))</f>
        <v>0</v>
      </c>
      <c r="K77" s="98">
        <f>IF($D$4="MAP+ADM Waivers",(SUMIF('C Report'!$A$200:$A$299,'C Report Grouper'!$D77,'C Report'!I$200:I$299)+SUMIF('C Report'!$A$400:$A$497,'C Report Grouper'!$D77,'C Report'!I$400:I$497)),SUMIF('C Report'!$A$200:$A$299,'C Report Grouper'!$D77,'C Report'!I$200:I$299))</f>
        <v>0</v>
      </c>
      <c r="L77" s="98">
        <f>IF($D$4="MAP+ADM Waivers",(SUMIF('C Report'!$A$200:$A$299,'C Report Grouper'!$D77,'C Report'!J$200:J$299)+SUMIF('C Report'!$A$400:$A$497,'C Report Grouper'!$D77,'C Report'!J$400:J$497)),SUMIF('C Report'!$A$200:$A$299,'C Report Grouper'!$D77,'C Report'!J$200:J$299))</f>
        <v>0</v>
      </c>
      <c r="M77" s="98">
        <f>IF($D$4="MAP+ADM Waivers",(SUMIF('C Report'!$A$200:$A$299,'C Report Grouper'!$D77,'C Report'!K$200:K$299)+SUMIF('C Report'!$A$400:$A$497,'C Report Grouper'!$D77,'C Report'!K$400:K$497)),SUMIF('C Report'!$A$200:$A$299,'C Report Grouper'!$D77,'C Report'!K$200:K$299))</f>
        <v>0</v>
      </c>
      <c r="N77" s="98">
        <f>IF($D$4="MAP+ADM Waivers",(SUMIF('C Report'!$A$200:$A$299,'C Report Grouper'!$D77,'C Report'!L$200:L$299)+SUMIF('C Report'!$A$400:$A$497,'C Report Grouper'!$D77,'C Report'!L$400:L$497)),SUMIF('C Report'!$A$200:$A$299,'C Report Grouper'!$D77,'C Report'!L$200:L$299))</f>
        <v>0</v>
      </c>
      <c r="O77" s="98">
        <f>IF($D$4="MAP+ADM Waivers",(SUMIF('C Report'!$A$200:$A$299,'C Report Grouper'!$D77,'C Report'!M$200:M$299)+SUMIF('C Report'!$A$400:$A$497,'C Report Grouper'!$D77,'C Report'!M$400:M$497)),SUMIF('C Report'!$A$200:$A$299,'C Report Grouper'!$D77,'C Report'!M$200:M$299))</f>
        <v>0</v>
      </c>
      <c r="P77" s="98">
        <f>IF($D$4="MAP+ADM Waivers",(SUMIF('C Report'!$A$200:$A$299,'C Report Grouper'!$D77,'C Report'!N$200:N$299)+SUMIF('C Report'!$A$400:$A$497,'C Report Grouper'!$D77,'C Report'!N$400:N$497)),SUMIF('C Report'!$A$200:$A$299,'C Report Grouper'!$D77,'C Report'!N$200:N$299))</f>
        <v>0</v>
      </c>
      <c r="Q77" s="98">
        <f>IF($D$4="MAP+ADM Waivers",(SUMIF('C Report'!$A$200:$A$299,'C Report Grouper'!$D77,'C Report'!O$200:O$299)+SUMIF('C Report'!$A$400:$A$497,'C Report Grouper'!$D77,'C Report'!O$400:O$497)),SUMIF('C Report'!$A$200:$A$299,'C Report Grouper'!$D77,'C Report'!O$200:O$299))</f>
        <v>0</v>
      </c>
      <c r="R77" s="98">
        <f>IF($D$4="MAP+ADM Waivers",(SUMIF('C Report'!$A$200:$A$299,'C Report Grouper'!$D77,'C Report'!P$200:P$299)+SUMIF('C Report'!$A$400:$A$497,'C Report Grouper'!$D77,'C Report'!P$400:P$497)),SUMIF('C Report'!$A$200:$A$299,'C Report Grouper'!$D77,'C Report'!P$200:P$299))</f>
        <v>0</v>
      </c>
      <c r="S77" s="98">
        <f>IF($D$4="MAP+ADM Waivers",(SUMIF('C Report'!$A$200:$A$299,'C Report Grouper'!$D77,'C Report'!Q$200:Q$299)+SUMIF('C Report'!$A$400:$A$497,'C Report Grouper'!$D77,'C Report'!Q$400:Q$497)),SUMIF('C Report'!$A$200:$A$299,'C Report Grouper'!$D77,'C Report'!Q$200:Q$299))</f>
        <v>0</v>
      </c>
      <c r="T77" s="98">
        <f>IF($D$4="MAP+ADM Waivers",(SUMIF('C Report'!$A$200:$A$299,'C Report Grouper'!$D77,'C Report'!R$200:R$299)+SUMIF('C Report'!$A$400:$A$497,'C Report Grouper'!$D77,'C Report'!R$400:R$497)),SUMIF('C Report'!$A$200:$A$299,'C Report Grouper'!$D77,'C Report'!R$200:R$299))</f>
        <v>0</v>
      </c>
      <c r="U77" s="98">
        <f>IF($D$4="MAP+ADM Waivers",(SUMIF('C Report'!$A$200:$A$299,'C Report Grouper'!$D77,'C Report'!S$200:S$299)+SUMIF('C Report'!$A$400:$A$497,'C Report Grouper'!$D77,'C Report'!S$400:S$497)),SUMIF('C Report'!$A$200:$A$299,'C Report Grouper'!$D77,'C Report'!S$200:S$299))</f>
        <v>0</v>
      </c>
      <c r="V77" s="98">
        <f>IF($D$4="MAP+ADM Waivers",(SUMIF('C Report'!$A$200:$A$299,'C Report Grouper'!$D77,'C Report'!T$200:T$299)+SUMIF('C Report'!$A$400:$A$497,'C Report Grouper'!$D77,'C Report'!T$400:T$497)),SUMIF('C Report'!$A$200:$A$299,'C Report Grouper'!$D77,'C Report'!T$200:T$299))</f>
        <v>0</v>
      </c>
      <c r="W77" s="98">
        <f>IF($D$4="MAP+ADM Waivers",(SUMIF('C Report'!$A$200:$A$299,'C Report Grouper'!$D77,'C Report'!U$200:U$299)+SUMIF('C Report'!$A$400:$A$497,'C Report Grouper'!$D77,'C Report'!U$400:U$497)),SUMIF('C Report'!$A$200:$A$299,'C Report Grouper'!$D77,'C Report'!U$200:U$299))</f>
        <v>0</v>
      </c>
      <c r="X77" s="98">
        <f>IF($D$4="MAP+ADM Waivers",(SUMIF('C Report'!$A$200:$A$299,'C Report Grouper'!$D77,'C Report'!V$200:V$299)+SUMIF('C Report'!$A$400:$A$497,'C Report Grouper'!$D77,'C Report'!V$400:V$497)),SUMIF('C Report'!$A$200:$A$299,'C Report Grouper'!$D77,'C Report'!V$200:V$299))</f>
        <v>0</v>
      </c>
      <c r="Y77" s="98">
        <f>IF($D$4="MAP+ADM Waivers",(SUMIF('C Report'!$A$200:$A$299,'C Report Grouper'!$D77,'C Report'!W$200:W$299)+SUMIF('C Report'!$A$400:$A$497,'C Report Grouper'!$D77,'C Report'!W$400:W$497)),SUMIF('C Report'!$A$200:$A$299,'C Report Grouper'!$D77,'C Report'!W$200:W$299))</f>
        <v>0</v>
      </c>
      <c r="Z77" s="98">
        <f>IF($D$4="MAP+ADM Waivers",(SUMIF('C Report'!$A$200:$A$299,'C Report Grouper'!$D77,'C Report'!X$200:X$299)+SUMIF('C Report'!$A$400:$A$497,'C Report Grouper'!$D77,'C Report'!X$400:X$497)),SUMIF('C Report'!$A$200:$A$299,'C Report Grouper'!$D77,'C Report'!X$200:X$299))</f>
        <v>0</v>
      </c>
      <c r="AA77" s="98">
        <f>IF($D$4="MAP+ADM Waivers",(SUMIF('C Report'!$A$200:$A$299,'C Report Grouper'!$D77,'C Report'!Y$200:Y$299)+SUMIF('C Report'!$A$400:$A$497,'C Report Grouper'!$D77,'C Report'!Y$400:Y$497)),SUMIF('C Report'!$A$200:$A$299,'C Report Grouper'!$D77,'C Report'!Y$200:Y$299))</f>
        <v>0</v>
      </c>
      <c r="AB77" s="98">
        <f>IF($D$4="MAP+ADM Waivers",(SUMIF('C Report'!$A$200:$A$299,'C Report Grouper'!$D77,'C Report'!Z$200:Z$299)+SUMIF('C Report'!$A$400:$A$497,'C Report Grouper'!$D77,'C Report'!Z$400:Z$497)),SUMIF('C Report'!$A$200:$A$299,'C Report Grouper'!$D77,'C Report'!Z$200:Z$299))</f>
        <v>0</v>
      </c>
      <c r="AC77" s="98">
        <f>IF($D$4="MAP+ADM Waivers",(SUMIF('C Report'!$A$200:$A$299,'C Report Grouper'!$D77,'C Report'!AA$200:AA$299)+SUMIF('C Report'!$A$400:$A$497,'C Report Grouper'!$D77,'C Report'!AA$400:AA$497)),SUMIF('C Report'!$A$200:$A$299,'C Report Grouper'!$D77,'C Report'!AA$200:AA$299))</f>
        <v>0</v>
      </c>
      <c r="AD77" s="98">
        <f>IF($D$4="MAP+ADM Waivers",(SUMIF('C Report'!$A$200:$A$299,'C Report Grouper'!$D77,'C Report'!AB$200:AB$299)+SUMIF('C Report'!$A$400:$A$497,'C Report Grouper'!$D77,'C Report'!AB$400:AB$497)),SUMIF('C Report'!$A$200:$A$299,'C Report Grouper'!$D77,'C Report'!AB$200:AB$299))</f>
        <v>0</v>
      </c>
      <c r="AE77" s="98">
        <f>IF($D$4="MAP+ADM Waivers",(SUMIF('C Report'!$A$200:$A$299,'C Report Grouper'!$D77,'C Report'!AC$200:AC$299)+SUMIF('C Report'!$A$400:$A$497,'C Report Grouper'!$D77,'C Report'!AC$400:AC$497)),SUMIF('C Report'!$A$200:$A$299,'C Report Grouper'!$D77,'C Report'!AC$200:AC$299))</f>
        <v>0</v>
      </c>
      <c r="AF77" s="98">
        <f>IF($D$4="MAP+ADM Waivers",(SUMIF('C Report'!$A$200:$A$299,'C Report Grouper'!$D77,'C Report'!AD$200:AD$299)+SUMIF('C Report'!$A$400:$A$497,'C Report Grouper'!$D77,'C Report'!AD$400:AD$497)),SUMIF('C Report'!$A$200:$A$299,'C Report Grouper'!$D77,'C Report'!AD$200:AD$299))</f>
        <v>0</v>
      </c>
      <c r="AG77" s="98">
        <f>IF($D$4="MAP+ADM Waivers",(SUMIF('C Report'!$A$200:$A$299,'C Report Grouper'!$D77,'C Report'!AE$200:AE$299)+SUMIF('C Report'!$A$400:$A$497,'C Report Grouper'!$D77,'C Report'!AE$400:AE$497)),SUMIF('C Report'!$A$200:$A$299,'C Report Grouper'!$D77,'C Report'!AE$200:AE$299))</f>
        <v>0</v>
      </c>
      <c r="AH77" s="99">
        <f>IF($D$4="MAP+ADM Waivers",(SUMIF('C Report'!$A$200:$A$299,'C Report Grouper'!$D77,'C Report'!AF$200:AF$299)+SUMIF('C Report'!$A$400:$A$497,'C Report Grouper'!$D77,'C Report'!AF$400:AF$497)),SUMIF('C Report'!$A$200:$A$299,'C Report Grouper'!$D77,'C Report'!AF$200:AF$299))</f>
        <v>0</v>
      </c>
    </row>
    <row r="78" spans="2:34" ht="13" hidden="1" x14ac:dyDescent="0.3">
      <c r="B78" s="6" t="s">
        <v>43</v>
      </c>
      <c r="C78" s="56"/>
      <c r="D78" s="282"/>
      <c r="E78" s="97">
        <f>IF($D$4="MAP+ADM Waivers",(SUMIF('C Report'!$A$200:$A$299,'C Report Grouper'!$D78,'C Report'!C$200:C$299)+SUMIF('C Report'!$A$400:$A$497,'C Report Grouper'!$D78,'C Report'!C$400:C$497)),SUMIF('C Report'!$A$200:$A$299,'C Report Grouper'!$D78,'C Report'!C$200:C$299))</f>
        <v>0</v>
      </c>
      <c r="F78" s="98">
        <f>IF($D$4="MAP+ADM Waivers",(SUMIF('C Report'!$A$200:$A$299,'C Report Grouper'!$D78,'C Report'!D$200:D$299)+SUMIF('C Report'!$A$400:$A$497,'C Report Grouper'!$D78,'C Report'!D$400:D$497)),SUMIF('C Report'!$A$200:$A$299,'C Report Grouper'!$D78,'C Report'!D$200:D$299))</f>
        <v>0</v>
      </c>
      <c r="G78" s="98">
        <f>IF($D$4="MAP+ADM Waivers",(SUMIF('C Report'!$A$200:$A$299,'C Report Grouper'!$D78,'C Report'!E$200:E$299)+SUMIF('C Report'!$A$400:$A$497,'C Report Grouper'!$D78,'C Report'!E$400:E$497)),SUMIF('C Report'!$A$200:$A$299,'C Report Grouper'!$D78,'C Report'!E$200:E$299))</f>
        <v>0</v>
      </c>
      <c r="H78" s="98">
        <f>IF($D$4="MAP+ADM Waivers",(SUMIF('C Report'!$A$200:$A$299,'C Report Grouper'!$D78,'C Report'!F$200:F$299)+SUMIF('C Report'!$A$400:$A$497,'C Report Grouper'!$D78,'C Report'!F$400:F$497)),SUMIF('C Report'!$A$200:$A$299,'C Report Grouper'!$D78,'C Report'!F$200:F$299))</f>
        <v>0</v>
      </c>
      <c r="I78" s="98">
        <f>IF($D$4="MAP+ADM Waivers",(SUMIF('C Report'!$A$200:$A$299,'C Report Grouper'!$D78,'C Report'!G$200:G$299)+SUMIF('C Report'!$A$400:$A$497,'C Report Grouper'!$D78,'C Report'!G$400:G$497)),SUMIF('C Report'!$A$200:$A$299,'C Report Grouper'!$D78,'C Report'!G$200:G$299))</f>
        <v>0</v>
      </c>
      <c r="J78" s="98">
        <f>IF($D$4="MAP+ADM Waivers",(SUMIF('C Report'!$A$200:$A$299,'C Report Grouper'!$D78,'C Report'!H$200:H$299)+SUMIF('C Report'!$A$400:$A$497,'C Report Grouper'!$D78,'C Report'!H$400:H$497)),SUMIF('C Report'!$A$200:$A$299,'C Report Grouper'!$D78,'C Report'!H$200:H$299))</f>
        <v>0</v>
      </c>
      <c r="K78" s="98">
        <f>IF($D$4="MAP+ADM Waivers",(SUMIF('C Report'!$A$200:$A$299,'C Report Grouper'!$D78,'C Report'!I$200:I$299)+SUMIF('C Report'!$A$400:$A$497,'C Report Grouper'!$D78,'C Report'!I$400:I$497)),SUMIF('C Report'!$A$200:$A$299,'C Report Grouper'!$D78,'C Report'!I$200:I$299))</f>
        <v>0</v>
      </c>
      <c r="L78" s="98">
        <f>IF($D$4="MAP+ADM Waivers",(SUMIF('C Report'!$A$200:$A$299,'C Report Grouper'!$D78,'C Report'!J$200:J$299)+SUMIF('C Report'!$A$400:$A$497,'C Report Grouper'!$D78,'C Report'!J$400:J$497)),SUMIF('C Report'!$A$200:$A$299,'C Report Grouper'!$D78,'C Report'!J$200:J$299))</f>
        <v>0</v>
      </c>
      <c r="M78" s="98">
        <f>IF($D$4="MAP+ADM Waivers",(SUMIF('C Report'!$A$200:$A$299,'C Report Grouper'!$D78,'C Report'!K$200:K$299)+SUMIF('C Report'!$A$400:$A$497,'C Report Grouper'!$D78,'C Report'!K$400:K$497)),SUMIF('C Report'!$A$200:$A$299,'C Report Grouper'!$D78,'C Report'!K$200:K$299))</f>
        <v>0</v>
      </c>
      <c r="N78" s="98">
        <f>IF($D$4="MAP+ADM Waivers",(SUMIF('C Report'!$A$200:$A$299,'C Report Grouper'!$D78,'C Report'!L$200:L$299)+SUMIF('C Report'!$A$400:$A$497,'C Report Grouper'!$D78,'C Report'!L$400:L$497)),SUMIF('C Report'!$A$200:$A$299,'C Report Grouper'!$D78,'C Report'!L$200:L$299))</f>
        <v>0</v>
      </c>
      <c r="O78" s="98">
        <f>IF($D$4="MAP+ADM Waivers",(SUMIF('C Report'!$A$200:$A$299,'C Report Grouper'!$D78,'C Report'!M$200:M$299)+SUMIF('C Report'!$A$400:$A$497,'C Report Grouper'!$D78,'C Report'!M$400:M$497)),SUMIF('C Report'!$A$200:$A$299,'C Report Grouper'!$D78,'C Report'!M$200:M$299))</f>
        <v>0</v>
      </c>
      <c r="P78" s="98">
        <f>IF($D$4="MAP+ADM Waivers",(SUMIF('C Report'!$A$200:$A$299,'C Report Grouper'!$D78,'C Report'!N$200:N$299)+SUMIF('C Report'!$A$400:$A$497,'C Report Grouper'!$D78,'C Report'!N$400:N$497)),SUMIF('C Report'!$A$200:$A$299,'C Report Grouper'!$D78,'C Report'!N$200:N$299))</f>
        <v>0</v>
      </c>
      <c r="Q78" s="98">
        <f>IF($D$4="MAP+ADM Waivers",(SUMIF('C Report'!$A$200:$A$299,'C Report Grouper'!$D78,'C Report'!O$200:O$299)+SUMIF('C Report'!$A$400:$A$497,'C Report Grouper'!$D78,'C Report'!O$400:O$497)),SUMIF('C Report'!$A$200:$A$299,'C Report Grouper'!$D78,'C Report'!O$200:O$299))</f>
        <v>0</v>
      </c>
      <c r="R78" s="98">
        <f>IF($D$4="MAP+ADM Waivers",(SUMIF('C Report'!$A$200:$A$299,'C Report Grouper'!$D78,'C Report'!P$200:P$299)+SUMIF('C Report'!$A$400:$A$497,'C Report Grouper'!$D78,'C Report'!P$400:P$497)),SUMIF('C Report'!$A$200:$A$299,'C Report Grouper'!$D78,'C Report'!P$200:P$299))</f>
        <v>0</v>
      </c>
      <c r="S78" s="98">
        <f>IF($D$4="MAP+ADM Waivers",(SUMIF('C Report'!$A$200:$A$299,'C Report Grouper'!$D78,'C Report'!Q$200:Q$299)+SUMIF('C Report'!$A$400:$A$497,'C Report Grouper'!$D78,'C Report'!Q$400:Q$497)),SUMIF('C Report'!$A$200:$A$299,'C Report Grouper'!$D78,'C Report'!Q$200:Q$299))</f>
        <v>0</v>
      </c>
      <c r="T78" s="98">
        <f>IF($D$4="MAP+ADM Waivers",(SUMIF('C Report'!$A$200:$A$299,'C Report Grouper'!$D78,'C Report'!R$200:R$299)+SUMIF('C Report'!$A$400:$A$497,'C Report Grouper'!$D78,'C Report'!R$400:R$497)),SUMIF('C Report'!$A$200:$A$299,'C Report Grouper'!$D78,'C Report'!R$200:R$299))</f>
        <v>0</v>
      </c>
      <c r="U78" s="98">
        <f>IF($D$4="MAP+ADM Waivers",(SUMIF('C Report'!$A$200:$A$299,'C Report Grouper'!$D78,'C Report'!S$200:S$299)+SUMIF('C Report'!$A$400:$A$497,'C Report Grouper'!$D78,'C Report'!S$400:S$497)),SUMIF('C Report'!$A$200:$A$299,'C Report Grouper'!$D78,'C Report'!S$200:S$299))</f>
        <v>0</v>
      </c>
      <c r="V78" s="98">
        <f>IF($D$4="MAP+ADM Waivers",(SUMIF('C Report'!$A$200:$A$299,'C Report Grouper'!$D78,'C Report'!T$200:T$299)+SUMIF('C Report'!$A$400:$A$497,'C Report Grouper'!$D78,'C Report'!T$400:T$497)),SUMIF('C Report'!$A$200:$A$299,'C Report Grouper'!$D78,'C Report'!T$200:T$299))</f>
        <v>0</v>
      </c>
      <c r="W78" s="98">
        <f>IF($D$4="MAP+ADM Waivers",(SUMIF('C Report'!$A$200:$A$299,'C Report Grouper'!$D78,'C Report'!U$200:U$299)+SUMIF('C Report'!$A$400:$A$497,'C Report Grouper'!$D78,'C Report'!U$400:U$497)),SUMIF('C Report'!$A$200:$A$299,'C Report Grouper'!$D78,'C Report'!U$200:U$299))</f>
        <v>0</v>
      </c>
      <c r="X78" s="98">
        <f>IF($D$4="MAP+ADM Waivers",(SUMIF('C Report'!$A$200:$A$299,'C Report Grouper'!$D78,'C Report'!V$200:V$299)+SUMIF('C Report'!$A$400:$A$497,'C Report Grouper'!$D78,'C Report'!V$400:V$497)),SUMIF('C Report'!$A$200:$A$299,'C Report Grouper'!$D78,'C Report'!V$200:V$299))</f>
        <v>0</v>
      </c>
      <c r="Y78" s="98">
        <f>IF($D$4="MAP+ADM Waivers",(SUMIF('C Report'!$A$200:$A$299,'C Report Grouper'!$D78,'C Report'!W$200:W$299)+SUMIF('C Report'!$A$400:$A$497,'C Report Grouper'!$D78,'C Report'!W$400:W$497)),SUMIF('C Report'!$A$200:$A$299,'C Report Grouper'!$D78,'C Report'!W$200:W$299))</f>
        <v>0</v>
      </c>
      <c r="Z78" s="98">
        <f>IF($D$4="MAP+ADM Waivers",(SUMIF('C Report'!$A$200:$A$299,'C Report Grouper'!$D78,'C Report'!X$200:X$299)+SUMIF('C Report'!$A$400:$A$497,'C Report Grouper'!$D78,'C Report'!X$400:X$497)),SUMIF('C Report'!$A$200:$A$299,'C Report Grouper'!$D78,'C Report'!X$200:X$299))</f>
        <v>0</v>
      </c>
      <c r="AA78" s="98">
        <f>IF($D$4="MAP+ADM Waivers",(SUMIF('C Report'!$A$200:$A$299,'C Report Grouper'!$D78,'C Report'!Y$200:Y$299)+SUMIF('C Report'!$A$400:$A$497,'C Report Grouper'!$D78,'C Report'!Y$400:Y$497)),SUMIF('C Report'!$A$200:$A$299,'C Report Grouper'!$D78,'C Report'!Y$200:Y$299))</f>
        <v>0</v>
      </c>
      <c r="AB78" s="98">
        <f>IF($D$4="MAP+ADM Waivers",(SUMIF('C Report'!$A$200:$A$299,'C Report Grouper'!$D78,'C Report'!Z$200:Z$299)+SUMIF('C Report'!$A$400:$A$497,'C Report Grouper'!$D78,'C Report'!Z$400:Z$497)),SUMIF('C Report'!$A$200:$A$299,'C Report Grouper'!$D78,'C Report'!Z$200:Z$299))</f>
        <v>0</v>
      </c>
      <c r="AC78" s="98">
        <f>IF($D$4="MAP+ADM Waivers",(SUMIF('C Report'!$A$200:$A$299,'C Report Grouper'!$D78,'C Report'!AA$200:AA$299)+SUMIF('C Report'!$A$400:$A$497,'C Report Grouper'!$D78,'C Report'!AA$400:AA$497)),SUMIF('C Report'!$A$200:$A$299,'C Report Grouper'!$D78,'C Report'!AA$200:AA$299))</f>
        <v>0</v>
      </c>
      <c r="AD78" s="98">
        <f>IF($D$4="MAP+ADM Waivers",(SUMIF('C Report'!$A$200:$A$299,'C Report Grouper'!$D78,'C Report'!AB$200:AB$299)+SUMIF('C Report'!$A$400:$A$497,'C Report Grouper'!$D78,'C Report'!AB$400:AB$497)),SUMIF('C Report'!$A$200:$A$299,'C Report Grouper'!$D78,'C Report'!AB$200:AB$299))</f>
        <v>0</v>
      </c>
      <c r="AE78" s="98">
        <f>IF($D$4="MAP+ADM Waivers",(SUMIF('C Report'!$A$200:$A$299,'C Report Grouper'!$D78,'C Report'!AC$200:AC$299)+SUMIF('C Report'!$A$400:$A$497,'C Report Grouper'!$D78,'C Report'!AC$400:AC$497)),SUMIF('C Report'!$A$200:$A$299,'C Report Grouper'!$D78,'C Report'!AC$200:AC$299))</f>
        <v>0</v>
      </c>
      <c r="AF78" s="98">
        <f>IF($D$4="MAP+ADM Waivers",(SUMIF('C Report'!$A$200:$A$299,'C Report Grouper'!$D78,'C Report'!AD$200:AD$299)+SUMIF('C Report'!$A$400:$A$497,'C Report Grouper'!$D78,'C Report'!AD$400:AD$497)),SUMIF('C Report'!$A$200:$A$299,'C Report Grouper'!$D78,'C Report'!AD$200:AD$299))</f>
        <v>0</v>
      </c>
      <c r="AG78" s="98">
        <f>IF($D$4="MAP+ADM Waivers",(SUMIF('C Report'!$A$200:$A$299,'C Report Grouper'!$D78,'C Report'!AE$200:AE$299)+SUMIF('C Report'!$A$400:$A$497,'C Report Grouper'!$D78,'C Report'!AE$400:AE$497)),SUMIF('C Report'!$A$200:$A$299,'C Report Grouper'!$D78,'C Report'!AE$200:AE$299))</f>
        <v>0</v>
      </c>
      <c r="AH78" s="99">
        <f>IF($D$4="MAP+ADM Waivers",(SUMIF('C Report'!$A$200:$A$299,'C Report Grouper'!$D78,'C Report'!AF$200:AF$299)+SUMIF('C Report'!$A$400:$A$497,'C Report Grouper'!$D78,'C Report'!AF$400:AF$497)),SUMIF('C Report'!$A$200:$A$299,'C Report Grouper'!$D78,'C Report'!AF$200:AF$299))</f>
        <v>0</v>
      </c>
    </row>
    <row r="79" spans="2:34" ht="13" hidden="1" x14ac:dyDescent="0.3">
      <c r="B79" s="22" t="str">
        <f>IFERROR(VLOOKUP(C79,'MEG Def'!$A$42:$B$45,2),"")</f>
        <v>Family Planning</v>
      </c>
      <c r="C79" s="56">
        <v>1</v>
      </c>
      <c r="D79" s="282" t="s">
        <v>222</v>
      </c>
      <c r="E79" s="97">
        <f>IF($D$4="MAP+ADM Waivers",(SUMIF('C Report'!$A$200:$A$299,'C Report Grouper'!$D79,'C Report'!C$200:C$299)+SUMIF('C Report'!$A$400:$A$497,'C Report Grouper'!$D79,'C Report'!C$400:C$497)),SUMIF('C Report'!$A$200:$A$299,'C Report Grouper'!$D79,'C Report'!C$200:C$299))</f>
        <v>7024182</v>
      </c>
      <c r="F79" s="98">
        <f>IF($D$4="MAP+ADM Waivers",(SUMIF('C Report'!$A$200:$A$299,'C Report Grouper'!$D79,'C Report'!D$200:D$299)+SUMIF('C Report'!$A$400:$A$497,'C Report Grouper'!$D79,'C Report'!D$400:D$497)),SUMIF('C Report'!$A$200:$A$299,'C Report Grouper'!$D79,'C Report'!D$200:D$299))</f>
        <v>12534636</v>
      </c>
      <c r="G79" s="98">
        <f>IF($D$4="MAP+ADM Waivers",(SUMIF('C Report'!$A$200:$A$299,'C Report Grouper'!$D79,'C Report'!E$200:E$299)+SUMIF('C Report'!$A$400:$A$497,'C Report Grouper'!$D79,'C Report'!E$400:E$497)),SUMIF('C Report'!$A$200:$A$299,'C Report Grouper'!$D79,'C Report'!E$200:E$299))</f>
        <v>2225783</v>
      </c>
      <c r="H79" s="98">
        <f>IF($D$4="MAP+ADM Waivers",(SUMIF('C Report'!$A$200:$A$299,'C Report Grouper'!$D79,'C Report'!F$200:F$299)+SUMIF('C Report'!$A$400:$A$497,'C Report Grouper'!$D79,'C Report'!F$400:F$497)),SUMIF('C Report'!$A$200:$A$299,'C Report Grouper'!$D79,'C Report'!F$200:F$299))</f>
        <v>21303705</v>
      </c>
      <c r="I79" s="98">
        <f>IF($D$4="MAP+ADM Waivers",(SUMIF('C Report'!$A$200:$A$299,'C Report Grouper'!$D79,'C Report'!G$200:G$299)+SUMIF('C Report'!$A$400:$A$497,'C Report Grouper'!$D79,'C Report'!G$400:G$497)),SUMIF('C Report'!$A$200:$A$299,'C Report Grouper'!$D79,'C Report'!G$200:G$299))</f>
        <v>23355883</v>
      </c>
      <c r="J79" s="98">
        <f>IF($D$4="MAP+ADM Waivers",(SUMIF('C Report'!$A$200:$A$299,'C Report Grouper'!$D79,'C Report'!H$200:H$299)+SUMIF('C Report'!$A$400:$A$497,'C Report Grouper'!$D79,'C Report'!H$400:H$497)),SUMIF('C Report'!$A$200:$A$299,'C Report Grouper'!$D79,'C Report'!H$200:H$299))</f>
        <v>29852950</v>
      </c>
      <c r="K79" s="98">
        <f>IF($D$4="MAP+ADM Waivers",(SUMIF('C Report'!$A$200:$A$299,'C Report Grouper'!$D79,'C Report'!I$200:I$299)+SUMIF('C Report'!$A$400:$A$497,'C Report Grouper'!$D79,'C Report'!I$400:I$497)),SUMIF('C Report'!$A$200:$A$299,'C Report Grouper'!$D79,'C Report'!I$200:I$299))</f>
        <v>35370655</v>
      </c>
      <c r="L79" s="98">
        <f>IF($D$4="MAP+ADM Waivers",(SUMIF('C Report'!$A$200:$A$299,'C Report Grouper'!$D79,'C Report'!J$200:J$299)+SUMIF('C Report'!$A$400:$A$497,'C Report Grouper'!$D79,'C Report'!J$400:J$497)),SUMIF('C Report'!$A$200:$A$299,'C Report Grouper'!$D79,'C Report'!J$200:J$299))</f>
        <v>-18</v>
      </c>
      <c r="M79" s="98">
        <f>IF($D$4="MAP+ADM Waivers",(SUMIF('C Report'!$A$200:$A$299,'C Report Grouper'!$D79,'C Report'!K$200:K$299)+SUMIF('C Report'!$A$400:$A$497,'C Report Grouper'!$D79,'C Report'!K$400:K$497)),SUMIF('C Report'!$A$200:$A$299,'C Report Grouper'!$D79,'C Report'!K$200:K$299))</f>
        <v>13736669</v>
      </c>
      <c r="N79" s="98">
        <f>IF($D$4="MAP+ADM Waivers",(SUMIF('C Report'!$A$200:$A$299,'C Report Grouper'!$D79,'C Report'!L$200:L$299)+SUMIF('C Report'!$A$400:$A$497,'C Report Grouper'!$D79,'C Report'!L$400:L$497)),SUMIF('C Report'!$A$200:$A$299,'C Report Grouper'!$D79,'C Report'!L$200:L$299))</f>
        <v>65085788</v>
      </c>
      <c r="O79" s="98">
        <f>IF($D$4="MAP+ADM Waivers",(SUMIF('C Report'!$A$200:$A$299,'C Report Grouper'!$D79,'C Report'!M$200:M$299)+SUMIF('C Report'!$A$400:$A$497,'C Report Grouper'!$D79,'C Report'!M$400:M$497)),SUMIF('C Report'!$A$200:$A$299,'C Report Grouper'!$D79,'C Report'!M$200:M$299))</f>
        <v>0</v>
      </c>
      <c r="P79" s="98">
        <f>IF($D$4="MAP+ADM Waivers",(SUMIF('C Report'!$A$200:$A$299,'C Report Grouper'!$D79,'C Report'!N$200:N$299)+SUMIF('C Report'!$A$400:$A$497,'C Report Grouper'!$D79,'C Report'!N$400:N$497)),SUMIF('C Report'!$A$200:$A$299,'C Report Grouper'!$D79,'C Report'!N$200:N$299))</f>
        <v>1692961</v>
      </c>
      <c r="Q79" s="98">
        <f>IF($D$4="MAP+ADM Waivers",(SUMIF('C Report'!$A$200:$A$299,'C Report Grouper'!$D79,'C Report'!O$200:O$299)+SUMIF('C Report'!$A$400:$A$497,'C Report Grouper'!$D79,'C Report'!O$400:O$497)),SUMIF('C Report'!$A$200:$A$299,'C Report Grouper'!$D79,'C Report'!O$200:O$299))</f>
        <v>17930532</v>
      </c>
      <c r="R79" s="98">
        <f>IF($D$4="MAP+ADM Waivers",(SUMIF('C Report'!$A$200:$A$299,'C Report Grouper'!$D79,'C Report'!P$200:P$299)+SUMIF('C Report'!$A$400:$A$497,'C Report Grouper'!$D79,'C Report'!P$400:P$497)),SUMIF('C Report'!$A$200:$A$299,'C Report Grouper'!$D79,'C Report'!P$200:P$299))</f>
        <v>18236130</v>
      </c>
      <c r="S79" s="98">
        <f>IF($D$4="MAP+ADM Waivers",(SUMIF('C Report'!$A$200:$A$299,'C Report Grouper'!$D79,'C Report'!Q$200:Q$299)+SUMIF('C Report'!$A$400:$A$497,'C Report Grouper'!$D79,'C Report'!Q$400:Q$497)),SUMIF('C Report'!$A$200:$A$299,'C Report Grouper'!$D79,'C Report'!Q$200:Q$299))</f>
        <v>17688516</v>
      </c>
      <c r="T79" s="98">
        <f>IF($D$4="MAP+ADM Waivers",(SUMIF('C Report'!$A$200:$A$299,'C Report Grouper'!$D79,'C Report'!R$200:R$299)+SUMIF('C Report'!$A$400:$A$497,'C Report Grouper'!$D79,'C Report'!R$400:R$497)),SUMIF('C Report'!$A$200:$A$299,'C Report Grouper'!$D79,'C Report'!R$200:R$299))</f>
        <v>11546951</v>
      </c>
      <c r="U79" s="98">
        <f>IF($D$4="MAP+ADM Waivers",(SUMIF('C Report'!$A$200:$A$299,'C Report Grouper'!$D79,'C Report'!S$200:S$299)+SUMIF('C Report'!$A$400:$A$497,'C Report Grouper'!$D79,'C Report'!S$400:S$497)),SUMIF('C Report'!$A$200:$A$299,'C Report Grouper'!$D79,'C Report'!S$200:S$299))</f>
        <v>2088016</v>
      </c>
      <c r="V79" s="98">
        <f>IF($D$4="MAP+ADM Waivers",(SUMIF('C Report'!$A$200:$A$299,'C Report Grouper'!$D79,'C Report'!T$200:T$299)+SUMIF('C Report'!$A$400:$A$497,'C Report Grouper'!$D79,'C Report'!T$400:T$497)),SUMIF('C Report'!$A$200:$A$299,'C Report Grouper'!$D79,'C Report'!T$200:T$299))</f>
        <v>10335395</v>
      </c>
      <c r="W79" s="98">
        <f>IF($D$4="MAP+ADM Waivers",(SUMIF('C Report'!$A$200:$A$299,'C Report Grouper'!$D79,'C Report'!U$200:U$299)+SUMIF('C Report'!$A$400:$A$497,'C Report Grouper'!$D79,'C Report'!U$400:U$497)),SUMIF('C Report'!$A$200:$A$299,'C Report Grouper'!$D79,'C Report'!U$200:U$299))</f>
        <v>6871952</v>
      </c>
      <c r="X79" s="98">
        <f>IF($D$4="MAP+ADM Waivers",(SUMIF('C Report'!$A$200:$A$299,'C Report Grouper'!$D79,'C Report'!V$200:V$299)+SUMIF('C Report'!$A$400:$A$497,'C Report Grouper'!$D79,'C Report'!V$400:V$497)),SUMIF('C Report'!$A$200:$A$299,'C Report Grouper'!$D79,'C Report'!V$200:V$299))</f>
        <v>7357209</v>
      </c>
      <c r="Y79" s="98">
        <f>IF($D$4="MAP+ADM Waivers",(SUMIF('C Report'!$A$200:$A$299,'C Report Grouper'!$D79,'C Report'!W$200:W$299)+SUMIF('C Report'!$A$400:$A$497,'C Report Grouper'!$D79,'C Report'!W$400:W$497)),SUMIF('C Report'!$A$200:$A$299,'C Report Grouper'!$D79,'C Report'!W$200:W$299))</f>
        <v>6856464</v>
      </c>
      <c r="Z79" s="98">
        <f>IF($D$4="MAP+ADM Waivers",(SUMIF('C Report'!$A$200:$A$299,'C Report Grouper'!$D79,'C Report'!X$200:X$299)+SUMIF('C Report'!$A$400:$A$497,'C Report Grouper'!$D79,'C Report'!X$400:X$497)),SUMIF('C Report'!$A$200:$A$299,'C Report Grouper'!$D79,'C Report'!X$200:X$299))</f>
        <v>5304259</v>
      </c>
      <c r="AA79" s="98">
        <f>IF($D$4="MAP+ADM Waivers",(SUMIF('C Report'!$A$200:$A$299,'C Report Grouper'!$D79,'C Report'!Y$200:Y$299)+SUMIF('C Report'!$A$400:$A$497,'C Report Grouper'!$D79,'C Report'!Y$400:Y$497)),SUMIF('C Report'!$A$200:$A$299,'C Report Grouper'!$D79,'C Report'!Y$200:Y$299))</f>
        <v>3200769</v>
      </c>
      <c r="AB79" s="98">
        <f>IF($D$4="MAP+ADM Waivers",(SUMIF('C Report'!$A$200:$A$299,'C Report Grouper'!$D79,'C Report'!Z$200:Z$299)+SUMIF('C Report'!$A$400:$A$497,'C Report Grouper'!$D79,'C Report'!Z$400:Z$497)),SUMIF('C Report'!$A$200:$A$299,'C Report Grouper'!$D79,'C Report'!Z$200:Z$299))</f>
        <v>0</v>
      </c>
      <c r="AC79" s="98">
        <f>IF($D$4="MAP+ADM Waivers",(SUMIF('C Report'!$A$200:$A$299,'C Report Grouper'!$D79,'C Report'!AA$200:AA$299)+SUMIF('C Report'!$A$400:$A$497,'C Report Grouper'!$D79,'C Report'!AA$400:AA$497)),SUMIF('C Report'!$A$200:$A$299,'C Report Grouper'!$D79,'C Report'!AA$200:AA$299))</f>
        <v>0</v>
      </c>
      <c r="AD79" s="98">
        <f>IF($D$4="MAP+ADM Waivers",(SUMIF('C Report'!$A$200:$A$299,'C Report Grouper'!$D79,'C Report'!AB$200:AB$299)+SUMIF('C Report'!$A$400:$A$497,'C Report Grouper'!$D79,'C Report'!AB$400:AB$497)),SUMIF('C Report'!$A$200:$A$299,'C Report Grouper'!$D79,'C Report'!AB$200:AB$299))</f>
        <v>0</v>
      </c>
      <c r="AE79" s="98">
        <f>IF($D$4="MAP+ADM Waivers",(SUMIF('C Report'!$A$200:$A$299,'C Report Grouper'!$D79,'C Report'!AC$200:AC$299)+SUMIF('C Report'!$A$400:$A$497,'C Report Grouper'!$D79,'C Report'!AC$400:AC$497)),SUMIF('C Report'!$A$200:$A$299,'C Report Grouper'!$D79,'C Report'!AC$200:AC$299))</f>
        <v>0</v>
      </c>
      <c r="AF79" s="98">
        <f>IF($D$4="MAP+ADM Waivers",(SUMIF('C Report'!$A$200:$A$299,'C Report Grouper'!$D79,'C Report'!AD$200:AD$299)+SUMIF('C Report'!$A$400:$A$497,'C Report Grouper'!$D79,'C Report'!AD$400:AD$497)),SUMIF('C Report'!$A$200:$A$299,'C Report Grouper'!$D79,'C Report'!AD$200:AD$299))</f>
        <v>0</v>
      </c>
      <c r="AG79" s="98">
        <f>IF($D$4="MAP+ADM Waivers",(SUMIF('C Report'!$A$200:$A$299,'C Report Grouper'!$D79,'C Report'!AE$200:AE$299)+SUMIF('C Report'!$A$400:$A$497,'C Report Grouper'!$D79,'C Report'!AE$400:AE$497)),SUMIF('C Report'!$A$200:$A$299,'C Report Grouper'!$D79,'C Report'!AE$200:AE$299))</f>
        <v>0</v>
      </c>
      <c r="AH79" s="99">
        <f>IF($D$4="MAP+ADM Waivers",(SUMIF('C Report'!$A$200:$A$299,'C Report Grouper'!$D79,'C Report'!AF$200:AF$299)+SUMIF('C Report'!$A$400:$A$497,'C Report Grouper'!$D79,'C Report'!AF$400:AF$497)),SUMIF('C Report'!$A$200:$A$299,'C Report Grouper'!$D79,'C Report'!AF$200:AF$299))</f>
        <v>0</v>
      </c>
    </row>
    <row r="80" spans="2:34" ht="13" hidden="1" x14ac:dyDescent="0.3">
      <c r="B80" s="22" t="str">
        <f>IFERROR(VLOOKUP(C80,'MEG Def'!$A$42:$B$45,2),"")</f>
        <v>Family Planning</v>
      </c>
      <c r="C80" s="56">
        <v>1</v>
      </c>
      <c r="D80" s="282" t="s">
        <v>223</v>
      </c>
      <c r="E80" s="97">
        <f>IF($D$4="MAP+ADM Waivers",(SUMIF('C Report'!$A$200:$A$299,'C Report Grouper'!$D80,'C Report'!C$200:C$299)+SUMIF('C Report'!$A$400:$A$497,'C Report Grouper'!$D80,'C Report'!C$400:C$497)),SUMIF('C Report'!$A$200:$A$299,'C Report Grouper'!$D80,'C Report'!C$200:C$299))</f>
        <v>0</v>
      </c>
      <c r="F80" s="98">
        <f>IF($D$4="MAP+ADM Waivers",(SUMIF('C Report'!$A$200:$A$299,'C Report Grouper'!$D80,'C Report'!D$200:D$299)+SUMIF('C Report'!$A$400:$A$497,'C Report Grouper'!$D80,'C Report'!D$400:D$497)),SUMIF('C Report'!$A$200:$A$299,'C Report Grouper'!$D80,'C Report'!D$200:D$299))</f>
        <v>0</v>
      </c>
      <c r="G80" s="98">
        <f>IF($D$4="MAP+ADM Waivers",(SUMIF('C Report'!$A$200:$A$299,'C Report Grouper'!$D80,'C Report'!E$200:E$299)+SUMIF('C Report'!$A$400:$A$497,'C Report Grouper'!$D80,'C Report'!E$400:E$497)),SUMIF('C Report'!$A$200:$A$299,'C Report Grouper'!$D80,'C Report'!E$200:E$299))</f>
        <v>13975303</v>
      </c>
      <c r="H80" s="98">
        <f>IF($D$4="MAP+ADM Waivers",(SUMIF('C Report'!$A$200:$A$299,'C Report Grouper'!$D80,'C Report'!F$200:F$299)+SUMIF('C Report'!$A$400:$A$497,'C Report Grouper'!$D80,'C Report'!F$400:F$497)),SUMIF('C Report'!$A$200:$A$299,'C Report Grouper'!$D80,'C Report'!F$200:F$299))</f>
        <v>0</v>
      </c>
      <c r="I80" s="98">
        <f>IF($D$4="MAP+ADM Waivers",(SUMIF('C Report'!$A$200:$A$299,'C Report Grouper'!$D80,'C Report'!G$200:G$299)+SUMIF('C Report'!$A$400:$A$497,'C Report Grouper'!$D80,'C Report'!G$400:G$497)),SUMIF('C Report'!$A$200:$A$299,'C Report Grouper'!$D80,'C Report'!G$200:G$299))</f>
        <v>0</v>
      </c>
      <c r="J80" s="98">
        <f>IF($D$4="MAP+ADM Waivers",(SUMIF('C Report'!$A$200:$A$299,'C Report Grouper'!$D80,'C Report'!H$200:H$299)+SUMIF('C Report'!$A$400:$A$497,'C Report Grouper'!$D80,'C Report'!H$400:H$497)),SUMIF('C Report'!$A$200:$A$299,'C Report Grouper'!$D80,'C Report'!H$200:H$299))</f>
        <v>0</v>
      </c>
      <c r="K80" s="98">
        <f>IF($D$4="MAP+ADM Waivers",(SUMIF('C Report'!$A$200:$A$299,'C Report Grouper'!$D80,'C Report'!I$200:I$299)+SUMIF('C Report'!$A$400:$A$497,'C Report Grouper'!$D80,'C Report'!I$400:I$497)),SUMIF('C Report'!$A$200:$A$299,'C Report Grouper'!$D80,'C Report'!I$200:I$299))</f>
        <v>0</v>
      </c>
      <c r="L80" s="98">
        <f>IF($D$4="MAP+ADM Waivers",(SUMIF('C Report'!$A$200:$A$299,'C Report Grouper'!$D80,'C Report'!J$200:J$299)+SUMIF('C Report'!$A$400:$A$497,'C Report Grouper'!$D80,'C Report'!J$400:J$497)),SUMIF('C Report'!$A$200:$A$299,'C Report Grouper'!$D80,'C Report'!J$200:J$299))</f>
        <v>0</v>
      </c>
      <c r="M80" s="98">
        <f>IF($D$4="MAP+ADM Waivers",(SUMIF('C Report'!$A$200:$A$299,'C Report Grouper'!$D80,'C Report'!K$200:K$299)+SUMIF('C Report'!$A$400:$A$497,'C Report Grouper'!$D80,'C Report'!K$400:K$497)),SUMIF('C Report'!$A$200:$A$299,'C Report Grouper'!$D80,'C Report'!K$200:K$299))</f>
        <v>0</v>
      </c>
      <c r="N80" s="98">
        <f>IF($D$4="MAP+ADM Waivers",(SUMIF('C Report'!$A$200:$A$299,'C Report Grouper'!$D80,'C Report'!L$200:L$299)+SUMIF('C Report'!$A$400:$A$497,'C Report Grouper'!$D80,'C Report'!L$400:L$497)),SUMIF('C Report'!$A$200:$A$299,'C Report Grouper'!$D80,'C Report'!L$200:L$299))</f>
        <v>0</v>
      </c>
      <c r="O80" s="98">
        <f>IF($D$4="MAP+ADM Waivers",(SUMIF('C Report'!$A$200:$A$299,'C Report Grouper'!$D80,'C Report'!M$200:M$299)+SUMIF('C Report'!$A$400:$A$497,'C Report Grouper'!$D80,'C Report'!M$400:M$497)),SUMIF('C Report'!$A$200:$A$299,'C Report Grouper'!$D80,'C Report'!M$200:M$299))</f>
        <v>0</v>
      </c>
      <c r="P80" s="98">
        <f>IF($D$4="MAP+ADM Waivers",(SUMIF('C Report'!$A$200:$A$299,'C Report Grouper'!$D80,'C Report'!N$200:N$299)+SUMIF('C Report'!$A$400:$A$497,'C Report Grouper'!$D80,'C Report'!N$400:N$497)),SUMIF('C Report'!$A$200:$A$299,'C Report Grouper'!$D80,'C Report'!N$200:N$299))</f>
        <v>0</v>
      </c>
      <c r="Q80" s="98">
        <f>IF($D$4="MAP+ADM Waivers",(SUMIF('C Report'!$A$200:$A$299,'C Report Grouper'!$D80,'C Report'!O$200:O$299)+SUMIF('C Report'!$A$400:$A$497,'C Report Grouper'!$D80,'C Report'!O$400:O$497)),SUMIF('C Report'!$A$200:$A$299,'C Report Grouper'!$D80,'C Report'!O$200:O$299))</f>
        <v>0</v>
      </c>
      <c r="R80" s="98">
        <f>IF($D$4="MAP+ADM Waivers",(SUMIF('C Report'!$A$200:$A$299,'C Report Grouper'!$D80,'C Report'!P$200:P$299)+SUMIF('C Report'!$A$400:$A$497,'C Report Grouper'!$D80,'C Report'!P$400:P$497)),SUMIF('C Report'!$A$200:$A$299,'C Report Grouper'!$D80,'C Report'!P$200:P$299))</f>
        <v>0</v>
      </c>
      <c r="S80" s="98">
        <f>IF($D$4="MAP+ADM Waivers",(SUMIF('C Report'!$A$200:$A$299,'C Report Grouper'!$D80,'C Report'!Q$200:Q$299)+SUMIF('C Report'!$A$400:$A$497,'C Report Grouper'!$D80,'C Report'!Q$400:Q$497)),SUMIF('C Report'!$A$200:$A$299,'C Report Grouper'!$D80,'C Report'!Q$200:Q$299))</f>
        <v>0</v>
      </c>
      <c r="T80" s="98">
        <f>IF($D$4="MAP+ADM Waivers",(SUMIF('C Report'!$A$200:$A$299,'C Report Grouper'!$D80,'C Report'!R$200:R$299)+SUMIF('C Report'!$A$400:$A$497,'C Report Grouper'!$D80,'C Report'!R$400:R$497)),SUMIF('C Report'!$A$200:$A$299,'C Report Grouper'!$D80,'C Report'!R$200:R$299))</f>
        <v>0</v>
      </c>
      <c r="U80" s="98">
        <f>IF($D$4="MAP+ADM Waivers",(SUMIF('C Report'!$A$200:$A$299,'C Report Grouper'!$D80,'C Report'!S$200:S$299)+SUMIF('C Report'!$A$400:$A$497,'C Report Grouper'!$D80,'C Report'!S$400:S$497)),SUMIF('C Report'!$A$200:$A$299,'C Report Grouper'!$D80,'C Report'!S$200:S$299))</f>
        <v>0</v>
      </c>
      <c r="V80" s="98">
        <f>IF($D$4="MAP+ADM Waivers",(SUMIF('C Report'!$A$200:$A$299,'C Report Grouper'!$D80,'C Report'!T$200:T$299)+SUMIF('C Report'!$A$400:$A$497,'C Report Grouper'!$D80,'C Report'!T$400:T$497)),SUMIF('C Report'!$A$200:$A$299,'C Report Grouper'!$D80,'C Report'!T$200:T$299))</f>
        <v>0</v>
      </c>
      <c r="W80" s="98">
        <f>IF($D$4="MAP+ADM Waivers",(SUMIF('C Report'!$A$200:$A$299,'C Report Grouper'!$D80,'C Report'!U$200:U$299)+SUMIF('C Report'!$A$400:$A$497,'C Report Grouper'!$D80,'C Report'!U$400:U$497)),SUMIF('C Report'!$A$200:$A$299,'C Report Grouper'!$D80,'C Report'!U$200:U$299))</f>
        <v>0</v>
      </c>
      <c r="X80" s="98">
        <f>IF($D$4="MAP+ADM Waivers",(SUMIF('C Report'!$A$200:$A$299,'C Report Grouper'!$D80,'C Report'!V$200:V$299)+SUMIF('C Report'!$A$400:$A$497,'C Report Grouper'!$D80,'C Report'!V$400:V$497)),SUMIF('C Report'!$A$200:$A$299,'C Report Grouper'!$D80,'C Report'!V$200:V$299))</f>
        <v>0</v>
      </c>
      <c r="Y80" s="98">
        <f>IF($D$4="MAP+ADM Waivers",(SUMIF('C Report'!$A$200:$A$299,'C Report Grouper'!$D80,'C Report'!W$200:W$299)+SUMIF('C Report'!$A$400:$A$497,'C Report Grouper'!$D80,'C Report'!W$400:W$497)),SUMIF('C Report'!$A$200:$A$299,'C Report Grouper'!$D80,'C Report'!W$200:W$299))</f>
        <v>0</v>
      </c>
      <c r="Z80" s="98">
        <f>IF($D$4="MAP+ADM Waivers",(SUMIF('C Report'!$A$200:$A$299,'C Report Grouper'!$D80,'C Report'!X$200:X$299)+SUMIF('C Report'!$A$400:$A$497,'C Report Grouper'!$D80,'C Report'!X$400:X$497)),SUMIF('C Report'!$A$200:$A$299,'C Report Grouper'!$D80,'C Report'!X$200:X$299))</f>
        <v>0</v>
      </c>
      <c r="AA80" s="98">
        <f>IF($D$4="MAP+ADM Waivers",(SUMIF('C Report'!$A$200:$A$299,'C Report Grouper'!$D80,'C Report'!Y$200:Y$299)+SUMIF('C Report'!$A$400:$A$497,'C Report Grouper'!$D80,'C Report'!Y$400:Y$497)),SUMIF('C Report'!$A$200:$A$299,'C Report Grouper'!$D80,'C Report'!Y$200:Y$299))</f>
        <v>0</v>
      </c>
      <c r="AB80" s="98">
        <f>IF($D$4="MAP+ADM Waivers",(SUMIF('C Report'!$A$200:$A$299,'C Report Grouper'!$D80,'C Report'!Z$200:Z$299)+SUMIF('C Report'!$A$400:$A$497,'C Report Grouper'!$D80,'C Report'!Z$400:Z$497)),SUMIF('C Report'!$A$200:$A$299,'C Report Grouper'!$D80,'C Report'!Z$200:Z$299))</f>
        <v>0</v>
      </c>
      <c r="AC80" s="98">
        <f>IF($D$4="MAP+ADM Waivers",(SUMIF('C Report'!$A$200:$A$299,'C Report Grouper'!$D80,'C Report'!AA$200:AA$299)+SUMIF('C Report'!$A$400:$A$497,'C Report Grouper'!$D80,'C Report'!AA$400:AA$497)),SUMIF('C Report'!$A$200:$A$299,'C Report Grouper'!$D80,'C Report'!AA$200:AA$299))</f>
        <v>0</v>
      </c>
      <c r="AD80" s="98">
        <f>IF($D$4="MAP+ADM Waivers",(SUMIF('C Report'!$A$200:$A$299,'C Report Grouper'!$D80,'C Report'!AB$200:AB$299)+SUMIF('C Report'!$A$400:$A$497,'C Report Grouper'!$D80,'C Report'!AB$400:AB$497)),SUMIF('C Report'!$A$200:$A$299,'C Report Grouper'!$D80,'C Report'!AB$200:AB$299))</f>
        <v>0</v>
      </c>
      <c r="AE80" s="98">
        <f>IF($D$4="MAP+ADM Waivers",(SUMIF('C Report'!$A$200:$A$299,'C Report Grouper'!$D80,'C Report'!AC$200:AC$299)+SUMIF('C Report'!$A$400:$A$497,'C Report Grouper'!$D80,'C Report'!AC$400:AC$497)),SUMIF('C Report'!$A$200:$A$299,'C Report Grouper'!$D80,'C Report'!AC$200:AC$299))</f>
        <v>0</v>
      </c>
      <c r="AF80" s="98">
        <f>IF($D$4="MAP+ADM Waivers",(SUMIF('C Report'!$A$200:$A$299,'C Report Grouper'!$D80,'C Report'!AD$200:AD$299)+SUMIF('C Report'!$A$400:$A$497,'C Report Grouper'!$D80,'C Report'!AD$400:AD$497)),SUMIF('C Report'!$A$200:$A$299,'C Report Grouper'!$D80,'C Report'!AD$200:AD$299))</f>
        <v>0</v>
      </c>
      <c r="AG80" s="98">
        <f>IF($D$4="MAP+ADM Waivers",(SUMIF('C Report'!$A$200:$A$299,'C Report Grouper'!$D80,'C Report'!AE$200:AE$299)+SUMIF('C Report'!$A$400:$A$497,'C Report Grouper'!$D80,'C Report'!AE$400:AE$497)),SUMIF('C Report'!$A$200:$A$299,'C Report Grouper'!$D80,'C Report'!AE$200:AE$299))</f>
        <v>0</v>
      </c>
      <c r="AH80" s="99">
        <f>IF($D$4="MAP+ADM Waivers",(SUMIF('C Report'!$A$200:$A$299,'C Report Grouper'!$D80,'C Report'!AF$200:AF$299)+SUMIF('C Report'!$A$400:$A$497,'C Report Grouper'!$D80,'C Report'!AF$400:AF$497)),SUMIF('C Report'!$A$200:$A$299,'C Report Grouper'!$D80,'C Report'!AF$200:AF$299))</f>
        <v>0</v>
      </c>
    </row>
    <row r="81" spans="2:34" ht="13" hidden="1" x14ac:dyDescent="0.3">
      <c r="B81" s="22" t="str">
        <f>IFERROR(VLOOKUP(C81,'MEG Def'!$A$42:$B$45,2),"")</f>
        <v/>
      </c>
      <c r="C81" s="56"/>
      <c r="D81" s="282"/>
      <c r="E81" s="97">
        <f>IF($D$4="MAP+ADM Waivers",(SUMIF('C Report'!$A$200:$A$299,'C Report Grouper'!$D81,'C Report'!C$200:C$299)+SUMIF('C Report'!$A$400:$A$497,'C Report Grouper'!$D81,'C Report'!C$400:C$497)),SUMIF('C Report'!$A$200:$A$299,'C Report Grouper'!$D81,'C Report'!C$200:C$299))</f>
        <v>0</v>
      </c>
      <c r="F81" s="98">
        <f>IF($D$4="MAP+ADM Waivers",(SUMIF('C Report'!$A$200:$A$299,'C Report Grouper'!$D81,'C Report'!D$200:D$299)+SUMIF('C Report'!$A$400:$A$497,'C Report Grouper'!$D81,'C Report'!D$400:D$497)),SUMIF('C Report'!$A$200:$A$299,'C Report Grouper'!$D81,'C Report'!D$200:D$299))</f>
        <v>0</v>
      </c>
      <c r="G81" s="98">
        <f>IF($D$4="MAP+ADM Waivers",(SUMIF('C Report'!$A$200:$A$299,'C Report Grouper'!$D81,'C Report'!E$200:E$299)+SUMIF('C Report'!$A$400:$A$497,'C Report Grouper'!$D81,'C Report'!E$400:E$497)),SUMIF('C Report'!$A$200:$A$299,'C Report Grouper'!$D81,'C Report'!E$200:E$299))</f>
        <v>0</v>
      </c>
      <c r="H81" s="98">
        <f>IF($D$4="MAP+ADM Waivers",(SUMIF('C Report'!$A$200:$A$299,'C Report Grouper'!$D81,'C Report'!F$200:F$299)+SUMIF('C Report'!$A$400:$A$497,'C Report Grouper'!$D81,'C Report'!F$400:F$497)),SUMIF('C Report'!$A$200:$A$299,'C Report Grouper'!$D81,'C Report'!F$200:F$299))</f>
        <v>0</v>
      </c>
      <c r="I81" s="98">
        <f>IF($D$4="MAP+ADM Waivers",(SUMIF('C Report'!$A$200:$A$299,'C Report Grouper'!$D81,'C Report'!G$200:G$299)+SUMIF('C Report'!$A$400:$A$497,'C Report Grouper'!$D81,'C Report'!G$400:G$497)),SUMIF('C Report'!$A$200:$A$299,'C Report Grouper'!$D81,'C Report'!G$200:G$299))</f>
        <v>0</v>
      </c>
      <c r="J81" s="98">
        <f>IF($D$4="MAP+ADM Waivers",(SUMIF('C Report'!$A$200:$A$299,'C Report Grouper'!$D81,'C Report'!H$200:H$299)+SUMIF('C Report'!$A$400:$A$497,'C Report Grouper'!$D81,'C Report'!H$400:H$497)),SUMIF('C Report'!$A$200:$A$299,'C Report Grouper'!$D81,'C Report'!H$200:H$299))</f>
        <v>0</v>
      </c>
      <c r="K81" s="98">
        <f>IF($D$4="MAP+ADM Waivers",(SUMIF('C Report'!$A$200:$A$299,'C Report Grouper'!$D81,'C Report'!I$200:I$299)+SUMIF('C Report'!$A$400:$A$497,'C Report Grouper'!$D81,'C Report'!I$400:I$497)),SUMIF('C Report'!$A$200:$A$299,'C Report Grouper'!$D81,'C Report'!I$200:I$299))</f>
        <v>0</v>
      </c>
      <c r="L81" s="98">
        <f>IF($D$4="MAP+ADM Waivers",(SUMIF('C Report'!$A$200:$A$299,'C Report Grouper'!$D81,'C Report'!J$200:J$299)+SUMIF('C Report'!$A$400:$A$497,'C Report Grouper'!$D81,'C Report'!J$400:J$497)),SUMIF('C Report'!$A$200:$A$299,'C Report Grouper'!$D81,'C Report'!J$200:J$299))</f>
        <v>0</v>
      </c>
      <c r="M81" s="98">
        <f>IF($D$4="MAP+ADM Waivers",(SUMIF('C Report'!$A$200:$A$299,'C Report Grouper'!$D81,'C Report'!K$200:K$299)+SUMIF('C Report'!$A$400:$A$497,'C Report Grouper'!$D81,'C Report'!K$400:K$497)),SUMIF('C Report'!$A$200:$A$299,'C Report Grouper'!$D81,'C Report'!K$200:K$299))</f>
        <v>0</v>
      </c>
      <c r="N81" s="98">
        <f>IF($D$4="MAP+ADM Waivers",(SUMIF('C Report'!$A$200:$A$299,'C Report Grouper'!$D81,'C Report'!L$200:L$299)+SUMIF('C Report'!$A$400:$A$497,'C Report Grouper'!$D81,'C Report'!L$400:L$497)),SUMIF('C Report'!$A$200:$A$299,'C Report Grouper'!$D81,'C Report'!L$200:L$299))</f>
        <v>0</v>
      </c>
      <c r="O81" s="98">
        <f>IF($D$4="MAP+ADM Waivers",(SUMIF('C Report'!$A$200:$A$299,'C Report Grouper'!$D81,'C Report'!M$200:M$299)+SUMIF('C Report'!$A$400:$A$497,'C Report Grouper'!$D81,'C Report'!M$400:M$497)),SUMIF('C Report'!$A$200:$A$299,'C Report Grouper'!$D81,'C Report'!M$200:M$299))</f>
        <v>0</v>
      </c>
      <c r="P81" s="98">
        <f>IF($D$4="MAP+ADM Waivers",(SUMIF('C Report'!$A$200:$A$299,'C Report Grouper'!$D81,'C Report'!N$200:N$299)+SUMIF('C Report'!$A$400:$A$497,'C Report Grouper'!$D81,'C Report'!N$400:N$497)),SUMIF('C Report'!$A$200:$A$299,'C Report Grouper'!$D81,'C Report'!N$200:N$299))</f>
        <v>0</v>
      </c>
      <c r="Q81" s="98">
        <f>IF($D$4="MAP+ADM Waivers",(SUMIF('C Report'!$A$200:$A$299,'C Report Grouper'!$D81,'C Report'!O$200:O$299)+SUMIF('C Report'!$A$400:$A$497,'C Report Grouper'!$D81,'C Report'!O$400:O$497)),SUMIF('C Report'!$A$200:$A$299,'C Report Grouper'!$D81,'C Report'!O$200:O$299))</f>
        <v>0</v>
      </c>
      <c r="R81" s="98">
        <f>IF($D$4="MAP+ADM Waivers",(SUMIF('C Report'!$A$200:$A$299,'C Report Grouper'!$D81,'C Report'!P$200:P$299)+SUMIF('C Report'!$A$400:$A$497,'C Report Grouper'!$D81,'C Report'!P$400:P$497)),SUMIF('C Report'!$A$200:$A$299,'C Report Grouper'!$D81,'C Report'!P$200:P$299))</f>
        <v>0</v>
      </c>
      <c r="S81" s="98">
        <f>IF($D$4="MAP+ADM Waivers",(SUMIF('C Report'!$A$200:$A$299,'C Report Grouper'!$D81,'C Report'!Q$200:Q$299)+SUMIF('C Report'!$A$400:$A$497,'C Report Grouper'!$D81,'C Report'!Q$400:Q$497)),SUMIF('C Report'!$A$200:$A$299,'C Report Grouper'!$D81,'C Report'!Q$200:Q$299))</f>
        <v>0</v>
      </c>
      <c r="T81" s="98">
        <f>IF($D$4="MAP+ADM Waivers",(SUMIF('C Report'!$A$200:$A$299,'C Report Grouper'!$D81,'C Report'!R$200:R$299)+SUMIF('C Report'!$A$400:$A$497,'C Report Grouper'!$D81,'C Report'!R$400:R$497)),SUMIF('C Report'!$A$200:$A$299,'C Report Grouper'!$D81,'C Report'!R$200:R$299))</f>
        <v>0</v>
      </c>
      <c r="U81" s="98">
        <f>IF($D$4="MAP+ADM Waivers",(SUMIF('C Report'!$A$200:$A$299,'C Report Grouper'!$D81,'C Report'!S$200:S$299)+SUMIF('C Report'!$A$400:$A$497,'C Report Grouper'!$D81,'C Report'!S$400:S$497)),SUMIF('C Report'!$A$200:$A$299,'C Report Grouper'!$D81,'C Report'!S$200:S$299))</f>
        <v>0</v>
      </c>
      <c r="V81" s="98">
        <f>IF($D$4="MAP+ADM Waivers",(SUMIF('C Report'!$A$200:$A$299,'C Report Grouper'!$D81,'C Report'!T$200:T$299)+SUMIF('C Report'!$A$400:$A$497,'C Report Grouper'!$D81,'C Report'!T$400:T$497)),SUMIF('C Report'!$A$200:$A$299,'C Report Grouper'!$D81,'C Report'!T$200:T$299))</f>
        <v>0</v>
      </c>
      <c r="W81" s="98">
        <f>IF($D$4="MAP+ADM Waivers",(SUMIF('C Report'!$A$200:$A$299,'C Report Grouper'!$D81,'C Report'!U$200:U$299)+SUMIF('C Report'!$A$400:$A$497,'C Report Grouper'!$D81,'C Report'!U$400:U$497)),SUMIF('C Report'!$A$200:$A$299,'C Report Grouper'!$D81,'C Report'!U$200:U$299))</f>
        <v>0</v>
      </c>
      <c r="X81" s="98">
        <f>IF($D$4="MAP+ADM Waivers",(SUMIF('C Report'!$A$200:$A$299,'C Report Grouper'!$D81,'C Report'!V$200:V$299)+SUMIF('C Report'!$A$400:$A$497,'C Report Grouper'!$D81,'C Report'!V$400:V$497)),SUMIF('C Report'!$A$200:$A$299,'C Report Grouper'!$D81,'C Report'!V$200:V$299))</f>
        <v>0</v>
      </c>
      <c r="Y81" s="98">
        <f>IF($D$4="MAP+ADM Waivers",(SUMIF('C Report'!$A$200:$A$299,'C Report Grouper'!$D81,'C Report'!W$200:W$299)+SUMIF('C Report'!$A$400:$A$497,'C Report Grouper'!$D81,'C Report'!W$400:W$497)),SUMIF('C Report'!$A$200:$A$299,'C Report Grouper'!$D81,'C Report'!W$200:W$299))</f>
        <v>0</v>
      </c>
      <c r="Z81" s="98">
        <f>IF($D$4="MAP+ADM Waivers",(SUMIF('C Report'!$A$200:$A$299,'C Report Grouper'!$D81,'C Report'!X$200:X$299)+SUMIF('C Report'!$A$400:$A$497,'C Report Grouper'!$D81,'C Report'!X$400:X$497)),SUMIF('C Report'!$A$200:$A$299,'C Report Grouper'!$D81,'C Report'!X$200:X$299))</f>
        <v>0</v>
      </c>
      <c r="AA81" s="98">
        <f>IF($D$4="MAP+ADM Waivers",(SUMIF('C Report'!$A$200:$A$299,'C Report Grouper'!$D81,'C Report'!Y$200:Y$299)+SUMIF('C Report'!$A$400:$A$497,'C Report Grouper'!$D81,'C Report'!Y$400:Y$497)),SUMIF('C Report'!$A$200:$A$299,'C Report Grouper'!$D81,'C Report'!Y$200:Y$299))</f>
        <v>0</v>
      </c>
      <c r="AB81" s="98">
        <f>IF($D$4="MAP+ADM Waivers",(SUMIF('C Report'!$A$200:$A$299,'C Report Grouper'!$D81,'C Report'!Z$200:Z$299)+SUMIF('C Report'!$A$400:$A$497,'C Report Grouper'!$D81,'C Report'!Z$400:Z$497)),SUMIF('C Report'!$A$200:$A$299,'C Report Grouper'!$D81,'C Report'!Z$200:Z$299))</f>
        <v>0</v>
      </c>
      <c r="AC81" s="98">
        <f>IF($D$4="MAP+ADM Waivers",(SUMIF('C Report'!$A$200:$A$299,'C Report Grouper'!$D81,'C Report'!AA$200:AA$299)+SUMIF('C Report'!$A$400:$A$497,'C Report Grouper'!$D81,'C Report'!AA$400:AA$497)),SUMIF('C Report'!$A$200:$A$299,'C Report Grouper'!$D81,'C Report'!AA$200:AA$299))</f>
        <v>0</v>
      </c>
      <c r="AD81" s="98">
        <f>IF($D$4="MAP+ADM Waivers",(SUMIF('C Report'!$A$200:$A$299,'C Report Grouper'!$D81,'C Report'!AB$200:AB$299)+SUMIF('C Report'!$A$400:$A$497,'C Report Grouper'!$D81,'C Report'!AB$400:AB$497)),SUMIF('C Report'!$A$200:$A$299,'C Report Grouper'!$D81,'C Report'!AB$200:AB$299))</f>
        <v>0</v>
      </c>
      <c r="AE81" s="98">
        <f>IF($D$4="MAP+ADM Waivers",(SUMIF('C Report'!$A$200:$A$299,'C Report Grouper'!$D81,'C Report'!AC$200:AC$299)+SUMIF('C Report'!$A$400:$A$497,'C Report Grouper'!$D81,'C Report'!AC$400:AC$497)),SUMIF('C Report'!$A$200:$A$299,'C Report Grouper'!$D81,'C Report'!AC$200:AC$299))</f>
        <v>0</v>
      </c>
      <c r="AF81" s="98">
        <f>IF($D$4="MAP+ADM Waivers",(SUMIF('C Report'!$A$200:$A$299,'C Report Grouper'!$D81,'C Report'!AD$200:AD$299)+SUMIF('C Report'!$A$400:$A$497,'C Report Grouper'!$D81,'C Report'!AD$400:AD$497)),SUMIF('C Report'!$A$200:$A$299,'C Report Grouper'!$D81,'C Report'!AD$200:AD$299))</f>
        <v>0</v>
      </c>
      <c r="AG81" s="98">
        <f>IF($D$4="MAP+ADM Waivers",(SUMIF('C Report'!$A$200:$A$299,'C Report Grouper'!$D81,'C Report'!AE$200:AE$299)+SUMIF('C Report'!$A$400:$A$497,'C Report Grouper'!$D81,'C Report'!AE$400:AE$497)),SUMIF('C Report'!$A$200:$A$299,'C Report Grouper'!$D81,'C Report'!AE$200:AE$299))</f>
        <v>0</v>
      </c>
      <c r="AH81" s="99">
        <f>IF($D$4="MAP+ADM Waivers",(SUMIF('C Report'!$A$200:$A$299,'C Report Grouper'!$D81,'C Report'!AF$200:AF$299)+SUMIF('C Report'!$A$400:$A$497,'C Report Grouper'!$D81,'C Report'!AF$400:AF$497)),SUMIF('C Report'!$A$200:$A$299,'C Report Grouper'!$D81,'C Report'!AF$200:AF$299))</f>
        <v>0</v>
      </c>
    </row>
    <row r="82" spans="2:34" ht="13" hidden="1" x14ac:dyDescent="0.3">
      <c r="B82" s="33"/>
      <c r="C82" s="56"/>
      <c r="D82" s="282"/>
      <c r="E82" s="97">
        <f>IF($D$4="MAP+ADM Waivers",(SUMIF('C Report'!$A$200:$A$299,'C Report Grouper'!$D82,'C Report'!C$200:C$299)+SUMIF('C Report'!$A$400:$A$497,'C Report Grouper'!$D82,'C Report'!C$400:C$497)),SUMIF('C Report'!$A$200:$A$299,'C Report Grouper'!$D82,'C Report'!C$200:C$299))</f>
        <v>0</v>
      </c>
      <c r="F82" s="98">
        <f>IF($D$4="MAP+ADM Waivers",(SUMIF('C Report'!$A$200:$A$299,'C Report Grouper'!$D82,'C Report'!D$200:D$299)+SUMIF('C Report'!$A$400:$A$497,'C Report Grouper'!$D82,'C Report'!D$400:D$497)),SUMIF('C Report'!$A$200:$A$299,'C Report Grouper'!$D82,'C Report'!D$200:D$299))</f>
        <v>0</v>
      </c>
      <c r="G82" s="98">
        <f>IF($D$4="MAP+ADM Waivers",(SUMIF('C Report'!$A$200:$A$299,'C Report Grouper'!$D82,'C Report'!E$200:E$299)+SUMIF('C Report'!$A$400:$A$497,'C Report Grouper'!$D82,'C Report'!E$400:E$497)),SUMIF('C Report'!$A$200:$A$299,'C Report Grouper'!$D82,'C Report'!E$200:E$299))</f>
        <v>0</v>
      </c>
      <c r="H82" s="98">
        <f>IF($D$4="MAP+ADM Waivers",(SUMIF('C Report'!$A$200:$A$299,'C Report Grouper'!$D82,'C Report'!F$200:F$299)+SUMIF('C Report'!$A$400:$A$497,'C Report Grouper'!$D82,'C Report'!F$400:F$497)),SUMIF('C Report'!$A$200:$A$299,'C Report Grouper'!$D82,'C Report'!F$200:F$299))</f>
        <v>0</v>
      </c>
      <c r="I82" s="98">
        <f>IF($D$4="MAP+ADM Waivers",(SUMIF('C Report'!$A$200:$A$299,'C Report Grouper'!$D82,'C Report'!G$200:G$299)+SUMIF('C Report'!$A$400:$A$497,'C Report Grouper'!$D82,'C Report'!G$400:G$497)),SUMIF('C Report'!$A$200:$A$299,'C Report Grouper'!$D82,'C Report'!G$200:G$299))</f>
        <v>0</v>
      </c>
      <c r="J82" s="98">
        <f>IF($D$4="MAP+ADM Waivers",(SUMIF('C Report'!$A$200:$A$299,'C Report Grouper'!$D82,'C Report'!H$200:H$299)+SUMIF('C Report'!$A$400:$A$497,'C Report Grouper'!$D82,'C Report'!H$400:H$497)),SUMIF('C Report'!$A$200:$A$299,'C Report Grouper'!$D82,'C Report'!H$200:H$299))</f>
        <v>0</v>
      </c>
      <c r="K82" s="98">
        <f>IF($D$4="MAP+ADM Waivers",(SUMIF('C Report'!$A$200:$A$299,'C Report Grouper'!$D82,'C Report'!I$200:I$299)+SUMIF('C Report'!$A$400:$A$497,'C Report Grouper'!$D82,'C Report'!I$400:I$497)),SUMIF('C Report'!$A$200:$A$299,'C Report Grouper'!$D82,'C Report'!I$200:I$299))</f>
        <v>0</v>
      </c>
      <c r="L82" s="98">
        <f>IF($D$4="MAP+ADM Waivers",(SUMIF('C Report'!$A$200:$A$299,'C Report Grouper'!$D82,'C Report'!J$200:J$299)+SUMIF('C Report'!$A$400:$A$497,'C Report Grouper'!$D82,'C Report'!J$400:J$497)),SUMIF('C Report'!$A$200:$A$299,'C Report Grouper'!$D82,'C Report'!J$200:J$299))</f>
        <v>0</v>
      </c>
      <c r="M82" s="98">
        <f>IF($D$4="MAP+ADM Waivers",(SUMIF('C Report'!$A$200:$A$299,'C Report Grouper'!$D82,'C Report'!K$200:K$299)+SUMIF('C Report'!$A$400:$A$497,'C Report Grouper'!$D82,'C Report'!K$400:K$497)),SUMIF('C Report'!$A$200:$A$299,'C Report Grouper'!$D82,'C Report'!K$200:K$299))</f>
        <v>0</v>
      </c>
      <c r="N82" s="98">
        <f>IF($D$4="MAP+ADM Waivers",(SUMIF('C Report'!$A$200:$A$299,'C Report Grouper'!$D82,'C Report'!L$200:L$299)+SUMIF('C Report'!$A$400:$A$497,'C Report Grouper'!$D82,'C Report'!L$400:L$497)),SUMIF('C Report'!$A$200:$A$299,'C Report Grouper'!$D82,'C Report'!L$200:L$299))</f>
        <v>0</v>
      </c>
      <c r="O82" s="98">
        <f>IF($D$4="MAP+ADM Waivers",(SUMIF('C Report'!$A$200:$A$299,'C Report Grouper'!$D82,'C Report'!M$200:M$299)+SUMIF('C Report'!$A$400:$A$497,'C Report Grouper'!$D82,'C Report'!M$400:M$497)),SUMIF('C Report'!$A$200:$A$299,'C Report Grouper'!$D82,'C Report'!M$200:M$299))</f>
        <v>0</v>
      </c>
      <c r="P82" s="98">
        <f>IF($D$4="MAP+ADM Waivers",(SUMIF('C Report'!$A$200:$A$299,'C Report Grouper'!$D82,'C Report'!N$200:N$299)+SUMIF('C Report'!$A$400:$A$497,'C Report Grouper'!$D82,'C Report'!N$400:N$497)),SUMIF('C Report'!$A$200:$A$299,'C Report Grouper'!$D82,'C Report'!N$200:N$299))</f>
        <v>0</v>
      </c>
      <c r="Q82" s="98">
        <f>IF($D$4="MAP+ADM Waivers",(SUMIF('C Report'!$A$200:$A$299,'C Report Grouper'!$D82,'C Report'!O$200:O$299)+SUMIF('C Report'!$A$400:$A$497,'C Report Grouper'!$D82,'C Report'!O$400:O$497)),SUMIF('C Report'!$A$200:$A$299,'C Report Grouper'!$D82,'C Report'!O$200:O$299))</f>
        <v>0</v>
      </c>
      <c r="R82" s="98">
        <f>IF($D$4="MAP+ADM Waivers",(SUMIF('C Report'!$A$200:$A$299,'C Report Grouper'!$D82,'C Report'!P$200:P$299)+SUMIF('C Report'!$A$400:$A$497,'C Report Grouper'!$D82,'C Report'!P$400:P$497)),SUMIF('C Report'!$A$200:$A$299,'C Report Grouper'!$D82,'C Report'!P$200:P$299))</f>
        <v>0</v>
      </c>
      <c r="S82" s="98">
        <f>IF($D$4="MAP+ADM Waivers",(SUMIF('C Report'!$A$200:$A$299,'C Report Grouper'!$D82,'C Report'!Q$200:Q$299)+SUMIF('C Report'!$A$400:$A$497,'C Report Grouper'!$D82,'C Report'!Q$400:Q$497)),SUMIF('C Report'!$A$200:$A$299,'C Report Grouper'!$D82,'C Report'!Q$200:Q$299))</f>
        <v>0</v>
      </c>
      <c r="T82" s="98">
        <f>IF($D$4="MAP+ADM Waivers",(SUMIF('C Report'!$A$200:$A$299,'C Report Grouper'!$D82,'C Report'!R$200:R$299)+SUMIF('C Report'!$A$400:$A$497,'C Report Grouper'!$D82,'C Report'!R$400:R$497)),SUMIF('C Report'!$A$200:$A$299,'C Report Grouper'!$D82,'C Report'!R$200:R$299))</f>
        <v>0</v>
      </c>
      <c r="U82" s="98">
        <f>IF($D$4="MAP+ADM Waivers",(SUMIF('C Report'!$A$200:$A$299,'C Report Grouper'!$D82,'C Report'!S$200:S$299)+SUMIF('C Report'!$A$400:$A$497,'C Report Grouper'!$D82,'C Report'!S$400:S$497)),SUMIF('C Report'!$A$200:$A$299,'C Report Grouper'!$D82,'C Report'!S$200:S$299))</f>
        <v>0</v>
      </c>
      <c r="V82" s="98">
        <f>IF($D$4="MAP+ADM Waivers",(SUMIF('C Report'!$A$200:$A$299,'C Report Grouper'!$D82,'C Report'!T$200:T$299)+SUMIF('C Report'!$A$400:$A$497,'C Report Grouper'!$D82,'C Report'!T$400:T$497)),SUMIF('C Report'!$A$200:$A$299,'C Report Grouper'!$D82,'C Report'!T$200:T$299))</f>
        <v>0</v>
      </c>
      <c r="W82" s="98">
        <f>IF($D$4="MAP+ADM Waivers",(SUMIF('C Report'!$A$200:$A$299,'C Report Grouper'!$D82,'C Report'!U$200:U$299)+SUMIF('C Report'!$A$400:$A$497,'C Report Grouper'!$D82,'C Report'!U$400:U$497)),SUMIF('C Report'!$A$200:$A$299,'C Report Grouper'!$D82,'C Report'!U$200:U$299))</f>
        <v>0</v>
      </c>
      <c r="X82" s="98">
        <f>IF($D$4="MAP+ADM Waivers",(SUMIF('C Report'!$A$200:$A$299,'C Report Grouper'!$D82,'C Report'!V$200:V$299)+SUMIF('C Report'!$A$400:$A$497,'C Report Grouper'!$D82,'C Report'!V$400:V$497)),SUMIF('C Report'!$A$200:$A$299,'C Report Grouper'!$D82,'C Report'!V$200:V$299))</f>
        <v>0</v>
      </c>
      <c r="Y82" s="98">
        <f>IF($D$4="MAP+ADM Waivers",(SUMIF('C Report'!$A$200:$A$299,'C Report Grouper'!$D82,'C Report'!W$200:W$299)+SUMIF('C Report'!$A$400:$A$497,'C Report Grouper'!$D82,'C Report'!W$400:W$497)),SUMIF('C Report'!$A$200:$A$299,'C Report Grouper'!$D82,'C Report'!W$200:W$299))</f>
        <v>0</v>
      </c>
      <c r="Z82" s="98">
        <f>IF($D$4="MAP+ADM Waivers",(SUMIF('C Report'!$A$200:$A$299,'C Report Grouper'!$D82,'C Report'!X$200:X$299)+SUMIF('C Report'!$A$400:$A$497,'C Report Grouper'!$D82,'C Report'!X$400:X$497)),SUMIF('C Report'!$A$200:$A$299,'C Report Grouper'!$D82,'C Report'!X$200:X$299))</f>
        <v>0</v>
      </c>
      <c r="AA82" s="98">
        <f>IF($D$4="MAP+ADM Waivers",(SUMIF('C Report'!$A$200:$A$299,'C Report Grouper'!$D82,'C Report'!Y$200:Y$299)+SUMIF('C Report'!$A$400:$A$497,'C Report Grouper'!$D82,'C Report'!Y$400:Y$497)),SUMIF('C Report'!$A$200:$A$299,'C Report Grouper'!$D82,'C Report'!Y$200:Y$299))</f>
        <v>0</v>
      </c>
      <c r="AB82" s="98">
        <f>IF($D$4="MAP+ADM Waivers",(SUMIF('C Report'!$A$200:$A$299,'C Report Grouper'!$D82,'C Report'!Z$200:Z$299)+SUMIF('C Report'!$A$400:$A$497,'C Report Grouper'!$D82,'C Report'!Z$400:Z$497)),SUMIF('C Report'!$A$200:$A$299,'C Report Grouper'!$D82,'C Report'!Z$200:Z$299))</f>
        <v>0</v>
      </c>
      <c r="AC82" s="98">
        <f>IF($D$4="MAP+ADM Waivers",(SUMIF('C Report'!$A$200:$A$299,'C Report Grouper'!$D82,'C Report'!AA$200:AA$299)+SUMIF('C Report'!$A$400:$A$497,'C Report Grouper'!$D82,'C Report'!AA$400:AA$497)),SUMIF('C Report'!$A$200:$A$299,'C Report Grouper'!$D82,'C Report'!AA$200:AA$299))</f>
        <v>0</v>
      </c>
      <c r="AD82" s="98">
        <f>IF($D$4="MAP+ADM Waivers",(SUMIF('C Report'!$A$200:$A$299,'C Report Grouper'!$D82,'C Report'!AB$200:AB$299)+SUMIF('C Report'!$A$400:$A$497,'C Report Grouper'!$D82,'C Report'!AB$400:AB$497)),SUMIF('C Report'!$A$200:$A$299,'C Report Grouper'!$D82,'C Report'!AB$200:AB$299))</f>
        <v>0</v>
      </c>
      <c r="AE82" s="98">
        <f>IF($D$4="MAP+ADM Waivers",(SUMIF('C Report'!$A$200:$A$299,'C Report Grouper'!$D82,'C Report'!AC$200:AC$299)+SUMIF('C Report'!$A$400:$A$497,'C Report Grouper'!$D82,'C Report'!AC$400:AC$497)),SUMIF('C Report'!$A$200:$A$299,'C Report Grouper'!$D82,'C Report'!AC$200:AC$299))</f>
        <v>0</v>
      </c>
      <c r="AF82" s="98">
        <f>IF($D$4="MAP+ADM Waivers",(SUMIF('C Report'!$A$200:$A$299,'C Report Grouper'!$D82,'C Report'!AD$200:AD$299)+SUMIF('C Report'!$A$400:$A$497,'C Report Grouper'!$D82,'C Report'!AD$400:AD$497)),SUMIF('C Report'!$A$200:$A$299,'C Report Grouper'!$D82,'C Report'!AD$200:AD$299))</f>
        <v>0</v>
      </c>
      <c r="AG82" s="98">
        <f>IF($D$4="MAP+ADM Waivers",(SUMIF('C Report'!$A$200:$A$299,'C Report Grouper'!$D82,'C Report'!AE$200:AE$299)+SUMIF('C Report'!$A$400:$A$497,'C Report Grouper'!$D82,'C Report'!AE$400:AE$497)),SUMIF('C Report'!$A$200:$A$299,'C Report Grouper'!$D82,'C Report'!AE$200:AE$299))</f>
        <v>0</v>
      </c>
      <c r="AH82" s="99">
        <f>IF($D$4="MAP+ADM Waivers",(SUMIF('C Report'!$A$200:$A$299,'C Report Grouper'!$D82,'C Report'!AF$200:AF$299)+SUMIF('C Report'!$A$400:$A$497,'C Report Grouper'!$D82,'C Report'!AF$400:AF$497)),SUMIF('C Report'!$A$200:$A$299,'C Report Grouper'!$D82,'C Report'!AF$200:AF$299))</f>
        <v>0</v>
      </c>
    </row>
    <row r="83" spans="2:34" ht="13" hidden="1" x14ac:dyDescent="0.3">
      <c r="B83" s="6" t="s">
        <v>42</v>
      </c>
      <c r="C83" s="56"/>
      <c r="D83" s="282"/>
      <c r="E83" s="97">
        <f>IF($D$4="MAP+ADM Waivers",(SUMIF('C Report'!$A$200:$A$299,'C Report Grouper'!$D83,'C Report'!C$200:C$299)+SUMIF('C Report'!$A$400:$A$497,'C Report Grouper'!$D83,'C Report'!C$400:C$497)),SUMIF('C Report'!$A$200:$A$299,'C Report Grouper'!$D83,'C Report'!C$200:C$299))</f>
        <v>0</v>
      </c>
      <c r="F83" s="98">
        <f>IF($D$4="MAP+ADM Waivers",(SUMIF('C Report'!$A$200:$A$299,'C Report Grouper'!$D83,'C Report'!D$200:D$299)+SUMIF('C Report'!$A$400:$A$497,'C Report Grouper'!$D83,'C Report'!D$400:D$497)),SUMIF('C Report'!$A$200:$A$299,'C Report Grouper'!$D83,'C Report'!D$200:D$299))</f>
        <v>0</v>
      </c>
      <c r="G83" s="98">
        <f>IF($D$4="MAP+ADM Waivers",(SUMIF('C Report'!$A$200:$A$299,'C Report Grouper'!$D83,'C Report'!E$200:E$299)+SUMIF('C Report'!$A$400:$A$497,'C Report Grouper'!$D83,'C Report'!E$400:E$497)),SUMIF('C Report'!$A$200:$A$299,'C Report Grouper'!$D83,'C Report'!E$200:E$299))</f>
        <v>0</v>
      </c>
      <c r="H83" s="98">
        <f>IF($D$4="MAP+ADM Waivers",(SUMIF('C Report'!$A$200:$A$299,'C Report Grouper'!$D83,'C Report'!F$200:F$299)+SUMIF('C Report'!$A$400:$A$497,'C Report Grouper'!$D83,'C Report'!F$400:F$497)),SUMIF('C Report'!$A$200:$A$299,'C Report Grouper'!$D83,'C Report'!F$200:F$299))</f>
        <v>0</v>
      </c>
      <c r="I83" s="98">
        <f>IF($D$4="MAP+ADM Waivers",(SUMIF('C Report'!$A$200:$A$299,'C Report Grouper'!$D83,'C Report'!G$200:G$299)+SUMIF('C Report'!$A$400:$A$497,'C Report Grouper'!$D83,'C Report'!G$400:G$497)),SUMIF('C Report'!$A$200:$A$299,'C Report Grouper'!$D83,'C Report'!G$200:G$299))</f>
        <v>0</v>
      </c>
      <c r="J83" s="98">
        <f>IF($D$4="MAP+ADM Waivers",(SUMIF('C Report'!$A$200:$A$299,'C Report Grouper'!$D83,'C Report'!H$200:H$299)+SUMIF('C Report'!$A$400:$A$497,'C Report Grouper'!$D83,'C Report'!H$400:H$497)),SUMIF('C Report'!$A$200:$A$299,'C Report Grouper'!$D83,'C Report'!H$200:H$299))</f>
        <v>0</v>
      </c>
      <c r="K83" s="98">
        <f>IF($D$4="MAP+ADM Waivers",(SUMIF('C Report'!$A$200:$A$299,'C Report Grouper'!$D83,'C Report'!I$200:I$299)+SUMIF('C Report'!$A$400:$A$497,'C Report Grouper'!$D83,'C Report'!I$400:I$497)),SUMIF('C Report'!$A$200:$A$299,'C Report Grouper'!$D83,'C Report'!I$200:I$299))</f>
        <v>0</v>
      </c>
      <c r="L83" s="98">
        <f>IF($D$4="MAP+ADM Waivers",(SUMIF('C Report'!$A$200:$A$299,'C Report Grouper'!$D83,'C Report'!J$200:J$299)+SUMIF('C Report'!$A$400:$A$497,'C Report Grouper'!$D83,'C Report'!J$400:J$497)),SUMIF('C Report'!$A$200:$A$299,'C Report Grouper'!$D83,'C Report'!J$200:J$299))</f>
        <v>0</v>
      </c>
      <c r="M83" s="98">
        <f>IF($D$4="MAP+ADM Waivers",(SUMIF('C Report'!$A$200:$A$299,'C Report Grouper'!$D83,'C Report'!K$200:K$299)+SUMIF('C Report'!$A$400:$A$497,'C Report Grouper'!$D83,'C Report'!K$400:K$497)),SUMIF('C Report'!$A$200:$A$299,'C Report Grouper'!$D83,'C Report'!K$200:K$299))</f>
        <v>0</v>
      </c>
      <c r="N83" s="98">
        <f>IF($D$4="MAP+ADM Waivers",(SUMIF('C Report'!$A$200:$A$299,'C Report Grouper'!$D83,'C Report'!L$200:L$299)+SUMIF('C Report'!$A$400:$A$497,'C Report Grouper'!$D83,'C Report'!L$400:L$497)),SUMIF('C Report'!$A$200:$A$299,'C Report Grouper'!$D83,'C Report'!L$200:L$299))</f>
        <v>0</v>
      </c>
      <c r="O83" s="98">
        <f>IF($D$4="MAP+ADM Waivers",(SUMIF('C Report'!$A$200:$A$299,'C Report Grouper'!$D83,'C Report'!M$200:M$299)+SUMIF('C Report'!$A$400:$A$497,'C Report Grouper'!$D83,'C Report'!M$400:M$497)),SUMIF('C Report'!$A$200:$A$299,'C Report Grouper'!$D83,'C Report'!M$200:M$299))</f>
        <v>0</v>
      </c>
      <c r="P83" s="98">
        <f>IF($D$4="MAP+ADM Waivers",(SUMIF('C Report'!$A$200:$A$299,'C Report Grouper'!$D83,'C Report'!N$200:N$299)+SUMIF('C Report'!$A$400:$A$497,'C Report Grouper'!$D83,'C Report'!N$400:N$497)),SUMIF('C Report'!$A$200:$A$299,'C Report Grouper'!$D83,'C Report'!N$200:N$299))</f>
        <v>0</v>
      </c>
      <c r="Q83" s="98">
        <f>IF($D$4="MAP+ADM Waivers",(SUMIF('C Report'!$A$200:$A$299,'C Report Grouper'!$D83,'C Report'!O$200:O$299)+SUMIF('C Report'!$A$400:$A$497,'C Report Grouper'!$D83,'C Report'!O$400:O$497)),SUMIF('C Report'!$A$200:$A$299,'C Report Grouper'!$D83,'C Report'!O$200:O$299))</f>
        <v>0</v>
      </c>
      <c r="R83" s="98">
        <f>IF($D$4="MAP+ADM Waivers",(SUMIF('C Report'!$A$200:$A$299,'C Report Grouper'!$D83,'C Report'!P$200:P$299)+SUMIF('C Report'!$A$400:$A$497,'C Report Grouper'!$D83,'C Report'!P$400:P$497)),SUMIF('C Report'!$A$200:$A$299,'C Report Grouper'!$D83,'C Report'!P$200:P$299))</f>
        <v>0</v>
      </c>
      <c r="S83" s="98">
        <f>IF($D$4="MAP+ADM Waivers",(SUMIF('C Report'!$A$200:$A$299,'C Report Grouper'!$D83,'C Report'!Q$200:Q$299)+SUMIF('C Report'!$A$400:$A$497,'C Report Grouper'!$D83,'C Report'!Q$400:Q$497)),SUMIF('C Report'!$A$200:$A$299,'C Report Grouper'!$D83,'C Report'!Q$200:Q$299))</f>
        <v>0</v>
      </c>
      <c r="T83" s="98">
        <f>IF($D$4="MAP+ADM Waivers",(SUMIF('C Report'!$A$200:$A$299,'C Report Grouper'!$D83,'C Report'!R$200:R$299)+SUMIF('C Report'!$A$400:$A$497,'C Report Grouper'!$D83,'C Report'!R$400:R$497)),SUMIF('C Report'!$A$200:$A$299,'C Report Grouper'!$D83,'C Report'!R$200:R$299))</f>
        <v>0</v>
      </c>
      <c r="U83" s="98">
        <f>IF($D$4="MAP+ADM Waivers",(SUMIF('C Report'!$A$200:$A$299,'C Report Grouper'!$D83,'C Report'!S$200:S$299)+SUMIF('C Report'!$A$400:$A$497,'C Report Grouper'!$D83,'C Report'!S$400:S$497)),SUMIF('C Report'!$A$200:$A$299,'C Report Grouper'!$D83,'C Report'!S$200:S$299))</f>
        <v>0</v>
      </c>
      <c r="V83" s="98">
        <f>IF($D$4="MAP+ADM Waivers",(SUMIF('C Report'!$A$200:$A$299,'C Report Grouper'!$D83,'C Report'!T$200:T$299)+SUMIF('C Report'!$A$400:$A$497,'C Report Grouper'!$D83,'C Report'!T$400:T$497)),SUMIF('C Report'!$A$200:$A$299,'C Report Grouper'!$D83,'C Report'!T$200:T$299))</f>
        <v>0</v>
      </c>
      <c r="W83" s="98">
        <f>IF($D$4="MAP+ADM Waivers",(SUMIF('C Report'!$A$200:$A$299,'C Report Grouper'!$D83,'C Report'!U$200:U$299)+SUMIF('C Report'!$A$400:$A$497,'C Report Grouper'!$D83,'C Report'!U$400:U$497)),SUMIF('C Report'!$A$200:$A$299,'C Report Grouper'!$D83,'C Report'!U$200:U$299))</f>
        <v>0</v>
      </c>
      <c r="X83" s="98">
        <f>IF($D$4="MAP+ADM Waivers",(SUMIF('C Report'!$A$200:$A$299,'C Report Grouper'!$D83,'C Report'!V$200:V$299)+SUMIF('C Report'!$A$400:$A$497,'C Report Grouper'!$D83,'C Report'!V$400:V$497)),SUMIF('C Report'!$A$200:$A$299,'C Report Grouper'!$D83,'C Report'!V$200:V$299))</f>
        <v>0</v>
      </c>
      <c r="Y83" s="98">
        <f>IF($D$4="MAP+ADM Waivers",(SUMIF('C Report'!$A$200:$A$299,'C Report Grouper'!$D83,'C Report'!W$200:W$299)+SUMIF('C Report'!$A$400:$A$497,'C Report Grouper'!$D83,'C Report'!W$400:W$497)),SUMIF('C Report'!$A$200:$A$299,'C Report Grouper'!$D83,'C Report'!W$200:W$299))</f>
        <v>0</v>
      </c>
      <c r="Z83" s="98">
        <f>IF($D$4="MAP+ADM Waivers",(SUMIF('C Report'!$A$200:$A$299,'C Report Grouper'!$D83,'C Report'!X$200:X$299)+SUMIF('C Report'!$A$400:$A$497,'C Report Grouper'!$D83,'C Report'!X$400:X$497)),SUMIF('C Report'!$A$200:$A$299,'C Report Grouper'!$D83,'C Report'!X$200:X$299))</f>
        <v>0</v>
      </c>
      <c r="AA83" s="98">
        <f>IF($D$4="MAP+ADM Waivers",(SUMIF('C Report'!$A$200:$A$299,'C Report Grouper'!$D83,'C Report'!Y$200:Y$299)+SUMIF('C Report'!$A$400:$A$497,'C Report Grouper'!$D83,'C Report'!Y$400:Y$497)),SUMIF('C Report'!$A$200:$A$299,'C Report Grouper'!$D83,'C Report'!Y$200:Y$299))</f>
        <v>0</v>
      </c>
      <c r="AB83" s="98">
        <f>IF($D$4="MAP+ADM Waivers",(SUMIF('C Report'!$A$200:$A$299,'C Report Grouper'!$D83,'C Report'!Z$200:Z$299)+SUMIF('C Report'!$A$400:$A$497,'C Report Grouper'!$D83,'C Report'!Z$400:Z$497)),SUMIF('C Report'!$A$200:$A$299,'C Report Grouper'!$D83,'C Report'!Z$200:Z$299))</f>
        <v>0</v>
      </c>
      <c r="AC83" s="98">
        <f>IF($D$4="MAP+ADM Waivers",(SUMIF('C Report'!$A$200:$A$299,'C Report Grouper'!$D83,'C Report'!AA$200:AA$299)+SUMIF('C Report'!$A$400:$A$497,'C Report Grouper'!$D83,'C Report'!AA$400:AA$497)),SUMIF('C Report'!$A$200:$A$299,'C Report Grouper'!$D83,'C Report'!AA$200:AA$299))</f>
        <v>0</v>
      </c>
      <c r="AD83" s="98">
        <f>IF($D$4="MAP+ADM Waivers",(SUMIF('C Report'!$A$200:$A$299,'C Report Grouper'!$D83,'C Report'!AB$200:AB$299)+SUMIF('C Report'!$A$400:$A$497,'C Report Grouper'!$D83,'C Report'!AB$400:AB$497)),SUMIF('C Report'!$A$200:$A$299,'C Report Grouper'!$D83,'C Report'!AB$200:AB$299))</f>
        <v>0</v>
      </c>
      <c r="AE83" s="98">
        <f>IF($D$4="MAP+ADM Waivers",(SUMIF('C Report'!$A$200:$A$299,'C Report Grouper'!$D83,'C Report'!AC$200:AC$299)+SUMIF('C Report'!$A$400:$A$497,'C Report Grouper'!$D83,'C Report'!AC$400:AC$497)),SUMIF('C Report'!$A$200:$A$299,'C Report Grouper'!$D83,'C Report'!AC$200:AC$299))</f>
        <v>0</v>
      </c>
      <c r="AF83" s="98">
        <f>IF($D$4="MAP+ADM Waivers",(SUMIF('C Report'!$A$200:$A$299,'C Report Grouper'!$D83,'C Report'!AD$200:AD$299)+SUMIF('C Report'!$A$400:$A$497,'C Report Grouper'!$D83,'C Report'!AD$400:AD$497)),SUMIF('C Report'!$A$200:$A$299,'C Report Grouper'!$D83,'C Report'!AD$200:AD$299))</f>
        <v>0</v>
      </c>
      <c r="AG83" s="98">
        <f>IF($D$4="MAP+ADM Waivers",(SUMIF('C Report'!$A$200:$A$299,'C Report Grouper'!$D83,'C Report'!AE$200:AE$299)+SUMIF('C Report'!$A$400:$A$497,'C Report Grouper'!$D83,'C Report'!AE$400:AE$497)),SUMIF('C Report'!$A$200:$A$299,'C Report Grouper'!$D83,'C Report'!AE$200:AE$299))</f>
        <v>0</v>
      </c>
      <c r="AH83" s="99">
        <f>IF($D$4="MAP+ADM Waivers",(SUMIF('C Report'!$A$200:$A$299,'C Report Grouper'!$D83,'C Report'!AF$200:AF$299)+SUMIF('C Report'!$A$400:$A$497,'C Report Grouper'!$D83,'C Report'!AF$400:AF$497)),SUMIF('C Report'!$A$200:$A$299,'C Report Grouper'!$D83,'C Report'!AF$200:AF$299))</f>
        <v>0</v>
      </c>
    </row>
    <row r="84" spans="2:34" ht="13" hidden="1" x14ac:dyDescent="0.3">
      <c r="B84" s="22" t="str">
        <f>IFERROR(VLOOKUP(C84,'MEG Def'!$A$47:$B$50,2),"")</f>
        <v/>
      </c>
      <c r="C84" s="56"/>
      <c r="D84" s="282"/>
      <c r="E84" s="97">
        <f>IF($D$4="MAP+ADM Waivers",(SUMIF('C Report'!$A$200:$A$299,'C Report Grouper'!$D84,'C Report'!C$200:C$299)+SUMIF('C Report'!$A$400:$A$497,'C Report Grouper'!$D84,'C Report'!C$400:C$497)),SUMIF('C Report'!$A$200:$A$299,'C Report Grouper'!$D84,'C Report'!C$200:C$299))</f>
        <v>0</v>
      </c>
      <c r="F84" s="98">
        <f>IF($D$4="MAP+ADM Waivers",(SUMIF('C Report'!$A$200:$A$299,'C Report Grouper'!$D84,'C Report'!D$200:D$299)+SUMIF('C Report'!$A$400:$A$497,'C Report Grouper'!$D84,'C Report'!D$400:D$497)),SUMIF('C Report'!$A$200:$A$299,'C Report Grouper'!$D84,'C Report'!D$200:D$299))</f>
        <v>0</v>
      </c>
      <c r="G84" s="98">
        <f>IF($D$4="MAP+ADM Waivers",(SUMIF('C Report'!$A$200:$A$299,'C Report Grouper'!$D84,'C Report'!E$200:E$299)+SUMIF('C Report'!$A$400:$A$497,'C Report Grouper'!$D84,'C Report'!E$400:E$497)),SUMIF('C Report'!$A$200:$A$299,'C Report Grouper'!$D84,'C Report'!E$200:E$299))</f>
        <v>0</v>
      </c>
      <c r="H84" s="98">
        <f>IF($D$4="MAP+ADM Waivers",(SUMIF('C Report'!$A$200:$A$299,'C Report Grouper'!$D84,'C Report'!F$200:F$299)+SUMIF('C Report'!$A$400:$A$497,'C Report Grouper'!$D84,'C Report'!F$400:F$497)),SUMIF('C Report'!$A$200:$A$299,'C Report Grouper'!$D84,'C Report'!F$200:F$299))</f>
        <v>0</v>
      </c>
      <c r="I84" s="98">
        <f>IF($D$4="MAP+ADM Waivers",(SUMIF('C Report'!$A$200:$A$299,'C Report Grouper'!$D84,'C Report'!G$200:G$299)+SUMIF('C Report'!$A$400:$A$497,'C Report Grouper'!$D84,'C Report'!G$400:G$497)),SUMIF('C Report'!$A$200:$A$299,'C Report Grouper'!$D84,'C Report'!G$200:G$299))</f>
        <v>0</v>
      </c>
      <c r="J84" s="98">
        <f>IF($D$4="MAP+ADM Waivers",(SUMIF('C Report'!$A$200:$A$299,'C Report Grouper'!$D84,'C Report'!H$200:H$299)+SUMIF('C Report'!$A$400:$A$497,'C Report Grouper'!$D84,'C Report'!H$400:H$497)),SUMIF('C Report'!$A$200:$A$299,'C Report Grouper'!$D84,'C Report'!H$200:H$299))</f>
        <v>0</v>
      </c>
      <c r="K84" s="98">
        <f>IF($D$4="MAP+ADM Waivers",(SUMIF('C Report'!$A$200:$A$299,'C Report Grouper'!$D84,'C Report'!I$200:I$299)+SUMIF('C Report'!$A$400:$A$497,'C Report Grouper'!$D84,'C Report'!I$400:I$497)),SUMIF('C Report'!$A$200:$A$299,'C Report Grouper'!$D84,'C Report'!I$200:I$299))</f>
        <v>0</v>
      </c>
      <c r="L84" s="98">
        <f>IF($D$4="MAP+ADM Waivers",(SUMIF('C Report'!$A$200:$A$299,'C Report Grouper'!$D84,'C Report'!J$200:J$299)+SUMIF('C Report'!$A$400:$A$497,'C Report Grouper'!$D84,'C Report'!J$400:J$497)),SUMIF('C Report'!$A$200:$A$299,'C Report Grouper'!$D84,'C Report'!J$200:J$299))</f>
        <v>0</v>
      </c>
      <c r="M84" s="98">
        <f>IF($D$4="MAP+ADM Waivers",(SUMIF('C Report'!$A$200:$A$299,'C Report Grouper'!$D84,'C Report'!K$200:K$299)+SUMIF('C Report'!$A$400:$A$497,'C Report Grouper'!$D84,'C Report'!K$400:K$497)),SUMIF('C Report'!$A$200:$A$299,'C Report Grouper'!$D84,'C Report'!K$200:K$299))</f>
        <v>0</v>
      </c>
      <c r="N84" s="98">
        <f>IF($D$4="MAP+ADM Waivers",(SUMIF('C Report'!$A$200:$A$299,'C Report Grouper'!$D84,'C Report'!L$200:L$299)+SUMIF('C Report'!$A$400:$A$497,'C Report Grouper'!$D84,'C Report'!L$400:L$497)),SUMIF('C Report'!$A$200:$A$299,'C Report Grouper'!$D84,'C Report'!L$200:L$299))</f>
        <v>0</v>
      </c>
      <c r="O84" s="98">
        <f>IF($D$4="MAP+ADM Waivers",(SUMIF('C Report'!$A$200:$A$299,'C Report Grouper'!$D84,'C Report'!M$200:M$299)+SUMIF('C Report'!$A$400:$A$497,'C Report Grouper'!$D84,'C Report'!M$400:M$497)),SUMIF('C Report'!$A$200:$A$299,'C Report Grouper'!$D84,'C Report'!M$200:M$299))</f>
        <v>0</v>
      </c>
      <c r="P84" s="98">
        <f>IF($D$4="MAP+ADM Waivers",(SUMIF('C Report'!$A$200:$A$299,'C Report Grouper'!$D84,'C Report'!N$200:N$299)+SUMIF('C Report'!$A$400:$A$497,'C Report Grouper'!$D84,'C Report'!N$400:N$497)),SUMIF('C Report'!$A$200:$A$299,'C Report Grouper'!$D84,'C Report'!N$200:N$299))</f>
        <v>0</v>
      </c>
      <c r="Q84" s="98">
        <f>IF($D$4="MAP+ADM Waivers",(SUMIF('C Report'!$A$200:$A$299,'C Report Grouper'!$D84,'C Report'!O$200:O$299)+SUMIF('C Report'!$A$400:$A$497,'C Report Grouper'!$D84,'C Report'!O$400:O$497)),SUMIF('C Report'!$A$200:$A$299,'C Report Grouper'!$D84,'C Report'!O$200:O$299))</f>
        <v>0</v>
      </c>
      <c r="R84" s="98">
        <f>IF($D$4="MAP+ADM Waivers",(SUMIF('C Report'!$A$200:$A$299,'C Report Grouper'!$D84,'C Report'!P$200:P$299)+SUMIF('C Report'!$A$400:$A$497,'C Report Grouper'!$D84,'C Report'!P$400:P$497)),SUMIF('C Report'!$A$200:$A$299,'C Report Grouper'!$D84,'C Report'!P$200:P$299))</f>
        <v>0</v>
      </c>
      <c r="S84" s="98">
        <f>IF($D$4="MAP+ADM Waivers",(SUMIF('C Report'!$A$200:$A$299,'C Report Grouper'!$D84,'C Report'!Q$200:Q$299)+SUMIF('C Report'!$A$400:$A$497,'C Report Grouper'!$D84,'C Report'!Q$400:Q$497)),SUMIF('C Report'!$A$200:$A$299,'C Report Grouper'!$D84,'C Report'!Q$200:Q$299))</f>
        <v>0</v>
      </c>
      <c r="T84" s="98">
        <f>IF($D$4="MAP+ADM Waivers",(SUMIF('C Report'!$A$200:$A$299,'C Report Grouper'!$D84,'C Report'!R$200:R$299)+SUMIF('C Report'!$A$400:$A$497,'C Report Grouper'!$D84,'C Report'!R$400:R$497)),SUMIF('C Report'!$A$200:$A$299,'C Report Grouper'!$D84,'C Report'!R$200:R$299))</f>
        <v>0</v>
      </c>
      <c r="U84" s="98">
        <f>IF($D$4="MAP+ADM Waivers",(SUMIF('C Report'!$A$200:$A$299,'C Report Grouper'!$D84,'C Report'!S$200:S$299)+SUMIF('C Report'!$A$400:$A$497,'C Report Grouper'!$D84,'C Report'!S$400:S$497)),SUMIF('C Report'!$A$200:$A$299,'C Report Grouper'!$D84,'C Report'!S$200:S$299))</f>
        <v>0</v>
      </c>
      <c r="V84" s="98">
        <f>IF($D$4="MAP+ADM Waivers",(SUMIF('C Report'!$A$200:$A$299,'C Report Grouper'!$D84,'C Report'!T$200:T$299)+SUMIF('C Report'!$A$400:$A$497,'C Report Grouper'!$D84,'C Report'!T$400:T$497)),SUMIF('C Report'!$A$200:$A$299,'C Report Grouper'!$D84,'C Report'!T$200:T$299))</f>
        <v>0</v>
      </c>
      <c r="W84" s="98">
        <f>IF($D$4="MAP+ADM Waivers",(SUMIF('C Report'!$A$200:$A$299,'C Report Grouper'!$D84,'C Report'!U$200:U$299)+SUMIF('C Report'!$A$400:$A$497,'C Report Grouper'!$D84,'C Report'!U$400:U$497)),SUMIF('C Report'!$A$200:$A$299,'C Report Grouper'!$D84,'C Report'!U$200:U$299))</f>
        <v>0</v>
      </c>
      <c r="X84" s="98">
        <f>IF($D$4="MAP+ADM Waivers",(SUMIF('C Report'!$A$200:$A$299,'C Report Grouper'!$D84,'C Report'!V$200:V$299)+SUMIF('C Report'!$A$400:$A$497,'C Report Grouper'!$D84,'C Report'!V$400:V$497)),SUMIF('C Report'!$A$200:$A$299,'C Report Grouper'!$D84,'C Report'!V$200:V$299))</f>
        <v>0</v>
      </c>
      <c r="Y84" s="98">
        <f>IF($D$4="MAP+ADM Waivers",(SUMIF('C Report'!$A$200:$A$299,'C Report Grouper'!$D84,'C Report'!W$200:W$299)+SUMIF('C Report'!$A$400:$A$497,'C Report Grouper'!$D84,'C Report'!W$400:W$497)),SUMIF('C Report'!$A$200:$A$299,'C Report Grouper'!$D84,'C Report'!W$200:W$299))</f>
        <v>0</v>
      </c>
      <c r="Z84" s="98">
        <f>IF($D$4="MAP+ADM Waivers",(SUMIF('C Report'!$A$200:$A$299,'C Report Grouper'!$D84,'C Report'!X$200:X$299)+SUMIF('C Report'!$A$400:$A$497,'C Report Grouper'!$D84,'C Report'!X$400:X$497)),SUMIF('C Report'!$A$200:$A$299,'C Report Grouper'!$D84,'C Report'!X$200:X$299))</f>
        <v>0</v>
      </c>
      <c r="AA84" s="98">
        <f>IF($D$4="MAP+ADM Waivers",(SUMIF('C Report'!$A$200:$A$299,'C Report Grouper'!$D84,'C Report'!Y$200:Y$299)+SUMIF('C Report'!$A$400:$A$497,'C Report Grouper'!$D84,'C Report'!Y$400:Y$497)),SUMIF('C Report'!$A$200:$A$299,'C Report Grouper'!$D84,'C Report'!Y$200:Y$299))</f>
        <v>0</v>
      </c>
      <c r="AB84" s="98">
        <f>IF($D$4="MAP+ADM Waivers",(SUMIF('C Report'!$A$200:$A$299,'C Report Grouper'!$D84,'C Report'!Z$200:Z$299)+SUMIF('C Report'!$A$400:$A$497,'C Report Grouper'!$D84,'C Report'!Z$400:Z$497)),SUMIF('C Report'!$A$200:$A$299,'C Report Grouper'!$D84,'C Report'!Z$200:Z$299))</f>
        <v>0</v>
      </c>
      <c r="AC84" s="98">
        <f>IF($D$4="MAP+ADM Waivers",(SUMIF('C Report'!$A$200:$A$299,'C Report Grouper'!$D84,'C Report'!AA$200:AA$299)+SUMIF('C Report'!$A$400:$A$497,'C Report Grouper'!$D84,'C Report'!AA$400:AA$497)),SUMIF('C Report'!$A$200:$A$299,'C Report Grouper'!$D84,'C Report'!AA$200:AA$299))</f>
        <v>0</v>
      </c>
      <c r="AD84" s="98">
        <f>IF($D$4="MAP+ADM Waivers",(SUMIF('C Report'!$A$200:$A$299,'C Report Grouper'!$D84,'C Report'!AB$200:AB$299)+SUMIF('C Report'!$A$400:$A$497,'C Report Grouper'!$D84,'C Report'!AB$400:AB$497)),SUMIF('C Report'!$A$200:$A$299,'C Report Grouper'!$D84,'C Report'!AB$200:AB$299))</f>
        <v>0</v>
      </c>
      <c r="AE84" s="98">
        <f>IF($D$4="MAP+ADM Waivers",(SUMIF('C Report'!$A$200:$A$299,'C Report Grouper'!$D84,'C Report'!AC$200:AC$299)+SUMIF('C Report'!$A$400:$A$497,'C Report Grouper'!$D84,'C Report'!AC$400:AC$497)),SUMIF('C Report'!$A$200:$A$299,'C Report Grouper'!$D84,'C Report'!AC$200:AC$299))</f>
        <v>0</v>
      </c>
      <c r="AF84" s="98">
        <f>IF($D$4="MAP+ADM Waivers",(SUMIF('C Report'!$A$200:$A$299,'C Report Grouper'!$D84,'C Report'!AD$200:AD$299)+SUMIF('C Report'!$A$400:$A$497,'C Report Grouper'!$D84,'C Report'!AD$400:AD$497)),SUMIF('C Report'!$A$200:$A$299,'C Report Grouper'!$D84,'C Report'!AD$200:AD$299))</f>
        <v>0</v>
      </c>
      <c r="AG84" s="98">
        <f>IF($D$4="MAP+ADM Waivers",(SUMIF('C Report'!$A$200:$A$299,'C Report Grouper'!$D84,'C Report'!AE$200:AE$299)+SUMIF('C Report'!$A$400:$A$497,'C Report Grouper'!$D84,'C Report'!AE$400:AE$497)),SUMIF('C Report'!$A$200:$A$299,'C Report Grouper'!$D84,'C Report'!AE$200:AE$299))</f>
        <v>0</v>
      </c>
      <c r="AH84" s="99">
        <f>IF($D$4="MAP+ADM Waivers",(SUMIF('C Report'!$A$200:$A$299,'C Report Grouper'!$D84,'C Report'!AF$200:AF$299)+SUMIF('C Report'!$A$400:$A$497,'C Report Grouper'!$D84,'C Report'!AF$400:AF$497)),SUMIF('C Report'!$A$200:$A$299,'C Report Grouper'!$D84,'C Report'!AF$200:AF$299))</f>
        <v>0</v>
      </c>
    </row>
    <row r="85" spans="2:34" ht="13" hidden="1" x14ac:dyDescent="0.3">
      <c r="B85" s="22" t="str">
        <f>IFERROR(VLOOKUP(C85,'MEG Def'!$A$47:$B$50,2),"")</f>
        <v/>
      </c>
      <c r="C85" s="56"/>
      <c r="D85" s="282"/>
      <c r="E85" s="97">
        <f>IF($D$4="MAP+ADM Waivers",(SUMIF('C Report'!$A$200:$A$299,'C Report Grouper'!$D85,'C Report'!C$200:C$299)+SUMIF('C Report'!$A$400:$A$497,'C Report Grouper'!$D85,'C Report'!C$400:C$497)),SUMIF('C Report'!$A$200:$A$299,'C Report Grouper'!$D85,'C Report'!C$200:C$299))</f>
        <v>0</v>
      </c>
      <c r="F85" s="98">
        <f>IF($D$4="MAP+ADM Waivers",(SUMIF('C Report'!$A$200:$A$299,'C Report Grouper'!$D85,'C Report'!D$200:D$299)+SUMIF('C Report'!$A$400:$A$497,'C Report Grouper'!$D85,'C Report'!D$400:D$497)),SUMIF('C Report'!$A$200:$A$299,'C Report Grouper'!$D85,'C Report'!D$200:D$299))</f>
        <v>0</v>
      </c>
      <c r="G85" s="98">
        <f>IF($D$4="MAP+ADM Waivers",(SUMIF('C Report'!$A$200:$A$299,'C Report Grouper'!$D85,'C Report'!E$200:E$299)+SUMIF('C Report'!$A$400:$A$497,'C Report Grouper'!$D85,'C Report'!E$400:E$497)),SUMIF('C Report'!$A$200:$A$299,'C Report Grouper'!$D85,'C Report'!E$200:E$299))</f>
        <v>0</v>
      </c>
      <c r="H85" s="98">
        <f>IF($D$4="MAP+ADM Waivers",(SUMIF('C Report'!$A$200:$A$299,'C Report Grouper'!$D85,'C Report'!F$200:F$299)+SUMIF('C Report'!$A$400:$A$497,'C Report Grouper'!$D85,'C Report'!F$400:F$497)),SUMIF('C Report'!$A$200:$A$299,'C Report Grouper'!$D85,'C Report'!F$200:F$299))</f>
        <v>0</v>
      </c>
      <c r="I85" s="98">
        <f>IF($D$4="MAP+ADM Waivers",(SUMIF('C Report'!$A$200:$A$299,'C Report Grouper'!$D85,'C Report'!G$200:G$299)+SUMIF('C Report'!$A$400:$A$497,'C Report Grouper'!$D85,'C Report'!G$400:G$497)),SUMIF('C Report'!$A$200:$A$299,'C Report Grouper'!$D85,'C Report'!G$200:G$299))</f>
        <v>0</v>
      </c>
      <c r="J85" s="98">
        <f>IF($D$4="MAP+ADM Waivers",(SUMIF('C Report'!$A$200:$A$299,'C Report Grouper'!$D85,'C Report'!H$200:H$299)+SUMIF('C Report'!$A$400:$A$497,'C Report Grouper'!$D85,'C Report'!H$400:H$497)),SUMIF('C Report'!$A$200:$A$299,'C Report Grouper'!$D85,'C Report'!H$200:H$299))</f>
        <v>0</v>
      </c>
      <c r="K85" s="98">
        <f>IF($D$4="MAP+ADM Waivers",(SUMIF('C Report'!$A$200:$A$299,'C Report Grouper'!$D85,'C Report'!I$200:I$299)+SUMIF('C Report'!$A$400:$A$497,'C Report Grouper'!$D85,'C Report'!I$400:I$497)),SUMIF('C Report'!$A$200:$A$299,'C Report Grouper'!$D85,'C Report'!I$200:I$299))</f>
        <v>0</v>
      </c>
      <c r="L85" s="98">
        <f>IF($D$4="MAP+ADM Waivers",(SUMIF('C Report'!$A$200:$A$299,'C Report Grouper'!$D85,'C Report'!J$200:J$299)+SUMIF('C Report'!$A$400:$A$497,'C Report Grouper'!$D85,'C Report'!J$400:J$497)),SUMIF('C Report'!$A$200:$A$299,'C Report Grouper'!$D85,'C Report'!J$200:J$299))</f>
        <v>0</v>
      </c>
      <c r="M85" s="98">
        <f>IF($D$4="MAP+ADM Waivers",(SUMIF('C Report'!$A$200:$A$299,'C Report Grouper'!$D85,'C Report'!K$200:K$299)+SUMIF('C Report'!$A$400:$A$497,'C Report Grouper'!$D85,'C Report'!K$400:K$497)),SUMIF('C Report'!$A$200:$A$299,'C Report Grouper'!$D85,'C Report'!K$200:K$299))</f>
        <v>0</v>
      </c>
      <c r="N85" s="98">
        <f>IF($D$4="MAP+ADM Waivers",(SUMIF('C Report'!$A$200:$A$299,'C Report Grouper'!$D85,'C Report'!L$200:L$299)+SUMIF('C Report'!$A$400:$A$497,'C Report Grouper'!$D85,'C Report'!L$400:L$497)),SUMIF('C Report'!$A$200:$A$299,'C Report Grouper'!$D85,'C Report'!L$200:L$299))</f>
        <v>0</v>
      </c>
      <c r="O85" s="98">
        <f>IF($D$4="MAP+ADM Waivers",(SUMIF('C Report'!$A$200:$A$299,'C Report Grouper'!$D85,'C Report'!M$200:M$299)+SUMIF('C Report'!$A$400:$A$497,'C Report Grouper'!$D85,'C Report'!M$400:M$497)),SUMIF('C Report'!$A$200:$A$299,'C Report Grouper'!$D85,'C Report'!M$200:M$299))</f>
        <v>0</v>
      </c>
      <c r="P85" s="98">
        <f>IF($D$4="MAP+ADM Waivers",(SUMIF('C Report'!$A$200:$A$299,'C Report Grouper'!$D85,'C Report'!N$200:N$299)+SUMIF('C Report'!$A$400:$A$497,'C Report Grouper'!$D85,'C Report'!N$400:N$497)),SUMIF('C Report'!$A$200:$A$299,'C Report Grouper'!$D85,'C Report'!N$200:N$299))</f>
        <v>0</v>
      </c>
      <c r="Q85" s="98">
        <f>IF($D$4="MAP+ADM Waivers",(SUMIF('C Report'!$A$200:$A$299,'C Report Grouper'!$D85,'C Report'!O$200:O$299)+SUMIF('C Report'!$A$400:$A$497,'C Report Grouper'!$D85,'C Report'!O$400:O$497)),SUMIF('C Report'!$A$200:$A$299,'C Report Grouper'!$D85,'C Report'!O$200:O$299))</f>
        <v>0</v>
      </c>
      <c r="R85" s="98">
        <f>IF($D$4="MAP+ADM Waivers",(SUMIF('C Report'!$A$200:$A$299,'C Report Grouper'!$D85,'C Report'!P$200:P$299)+SUMIF('C Report'!$A$400:$A$497,'C Report Grouper'!$D85,'C Report'!P$400:P$497)),SUMIF('C Report'!$A$200:$A$299,'C Report Grouper'!$D85,'C Report'!P$200:P$299))</f>
        <v>0</v>
      </c>
      <c r="S85" s="98">
        <f>IF($D$4="MAP+ADM Waivers",(SUMIF('C Report'!$A$200:$A$299,'C Report Grouper'!$D85,'C Report'!Q$200:Q$299)+SUMIF('C Report'!$A$400:$A$497,'C Report Grouper'!$D85,'C Report'!Q$400:Q$497)),SUMIF('C Report'!$A$200:$A$299,'C Report Grouper'!$D85,'C Report'!Q$200:Q$299))</f>
        <v>0</v>
      </c>
      <c r="T85" s="98">
        <f>IF($D$4="MAP+ADM Waivers",(SUMIF('C Report'!$A$200:$A$299,'C Report Grouper'!$D85,'C Report'!R$200:R$299)+SUMIF('C Report'!$A$400:$A$497,'C Report Grouper'!$D85,'C Report'!R$400:R$497)),SUMIF('C Report'!$A$200:$A$299,'C Report Grouper'!$D85,'C Report'!R$200:R$299))</f>
        <v>0</v>
      </c>
      <c r="U85" s="98">
        <f>IF($D$4="MAP+ADM Waivers",(SUMIF('C Report'!$A$200:$A$299,'C Report Grouper'!$D85,'C Report'!S$200:S$299)+SUMIF('C Report'!$A$400:$A$497,'C Report Grouper'!$D85,'C Report'!S$400:S$497)),SUMIF('C Report'!$A$200:$A$299,'C Report Grouper'!$D85,'C Report'!S$200:S$299))</f>
        <v>0</v>
      </c>
      <c r="V85" s="98">
        <f>IF($D$4="MAP+ADM Waivers",(SUMIF('C Report'!$A$200:$A$299,'C Report Grouper'!$D85,'C Report'!T$200:T$299)+SUMIF('C Report'!$A$400:$A$497,'C Report Grouper'!$D85,'C Report'!T$400:T$497)),SUMIF('C Report'!$A$200:$A$299,'C Report Grouper'!$D85,'C Report'!T$200:T$299))</f>
        <v>0</v>
      </c>
      <c r="W85" s="98">
        <f>IF($D$4="MAP+ADM Waivers",(SUMIF('C Report'!$A$200:$A$299,'C Report Grouper'!$D85,'C Report'!U$200:U$299)+SUMIF('C Report'!$A$400:$A$497,'C Report Grouper'!$D85,'C Report'!U$400:U$497)),SUMIF('C Report'!$A$200:$A$299,'C Report Grouper'!$D85,'C Report'!U$200:U$299))</f>
        <v>0</v>
      </c>
      <c r="X85" s="98">
        <f>IF($D$4="MAP+ADM Waivers",(SUMIF('C Report'!$A$200:$A$299,'C Report Grouper'!$D85,'C Report'!V$200:V$299)+SUMIF('C Report'!$A$400:$A$497,'C Report Grouper'!$D85,'C Report'!V$400:V$497)),SUMIF('C Report'!$A$200:$A$299,'C Report Grouper'!$D85,'C Report'!V$200:V$299))</f>
        <v>0</v>
      </c>
      <c r="Y85" s="98">
        <f>IF($D$4="MAP+ADM Waivers",(SUMIF('C Report'!$A$200:$A$299,'C Report Grouper'!$D85,'C Report'!W$200:W$299)+SUMIF('C Report'!$A$400:$A$497,'C Report Grouper'!$D85,'C Report'!W$400:W$497)),SUMIF('C Report'!$A$200:$A$299,'C Report Grouper'!$D85,'C Report'!W$200:W$299))</f>
        <v>0</v>
      </c>
      <c r="Z85" s="98">
        <f>IF($D$4="MAP+ADM Waivers",(SUMIF('C Report'!$A$200:$A$299,'C Report Grouper'!$D85,'C Report'!X$200:X$299)+SUMIF('C Report'!$A$400:$A$497,'C Report Grouper'!$D85,'C Report'!X$400:X$497)),SUMIF('C Report'!$A$200:$A$299,'C Report Grouper'!$D85,'C Report'!X$200:X$299))</f>
        <v>0</v>
      </c>
      <c r="AA85" s="98">
        <f>IF($D$4="MAP+ADM Waivers",(SUMIF('C Report'!$A$200:$A$299,'C Report Grouper'!$D85,'C Report'!Y$200:Y$299)+SUMIF('C Report'!$A$400:$A$497,'C Report Grouper'!$D85,'C Report'!Y$400:Y$497)),SUMIF('C Report'!$A$200:$A$299,'C Report Grouper'!$D85,'C Report'!Y$200:Y$299))</f>
        <v>0</v>
      </c>
      <c r="AB85" s="98">
        <f>IF($D$4="MAP+ADM Waivers",(SUMIF('C Report'!$A$200:$A$299,'C Report Grouper'!$D85,'C Report'!Z$200:Z$299)+SUMIF('C Report'!$A$400:$A$497,'C Report Grouper'!$D85,'C Report'!Z$400:Z$497)),SUMIF('C Report'!$A$200:$A$299,'C Report Grouper'!$D85,'C Report'!Z$200:Z$299))</f>
        <v>0</v>
      </c>
      <c r="AC85" s="98">
        <f>IF($D$4="MAP+ADM Waivers",(SUMIF('C Report'!$A$200:$A$299,'C Report Grouper'!$D85,'C Report'!AA$200:AA$299)+SUMIF('C Report'!$A$400:$A$497,'C Report Grouper'!$D85,'C Report'!AA$400:AA$497)),SUMIF('C Report'!$A$200:$A$299,'C Report Grouper'!$D85,'C Report'!AA$200:AA$299))</f>
        <v>0</v>
      </c>
      <c r="AD85" s="98">
        <f>IF($D$4="MAP+ADM Waivers",(SUMIF('C Report'!$A$200:$A$299,'C Report Grouper'!$D85,'C Report'!AB$200:AB$299)+SUMIF('C Report'!$A$400:$A$497,'C Report Grouper'!$D85,'C Report'!AB$400:AB$497)),SUMIF('C Report'!$A$200:$A$299,'C Report Grouper'!$D85,'C Report'!AB$200:AB$299))</f>
        <v>0</v>
      </c>
      <c r="AE85" s="98">
        <f>IF($D$4="MAP+ADM Waivers",(SUMIF('C Report'!$A$200:$A$299,'C Report Grouper'!$D85,'C Report'!AC$200:AC$299)+SUMIF('C Report'!$A$400:$A$497,'C Report Grouper'!$D85,'C Report'!AC$400:AC$497)),SUMIF('C Report'!$A$200:$A$299,'C Report Grouper'!$D85,'C Report'!AC$200:AC$299))</f>
        <v>0</v>
      </c>
      <c r="AF85" s="98">
        <f>IF($D$4="MAP+ADM Waivers",(SUMIF('C Report'!$A$200:$A$299,'C Report Grouper'!$D85,'C Report'!AD$200:AD$299)+SUMIF('C Report'!$A$400:$A$497,'C Report Grouper'!$D85,'C Report'!AD$400:AD$497)),SUMIF('C Report'!$A$200:$A$299,'C Report Grouper'!$D85,'C Report'!AD$200:AD$299))</f>
        <v>0</v>
      </c>
      <c r="AG85" s="98">
        <f>IF($D$4="MAP+ADM Waivers",(SUMIF('C Report'!$A$200:$A$299,'C Report Grouper'!$D85,'C Report'!AE$200:AE$299)+SUMIF('C Report'!$A$400:$A$497,'C Report Grouper'!$D85,'C Report'!AE$400:AE$497)),SUMIF('C Report'!$A$200:$A$299,'C Report Grouper'!$D85,'C Report'!AE$200:AE$299))</f>
        <v>0</v>
      </c>
      <c r="AH85" s="99">
        <f>IF($D$4="MAP+ADM Waivers",(SUMIF('C Report'!$A$200:$A$299,'C Report Grouper'!$D85,'C Report'!AF$200:AF$299)+SUMIF('C Report'!$A$400:$A$497,'C Report Grouper'!$D85,'C Report'!AF$400:AF$497)),SUMIF('C Report'!$A$200:$A$299,'C Report Grouper'!$D85,'C Report'!AF$200:AF$299))</f>
        <v>0</v>
      </c>
    </row>
    <row r="86" spans="2:34" ht="13" hidden="1" x14ac:dyDescent="0.3">
      <c r="B86" s="22" t="str">
        <f>IFERROR(VLOOKUP(C86,'MEG Def'!$A$47:$B$50,2),"")</f>
        <v/>
      </c>
      <c r="C86" s="56"/>
      <c r="D86" s="282"/>
      <c r="E86" s="97">
        <f>IF($D$4="MAP+ADM Waivers",(SUMIF('C Report'!$A$200:$A$299,'C Report Grouper'!$D86,'C Report'!C$200:C$299)+SUMIF('C Report'!$A$400:$A$497,'C Report Grouper'!$D86,'C Report'!C$400:C$497)),SUMIF('C Report'!$A$200:$A$299,'C Report Grouper'!$D86,'C Report'!C$200:C$299))</f>
        <v>0</v>
      </c>
      <c r="F86" s="98">
        <f>IF($D$4="MAP+ADM Waivers",(SUMIF('C Report'!$A$200:$A$299,'C Report Grouper'!$D86,'C Report'!D$200:D$299)+SUMIF('C Report'!$A$400:$A$497,'C Report Grouper'!$D86,'C Report'!D$400:D$497)),SUMIF('C Report'!$A$200:$A$299,'C Report Grouper'!$D86,'C Report'!D$200:D$299))</f>
        <v>0</v>
      </c>
      <c r="G86" s="98">
        <f>IF($D$4="MAP+ADM Waivers",(SUMIF('C Report'!$A$200:$A$299,'C Report Grouper'!$D86,'C Report'!E$200:E$299)+SUMIF('C Report'!$A$400:$A$497,'C Report Grouper'!$D86,'C Report'!E$400:E$497)),SUMIF('C Report'!$A$200:$A$299,'C Report Grouper'!$D86,'C Report'!E$200:E$299))</f>
        <v>0</v>
      </c>
      <c r="H86" s="98">
        <f>IF($D$4="MAP+ADM Waivers",(SUMIF('C Report'!$A$200:$A$299,'C Report Grouper'!$D86,'C Report'!F$200:F$299)+SUMIF('C Report'!$A$400:$A$497,'C Report Grouper'!$D86,'C Report'!F$400:F$497)),SUMIF('C Report'!$A$200:$A$299,'C Report Grouper'!$D86,'C Report'!F$200:F$299))</f>
        <v>0</v>
      </c>
      <c r="I86" s="98">
        <f>IF($D$4="MAP+ADM Waivers",(SUMIF('C Report'!$A$200:$A$299,'C Report Grouper'!$D86,'C Report'!G$200:G$299)+SUMIF('C Report'!$A$400:$A$497,'C Report Grouper'!$D86,'C Report'!G$400:G$497)),SUMIF('C Report'!$A$200:$A$299,'C Report Grouper'!$D86,'C Report'!G$200:G$299))</f>
        <v>0</v>
      </c>
      <c r="J86" s="98">
        <f>IF($D$4="MAP+ADM Waivers",(SUMIF('C Report'!$A$200:$A$299,'C Report Grouper'!$D86,'C Report'!H$200:H$299)+SUMIF('C Report'!$A$400:$A$497,'C Report Grouper'!$D86,'C Report'!H$400:H$497)),SUMIF('C Report'!$A$200:$A$299,'C Report Grouper'!$D86,'C Report'!H$200:H$299))</f>
        <v>0</v>
      </c>
      <c r="K86" s="98">
        <f>IF($D$4="MAP+ADM Waivers",(SUMIF('C Report'!$A$200:$A$299,'C Report Grouper'!$D86,'C Report'!I$200:I$299)+SUMIF('C Report'!$A$400:$A$497,'C Report Grouper'!$D86,'C Report'!I$400:I$497)),SUMIF('C Report'!$A$200:$A$299,'C Report Grouper'!$D86,'C Report'!I$200:I$299))</f>
        <v>0</v>
      </c>
      <c r="L86" s="98">
        <f>IF($D$4="MAP+ADM Waivers",(SUMIF('C Report'!$A$200:$A$299,'C Report Grouper'!$D86,'C Report'!J$200:J$299)+SUMIF('C Report'!$A$400:$A$497,'C Report Grouper'!$D86,'C Report'!J$400:J$497)),SUMIF('C Report'!$A$200:$A$299,'C Report Grouper'!$D86,'C Report'!J$200:J$299))</f>
        <v>0</v>
      </c>
      <c r="M86" s="98">
        <f>IF($D$4="MAP+ADM Waivers",(SUMIF('C Report'!$A$200:$A$299,'C Report Grouper'!$D86,'C Report'!K$200:K$299)+SUMIF('C Report'!$A$400:$A$497,'C Report Grouper'!$D86,'C Report'!K$400:K$497)),SUMIF('C Report'!$A$200:$A$299,'C Report Grouper'!$D86,'C Report'!K$200:K$299))</f>
        <v>0</v>
      </c>
      <c r="N86" s="98">
        <f>IF($D$4="MAP+ADM Waivers",(SUMIF('C Report'!$A$200:$A$299,'C Report Grouper'!$D86,'C Report'!L$200:L$299)+SUMIF('C Report'!$A$400:$A$497,'C Report Grouper'!$D86,'C Report'!L$400:L$497)),SUMIF('C Report'!$A$200:$A$299,'C Report Grouper'!$D86,'C Report'!L$200:L$299))</f>
        <v>0</v>
      </c>
      <c r="O86" s="98">
        <f>IF($D$4="MAP+ADM Waivers",(SUMIF('C Report'!$A$200:$A$299,'C Report Grouper'!$D86,'C Report'!M$200:M$299)+SUMIF('C Report'!$A$400:$A$497,'C Report Grouper'!$D86,'C Report'!M$400:M$497)),SUMIF('C Report'!$A$200:$A$299,'C Report Grouper'!$D86,'C Report'!M$200:M$299))</f>
        <v>0</v>
      </c>
      <c r="P86" s="98">
        <f>IF($D$4="MAP+ADM Waivers",(SUMIF('C Report'!$A$200:$A$299,'C Report Grouper'!$D86,'C Report'!N$200:N$299)+SUMIF('C Report'!$A$400:$A$497,'C Report Grouper'!$D86,'C Report'!N$400:N$497)),SUMIF('C Report'!$A$200:$A$299,'C Report Grouper'!$D86,'C Report'!N$200:N$299))</f>
        <v>0</v>
      </c>
      <c r="Q86" s="98">
        <f>IF($D$4="MAP+ADM Waivers",(SUMIF('C Report'!$A$200:$A$299,'C Report Grouper'!$D86,'C Report'!O$200:O$299)+SUMIF('C Report'!$A$400:$A$497,'C Report Grouper'!$D86,'C Report'!O$400:O$497)),SUMIF('C Report'!$A$200:$A$299,'C Report Grouper'!$D86,'C Report'!O$200:O$299))</f>
        <v>0</v>
      </c>
      <c r="R86" s="98">
        <f>IF($D$4="MAP+ADM Waivers",(SUMIF('C Report'!$A$200:$A$299,'C Report Grouper'!$D86,'C Report'!P$200:P$299)+SUMIF('C Report'!$A$400:$A$497,'C Report Grouper'!$D86,'C Report'!P$400:P$497)),SUMIF('C Report'!$A$200:$A$299,'C Report Grouper'!$D86,'C Report'!P$200:P$299))</f>
        <v>0</v>
      </c>
      <c r="S86" s="98">
        <f>IF($D$4="MAP+ADM Waivers",(SUMIF('C Report'!$A$200:$A$299,'C Report Grouper'!$D86,'C Report'!Q$200:Q$299)+SUMIF('C Report'!$A$400:$A$497,'C Report Grouper'!$D86,'C Report'!Q$400:Q$497)),SUMIF('C Report'!$A$200:$A$299,'C Report Grouper'!$D86,'C Report'!Q$200:Q$299))</f>
        <v>0</v>
      </c>
      <c r="T86" s="98">
        <f>IF($D$4="MAP+ADM Waivers",(SUMIF('C Report'!$A$200:$A$299,'C Report Grouper'!$D86,'C Report'!R$200:R$299)+SUMIF('C Report'!$A$400:$A$497,'C Report Grouper'!$D86,'C Report'!R$400:R$497)),SUMIF('C Report'!$A$200:$A$299,'C Report Grouper'!$D86,'C Report'!R$200:R$299))</f>
        <v>0</v>
      </c>
      <c r="U86" s="98">
        <f>IF($D$4="MAP+ADM Waivers",(SUMIF('C Report'!$A$200:$A$299,'C Report Grouper'!$D86,'C Report'!S$200:S$299)+SUMIF('C Report'!$A$400:$A$497,'C Report Grouper'!$D86,'C Report'!S$400:S$497)),SUMIF('C Report'!$A$200:$A$299,'C Report Grouper'!$D86,'C Report'!S$200:S$299))</f>
        <v>0</v>
      </c>
      <c r="V86" s="98">
        <f>IF($D$4="MAP+ADM Waivers",(SUMIF('C Report'!$A$200:$A$299,'C Report Grouper'!$D86,'C Report'!T$200:T$299)+SUMIF('C Report'!$A$400:$A$497,'C Report Grouper'!$D86,'C Report'!T$400:T$497)),SUMIF('C Report'!$A$200:$A$299,'C Report Grouper'!$D86,'C Report'!T$200:T$299))</f>
        <v>0</v>
      </c>
      <c r="W86" s="98">
        <f>IF($D$4="MAP+ADM Waivers",(SUMIF('C Report'!$A$200:$A$299,'C Report Grouper'!$D86,'C Report'!U$200:U$299)+SUMIF('C Report'!$A$400:$A$497,'C Report Grouper'!$D86,'C Report'!U$400:U$497)),SUMIF('C Report'!$A$200:$A$299,'C Report Grouper'!$D86,'C Report'!U$200:U$299))</f>
        <v>0</v>
      </c>
      <c r="X86" s="98">
        <f>IF($D$4="MAP+ADM Waivers",(SUMIF('C Report'!$A$200:$A$299,'C Report Grouper'!$D86,'C Report'!V$200:V$299)+SUMIF('C Report'!$A$400:$A$497,'C Report Grouper'!$D86,'C Report'!V$400:V$497)),SUMIF('C Report'!$A$200:$A$299,'C Report Grouper'!$D86,'C Report'!V$200:V$299))</f>
        <v>0</v>
      </c>
      <c r="Y86" s="98">
        <f>IF($D$4="MAP+ADM Waivers",(SUMIF('C Report'!$A$200:$A$299,'C Report Grouper'!$D86,'C Report'!W$200:W$299)+SUMIF('C Report'!$A$400:$A$497,'C Report Grouper'!$D86,'C Report'!W$400:W$497)),SUMIF('C Report'!$A$200:$A$299,'C Report Grouper'!$D86,'C Report'!W$200:W$299))</f>
        <v>0</v>
      </c>
      <c r="Z86" s="98">
        <f>IF($D$4="MAP+ADM Waivers",(SUMIF('C Report'!$A$200:$A$299,'C Report Grouper'!$D86,'C Report'!X$200:X$299)+SUMIF('C Report'!$A$400:$A$497,'C Report Grouper'!$D86,'C Report'!X$400:X$497)),SUMIF('C Report'!$A$200:$A$299,'C Report Grouper'!$D86,'C Report'!X$200:X$299))</f>
        <v>0</v>
      </c>
      <c r="AA86" s="98">
        <f>IF($D$4="MAP+ADM Waivers",(SUMIF('C Report'!$A$200:$A$299,'C Report Grouper'!$D86,'C Report'!Y$200:Y$299)+SUMIF('C Report'!$A$400:$A$497,'C Report Grouper'!$D86,'C Report'!Y$400:Y$497)),SUMIF('C Report'!$A$200:$A$299,'C Report Grouper'!$D86,'C Report'!Y$200:Y$299))</f>
        <v>0</v>
      </c>
      <c r="AB86" s="98">
        <f>IF($D$4="MAP+ADM Waivers",(SUMIF('C Report'!$A$200:$A$299,'C Report Grouper'!$D86,'C Report'!Z$200:Z$299)+SUMIF('C Report'!$A$400:$A$497,'C Report Grouper'!$D86,'C Report'!Z$400:Z$497)),SUMIF('C Report'!$A$200:$A$299,'C Report Grouper'!$D86,'C Report'!Z$200:Z$299))</f>
        <v>0</v>
      </c>
      <c r="AC86" s="98">
        <f>IF($D$4="MAP+ADM Waivers",(SUMIF('C Report'!$A$200:$A$299,'C Report Grouper'!$D86,'C Report'!AA$200:AA$299)+SUMIF('C Report'!$A$400:$A$497,'C Report Grouper'!$D86,'C Report'!AA$400:AA$497)),SUMIF('C Report'!$A$200:$A$299,'C Report Grouper'!$D86,'C Report'!AA$200:AA$299))</f>
        <v>0</v>
      </c>
      <c r="AD86" s="98">
        <f>IF($D$4="MAP+ADM Waivers",(SUMIF('C Report'!$A$200:$A$299,'C Report Grouper'!$D86,'C Report'!AB$200:AB$299)+SUMIF('C Report'!$A$400:$A$497,'C Report Grouper'!$D86,'C Report'!AB$400:AB$497)),SUMIF('C Report'!$A$200:$A$299,'C Report Grouper'!$D86,'C Report'!AB$200:AB$299))</f>
        <v>0</v>
      </c>
      <c r="AE86" s="98">
        <f>IF($D$4="MAP+ADM Waivers",(SUMIF('C Report'!$A$200:$A$299,'C Report Grouper'!$D86,'C Report'!AC$200:AC$299)+SUMIF('C Report'!$A$400:$A$497,'C Report Grouper'!$D86,'C Report'!AC$400:AC$497)),SUMIF('C Report'!$A$200:$A$299,'C Report Grouper'!$D86,'C Report'!AC$200:AC$299))</f>
        <v>0</v>
      </c>
      <c r="AF86" s="98">
        <f>IF($D$4="MAP+ADM Waivers",(SUMIF('C Report'!$A$200:$A$299,'C Report Grouper'!$D86,'C Report'!AD$200:AD$299)+SUMIF('C Report'!$A$400:$A$497,'C Report Grouper'!$D86,'C Report'!AD$400:AD$497)),SUMIF('C Report'!$A$200:$A$299,'C Report Grouper'!$D86,'C Report'!AD$200:AD$299))</f>
        <v>0</v>
      </c>
      <c r="AG86" s="98">
        <f>IF($D$4="MAP+ADM Waivers",(SUMIF('C Report'!$A$200:$A$299,'C Report Grouper'!$D86,'C Report'!AE$200:AE$299)+SUMIF('C Report'!$A$400:$A$497,'C Report Grouper'!$D86,'C Report'!AE$400:AE$497)),SUMIF('C Report'!$A$200:$A$299,'C Report Grouper'!$D86,'C Report'!AE$200:AE$299))</f>
        <v>0</v>
      </c>
      <c r="AH86" s="99">
        <f>IF($D$4="MAP+ADM Waivers",(SUMIF('C Report'!$A$200:$A$299,'C Report Grouper'!$D86,'C Report'!AF$200:AF$299)+SUMIF('C Report'!$A$400:$A$497,'C Report Grouper'!$D86,'C Report'!AF$400:AF$497)),SUMIF('C Report'!$A$200:$A$299,'C Report Grouper'!$D86,'C Report'!AF$200:AF$299))</f>
        <v>0</v>
      </c>
    </row>
    <row r="87" spans="2:34" ht="13" hidden="1" x14ac:dyDescent="0.3">
      <c r="B87" s="22"/>
      <c r="C87" s="56"/>
      <c r="D87" s="282"/>
      <c r="E87" s="97">
        <f>IF($D$4="MAP+ADM Waivers",(SUMIF('C Report'!$A$200:$A$299,'C Report Grouper'!$D87,'C Report'!C$200:C$299)+SUMIF('C Report'!$A$400:$A$497,'C Report Grouper'!$D87,'C Report'!C$400:C$497)),SUMIF('C Report'!$A$200:$A$299,'C Report Grouper'!$D87,'C Report'!C$200:C$299))</f>
        <v>0</v>
      </c>
      <c r="F87" s="98">
        <f>IF($D$4="MAP+ADM Waivers",(SUMIF('C Report'!$A$200:$A$299,'C Report Grouper'!$D87,'C Report'!D$200:D$299)+SUMIF('C Report'!$A$400:$A$497,'C Report Grouper'!$D87,'C Report'!D$400:D$497)),SUMIF('C Report'!$A$200:$A$299,'C Report Grouper'!$D87,'C Report'!D$200:D$299))</f>
        <v>0</v>
      </c>
      <c r="G87" s="98">
        <f>IF($D$4="MAP+ADM Waivers",(SUMIF('C Report'!$A$200:$A$299,'C Report Grouper'!$D87,'C Report'!E$200:E$299)+SUMIF('C Report'!$A$400:$A$497,'C Report Grouper'!$D87,'C Report'!E$400:E$497)),SUMIF('C Report'!$A$200:$A$299,'C Report Grouper'!$D87,'C Report'!E$200:E$299))</f>
        <v>0</v>
      </c>
      <c r="H87" s="98">
        <f>IF($D$4="MAP+ADM Waivers",(SUMIF('C Report'!$A$200:$A$299,'C Report Grouper'!$D87,'C Report'!F$200:F$299)+SUMIF('C Report'!$A$400:$A$497,'C Report Grouper'!$D87,'C Report'!F$400:F$497)),SUMIF('C Report'!$A$200:$A$299,'C Report Grouper'!$D87,'C Report'!F$200:F$299))</f>
        <v>0</v>
      </c>
      <c r="I87" s="98">
        <f>IF($D$4="MAP+ADM Waivers",(SUMIF('C Report'!$A$200:$A$299,'C Report Grouper'!$D87,'C Report'!G$200:G$299)+SUMIF('C Report'!$A$400:$A$497,'C Report Grouper'!$D87,'C Report'!G$400:G$497)),SUMIF('C Report'!$A$200:$A$299,'C Report Grouper'!$D87,'C Report'!G$200:G$299))</f>
        <v>0</v>
      </c>
      <c r="J87" s="98">
        <f>IF($D$4="MAP+ADM Waivers",(SUMIF('C Report'!$A$200:$A$299,'C Report Grouper'!$D87,'C Report'!H$200:H$299)+SUMIF('C Report'!$A$400:$A$497,'C Report Grouper'!$D87,'C Report'!H$400:H$497)),SUMIF('C Report'!$A$200:$A$299,'C Report Grouper'!$D87,'C Report'!H$200:H$299))</f>
        <v>0</v>
      </c>
      <c r="K87" s="98">
        <f>IF($D$4="MAP+ADM Waivers",(SUMIF('C Report'!$A$200:$A$299,'C Report Grouper'!$D87,'C Report'!I$200:I$299)+SUMIF('C Report'!$A$400:$A$497,'C Report Grouper'!$D87,'C Report'!I$400:I$497)),SUMIF('C Report'!$A$200:$A$299,'C Report Grouper'!$D87,'C Report'!I$200:I$299))</f>
        <v>0</v>
      </c>
      <c r="L87" s="98">
        <f>IF($D$4="MAP+ADM Waivers",(SUMIF('C Report'!$A$200:$A$299,'C Report Grouper'!$D87,'C Report'!J$200:J$299)+SUMIF('C Report'!$A$400:$A$497,'C Report Grouper'!$D87,'C Report'!J$400:J$497)),SUMIF('C Report'!$A$200:$A$299,'C Report Grouper'!$D87,'C Report'!J$200:J$299))</f>
        <v>0</v>
      </c>
      <c r="M87" s="98">
        <f>IF($D$4="MAP+ADM Waivers",(SUMIF('C Report'!$A$200:$A$299,'C Report Grouper'!$D87,'C Report'!K$200:K$299)+SUMIF('C Report'!$A$400:$A$497,'C Report Grouper'!$D87,'C Report'!K$400:K$497)),SUMIF('C Report'!$A$200:$A$299,'C Report Grouper'!$D87,'C Report'!K$200:K$299))</f>
        <v>0</v>
      </c>
      <c r="N87" s="98">
        <f>IF($D$4="MAP+ADM Waivers",(SUMIF('C Report'!$A$200:$A$299,'C Report Grouper'!$D87,'C Report'!L$200:L$299)+SUMIF('C Report'!$A$400:$A$497,'C Report Grouper'!$D87,'C Report'!L$400:L$497)),SUMIF('C Report'!$A$200:$A$299,'C Report Grouper'!$D87,'C Report'!L$200:L$299))</f>
        <v>0</v>
      </c>
      <c r="O87" s="98">
        <f>IF($D$4="MAP+ADM Waivers",(SUMIF('C Report'!$A$200:$A$299,'C Report Grouper'!$D87,'C Report'!M$200:M$299)+SUMIF('C Report'!$A$400:$A$497,'C Report Grouper'!$D87,'C Report'!M$400:M$497)),SUMIF('C Report'!$A$200:$A$299,'C Report Grouper'!$D87,'C Report'!M$200:M$299))</f>
        <v>0</v>
      </c>
      <c r="P87" s="98">
        <f>IF($D$4="MAP+ADM Waivers",(SUMIF('C Report'!$A$200:$A$299,'C Report Grouper'!$D87,'C Report'!N$200:N$299)+SUMIF('C Report'!$A$400:$A$497,'C Report Grouper'!$D87,'C Report'!N$400:N$497)),SUMIF('C Report'!$A$200:$A$299,'C Report Grouper'!$D87,'C Report'!N$200:N$299))</f>
        <v>0</v>
      </c>
      <c r="Q87" s="98">
        <f>IF($D$4="MAP+ADM Waivers",(SUMIF('C Report'!$A$200:$A$299,'C Report Grouper'!$D87,'C Report'!O$200:O$299)+SUMIF('C Report'!$A$400:$A$497,'C Report Grouper'!$D87,'C Report'!O$400:O$497)),SUMIF('C Report'!$A$200:$A$299,'C Report Grouper'!$D87,'C Report'!O$200:O$299))</f>
        <v>0</v>
      </c>
      <c r="R87" s="98">
        <f>IF($D$4="MAP+ADM Waivers",(SUMIF('C Report'!$A$200:$A$299,'C Report Grouper'!$D87,'C Report'!P$200:P$299)+SUMIF('C Report'!$A$400:$A$497,'C Report Grouper'!$D87,'C Report'!P$400:P$497)),SUMIF('C Report'!$A$200:$A$299,'C Report Grouper'!$D87,'C Report'!P$200:P$299))</f>
        <v>0</v>
      </c>
      <c r="S87" s="98">
        <f>IF($D$4="MAP+ADM Waivers",(SUMIF('C Report'!$A$200:$A$299,'C Report Grouper'!$D87,'C Report'!Q$200:Q$299)+SUMIF('C Report'!$A$400:$A$497,'C Report Grouper'!$D87,'C Report'!Q$400:Q$497)),SUMIF('C Report'!$A$200:$A$299,'C Report Grouper'!$D87,'C Report'!Q$200:Q$299))</f>
        <v>0</v>
      </c>
      <c r="T87" s="98">
        <f>IF($D$4="MAP+ADM Waivers",(SUMIF('C Report'!$A$200:$A$299,'C Report Grouper'!$D87,'C Report'!R$200:R$299)+SUMIF('C Report'!$A$400:$A$497,'C Report Grouper'!$D87,'C Report'!R$400:R$497)),SUMIF('C Report'!$A$200:$A$299,'C Report Grouper'!$D87,'C Report'!R$200:R$299))</f>
        <v>0</v>
      </c>
      <c r="U87" s="98">
        <f>IF($D$4="MAP+ADM Waivers",(SUMIF('C Report'!$A$200:$A$299,'C Report Grouper'!$D87,'C Report'!S$200:S$299)+SUMIF('C Report'!$A$400:$A$497,'C Report Grouper'!$D87,'C Report'!S$400:S$497)),SUMIF('C Report'!$A$200:$A$299,'C Report Grouper'!$D87,'C Report'!S$200:S$299))</f>
        <v>0</v>
      </c>
      <c r="V87" s="98">
        <f>IF($D$4="MAP+ADM Waivers",(SUMIF('C Report'!$A$200:$A$299,'C Report Grouper'!$D87,'C Report'!T$200:T$299)+SUMIF('C Report'!$A$400:$A$497,'C Report Grouper'!$D87,'C Report'!T$400:T$497)),SUMIF('C Report'!$A$200:$A$299,'C Report Grouper'!$D87,'C Report'!T$200:T$299))</f>
        <v>0</v>
      </c>
      <c r="W87" s="98">
        <f>IF($D$4="MAP+ADM Waivers",(SUMIF('C Report'!$A$200:$A$299,'C Report Grouper'!$D87,'C Report'!U$200:U$299)+SUMIF('C Report'!$A$400:$A$497,'C Report Grouper'!$D87,'C Report'!U$400:U$497)),SUMIF('C Report'!$A$200:$A$299,'C Report Grouper'!$D87,'C Report'!U$200:U$299))</f>
        <v>0</v>
      </c>
      <c r="X87" s="98">
        <f>IF($D$4="MAP+ADM Waivers",(SUMIF('C Report'!$A$200:$A$299,'C Report Grouper'!$D87,'C Report'!V$200:V$299)+SUMIF('C Report'!$A$400:$A$497,'C Report Grouper'!$D87,'C Report'!V$400:V$497)),SUMIF('C Report'!$A$200:$A$299,'C Report Grouper'!$D87,'C Report'!V$200:V$299))</f>
        <v>0</v>
      </c>
      <c r="Y87" s="98">
        <f>IF($D$4="MAP+ADM Waivers",(SUMIF('C Report'!$A$200:$A$299,'C Report Grouper'!$D87,'C Report'!W$200:W$299)+SUMIF('C Report'!$A$400:$A$497,'C Report Grouper'!$D87,'C Report'!W$400:W$497)),SUMIF('C Report'!$A$200:$A$299,'C Report Grouper'!$D87,'C Report'!W$200:W$299))</f>
        <v>0</v>
      </c>
      <c r="Z87" s="98">
        <f>IF($D$4="MAP+ADM Waivers",(SUMIF('C Report'!$A$200:$A$299,'C Report Grouper'!$D87,'C Report'!X$200:X$299)+SUMIF('C Report'!$A$400:$A$497,'C Report Grouper'!$D87,'C Report'!X$400:X$497)),SUMIF('C Report'!$A$200:$A$299,'C Report Grouper'!$D87,'C Report'!X$200:X$299))</f>
        <v>0</v>
      </c>
      <c r="AA87" s="98">
        <f>IF($D$4="MAP+ADM Waivers",(SUMIF('C Report'!$A$200:$A$299,'C Report Grouper'!$D87,'C Report'!Y$200:Y$299)+SUMIF('C Report'!$A$400:$A$497,'C Report Grouper'!$D87,'C Report'!Y$400:Y$497)),SUMIF('C Report'!$A$200:$A$299,'C Report Grouper'!$D87,'C Report'!Y$200:Y$299))</f>
        <v>0</v>
      </c>
      <c r="AB87" s="98">
        <f>IF($D$4="MAP+ADM Waivers",(SUMIF('C Report'!$A$200:$A$299,'C Report Grouper'!$D87,'C Report'!Z$200:Z$299)+SUMIF('C Report'!$A$400:$A$497,'C Report Grouper'!$D87,'C Report'!Z$400:Z$497)),SUMIF('C Report'!$A$200:$A$299,'C Report Grouper'!$D87,'C Report'!Z$200:Z$299))</f>
        <v>0</v>
      </c>
      <c r="AC87" s="98">
        <f>IF($D$4="MAP+ADM Waivers",(SUMIF('C Report'!$A$200:$A$299,'C Report Grouper'!$D87,'C Report'!AA$200:AA$299)+SUMIF('C Report'!$A$400:$A$497,'C Report Grouper'!$D87,'C Report'!AA$400:AA$497)),SUMIF('C Report'!$A$200:$A$299,'C Report Grouper'!$D87,'C Report'!AA$200:AA$299))</f>
        <v>0</v>
      </c>
      <c r="AD87" s="98">
        <f>IF($D$4="MAP+ADM Waivers",(SUMIF('C Report'!$A$200:$A$299,'C Report Grouper'!$D87,'C Report'!AB$200:AB$299)+SUMIF('C Report'!$A$400:$A$497,'C Report Grouper'!$D87,'C Report'!AB$400:AB$497)),SUMIF('C Report'!$A$200:$A$299,'C Report Grouper'!$D87,'C Report'!AB$200:AB$299))</f>
        <v>0</v>
      </c>
      <c r="AE87" s="98">
        <f>IF($D$4="MAP+ADM Waivers",(SUMIF('C Report'!$A$200:$A$299,'C Report Grouper'!$D87,'C Report'!AC$200:AC$299)+SUMIF('C Report'!$A$400:$A$497,'C Report Grouper'!$D87,'C Report'!AC$400:AC$497)),SUMIF('C Report'!$A$200:$A$299,'C Report Grouper'!$D87,'C Report'!AC$200:AC$299))</f>
        <v>0</v>
      </c>
      <c r="AF87" s="98">
        <f>IF($D$4="MAP+ADM Waivers",(SUMIF('C Report'!$A$200:$A$299,'C Report Grouper'!$D87,'C Report'!AD$200:AD$299)+SUMIF('C Report'!$A$400:$A$497,'C Report Grouper'!$D87,'C Report'!AD$400:AD$497)),SUMIF('C Report'!$A$200:$A$299,'C Report Grouper'!$D87,'C Report'!AD$200:AD$299))</f>
        <v>0</v>
      </c>
      <c r="AG87" s="98">
        <f>IF($D$4="MAP+ADM Waivers",(SUMIF('C Report'!$A$200:$A$299,'C Report Grouper'!$D87,'C Report'!AE$200:AE$299)+SUMIF('C Report'!$A$400:$A$497,'C Report Grouper'!$D87,'C Report'!AE$400:AE$497)),SUMIF('C Report'!$A$200:$A$299,'C Report Grouper'!$D87,'C Report'!AE$200:AE$299))</f>
        <v>0</v>
      </c>
      <c r="AH87" s="99">
        <f>IF($D$4="MAP+ADM Waivers",(SUMIF('C Report'!$A$200:$A$299,'C Report Grouper'!$D87,'C Report'!AF$200:AF$299)+SUMIF('C Report'!$A$400:$A$497,'C Report Grouper'!$D87,'C Report'!AF$400:AF$497)),SUMIF('C Report'!$A$200:$A$299,'C Report Grouper'!$D87,'C Report'!AF$200:AF$299))</f>
        <v>0</v>
      </c>
    </row>
    <row r="88" spans="2:34" ht="13" hidden="1" x14ac:dyDescent="0.3">
      <c r="B88" s="6" t="s">
        <v>80</v>
      </c>
      <c r="C88" s="56"/>
      <c r="D88" s="282"/>
      <c r="E88" s="97">
        <f>IF($D$4="MAP+ADM Waivers",(SUMIF('C Report'!$A$200:$A$299,'C Report Grouper'!$D88,'C Report'!C$200:C$299)+SUMIF('C Report'!$A$400:$A$497,'C Report Grouper'!$D88,'C Report'!C$400:C$497)),SUMIF('C Report'!$A$200:$A$299,'C Report Grouper'!$D88,'C Report'!C$200:C$299))</f>
        <v>0</v>
      </c>
      <c r="F88" s="98">
        <f>IF($D$4="MAP+ADM Waivers",(SUMIF('C Report'!$A$200:$A$299,'C Report Grouper'!$D88,'C Report'!D$200:D$299)+SUMIF('C Report'!$A$400:$A$497,'C Report Grouper'!$D88,'C Report'!D$400:D$497)),SUMIF('C Report'!$A$200:$A$299,'C Report Grouper'!$D88,'C Report'!D$200:D$299))</f>
        <v>0</v>
      </c>
      <c r="G88" s="98">
        <f>IF($D$4="MAP+ADM Waivers",(SUMIF('C Report'!$A$200:$A$299,'C Report Grouper'!$D88,'C Report'!E$200:E$299)+SUMIF('C Report'!$A$400:$A$497,'C Report Grouper'!$D88,'C Report'!E$400:E$497)),SUMIF('C Report'!$A$200:$A$299,'C Report Grouper'!$D88,'C Report'!E$200:E$299))</f>
        <v>0</v>
      </c>
      <c r="H88" s="98">
        <f>IF($D$4="MAP+ADM Waivers",(SUMIF('C Report'!$A$200:$A$299,'C Report Grouper'!$D88,'C Report'!F$200:F$299)+SUMIF('C Report'!$A$400:$A$497,'C Report Grouper'!$D88,'C Report'!F$400:F$497)),SUMIF('C Report'!$A$200:$A$299,'C Report Grouper'!$D88,'C Report'!F$200:F$299))</f>
        <v>0</v>
      </c>
      <c r="I88" s="98">
        <f>IF($D$4="MAP+ADM Waivers",(SUMIF('C Report'!$A$200:$A$299,'C Report Grouper'!$D88,'C Report'!G$200:G$299)+SUMIF('C Report'!$A$400:$A$497,'C Report Grouper'!$D88,'C Report'!G$400:G$497)),SUMIF('C Report'!$A$200:$A$299,'C Report Grouper'!$D88,'C Report'!G$200:G$299))</f>
        <v>0</v>
      </c>
      <c r="J88" s="98">
        <f>IF($D$4="MAP+ADM Waivers",(SUMIF('C Report'!$A$200:$A$299,'C Report Grouper'!$D88,'C Report'!H$200:H$299)+SUMIF('C Report'!$A$400:$A$497,'C Report Grouper'!$D88,'C Report'!H$400:H$497)),SUMIF('C Report'!$A$200:$A$299,'C Report Grouper'!$D88,'C Report'!H$200:H$299))</f>
        <v>0</v>
      </c>
      <c r="K88" s="98">
        <f>IF($D$4="MAP+ADM Waivers",(SUMIF('C Report'!$A$200:$A$299,'C Report Grouper'!$D88,'C Report'!I$200:I$299)+SUMIF('C Report'!$A$400:$A$497,'C Report Grouper'!$D88,'C Report'!I$400:I$497)),SUMIF('C Report'!$A$200:$A$299,'C Report Grouper'!$D88,'C Report'!I$200:I$299))</f>
        <v>0</v>
      </c>
      <c r="L88" s="98">
        <f>IF($D$4="MAP+ADM Waivers",(SUMIF('C Report'!$A$200:$A$299,'C Report Grouper'!$D88,'C Report'!J$200:J$299)+SUMIF('C Report'!$A$400:$A$497,'C Report Grouper'!$D88,'C Report'!J$400:J$497)),SUMIF('C Report'!$A$200:$A$299,'C Report Grouper'!$D88,'C Report'!J$200:J$299))</f>
        <v>0</v>
      </c>
      <c r="M88" s="98">
        <f>IF($D$4="MAP+ADM Waivers",(SUMIF('C Report'!$A$200:$A$299,'C Report Grouper'!$D88,'C Report'!K$200:K$299)+SUMIF('C Report'!$A$400:$A$497,'C Report Grouper'!$D88,'C Report'!K$400:K$497)),SUMIF('C Report'!$A$200:$A$299,'C Report Grouper'!$D88,'C Report'!K$200:K$299))</f>
        <v>0</v>
      </c>
      <c r="N88" s="98">
        <f>IF($D$4="MAP+ADM Waivers",(SUMIF('C Report'!$A$200:$A$299,'C Report Grouper'!$D88,'C Report'!L$200:L$299)+SUMIF('C Report'!$A$400:$A$497,'C Report Grouper'!$D88,'C Report'!L$400:L$497)),SUMIF('C Report'!$A$200:$A$299,'C Report Grouper'!$D88,'C Report'!L$200:L$299))</f>
        <v>0</v>
      </c>
      <c r="O88" s="98">
        <f>IF($D$4="MAP+ADM Waivers",(SUMIF('C Report'!$A$200:$A$299,'C Report Grouper'!$D88,'C Report'!M$200:M$299)+SUMIF('C Report'!$A$400:$A$497,'C Report Grouper'!$D88,'C Report'!M$400:M$497)),SUMIF('C Report'!$A$200:$A$299,'C Report Grouper'!$D88,'C Report'!M$200:M$299))</f>
        <v>0</v>
      </c>
      <c r="P88" s="98">
        <f>IF($D$4="MAP+ADM Waivers",(SUMIF('C Report'!$A$200:$A$299,'C Report Grouper'!$D88,'C Report'!N$200:N$299)+SUMIF('C Report'!$A$400:$A$497,'C Report Grouper'!$D88,'C Report'!N$400:N$497)),SUMIF('C Report'!$A$200:$A$299,'C Report Grouper'!$D88,'C Report'!N$200:N$299))</f>
        <v>0</v>
      </c>
      <c r="Q88" s="98">
        <f>IF($D$4="MAP+ADM Waivers",(SUMIF('C Report'!$A$200:$A$299,'C Report Grouper'!$D88,'C Report'!O$200:O$299)+SUMIF('C Report'!$A$400:$A$497,'C Report Grouper'!$D88,'C Report'!O$400:O$497)),SUMIF('C Report'!$A$200:$A$299,'C Report Grouper'!$D88,'C Report'!O$200:O$299))</f>
        <v>0</v>
      </c>
      <c r="R88" s="98">
        <f>IF($D$4="MAP+ADM Waivers",(SUMIF('C Report'!$A$200:$A$299,'C Report Grouper'!$D88,'C Report'!P$200:P$299)+SUMIF('C Report'!$A$400:$A$497,'C Report Grouper'!$D88,'C Report'!P$400:P$497)),SUMIF('C Report'!$A$200:$A$299,'C Report Grouper'!$D88,'C Report'!P$200:P$299))</f>
        <v>0</v>
      </c>
      <c r="S88" s="98">
        <f>IF($D$4="MAP+ADM Waivers",(SUMIF('C Report'!$A$200:$A$299,'C Report Grouper'!$D88,'C Report'!Q$200:Q$299)+SUMIF('C Report'!$A$400:$A$497,'C Report Grouper'!$D88,'C Report'!Q$400:Q$497)),SUMIF('C Report'!$A$200:$A$299,'C Report Grouper'!$D88,'C Report'!Q$200:Q$299))</f>
        <v>0</v>
      </c>
      <c r="T88" s="98">
        <f>IF($D$4="MAP+ADM Waivers",(SUMIF('C Report'!$A$200:$A$299,'C Report Grouper'!$D88,'C Report'!R$200:R$299)+SUMIF('C Report'!$A$400:$A$497,'C Report Grouper'!$D88,'C Report'!R$400:R$497)),SUMIF('C Report'!$A$200:$A$299,'C Report Grouper'!$D88,'C Report'!R$200:R$299))</f>
        <v>0</v>
      </c>
      <c r="U88" s="98">
        <f>IF($D$4="MAP+ADM Waivers",(SUMIF('C Report'!$A$200:$A$299,'C Report Grouper'!$D88,'C Report'!S$200:S$299)+SUMIF('C Report'!$A$400:$A$497,'C Report Grouper'!$D88,'C Report'!S$400:S$497)),SUMIF('C Report'!$A$200:$A$299,'C Report Grouper'!$D88,'C Report'!S$200:S$299))</f>
        <v>0</v>
      </c>
      <c r="V88" s="98">
        <f>IF($D$4="MAP+ADM Waivers",(SUMIF('C Report'!$A$200:$A$299,'C Report Grouper'!$D88,'C Report'!T$200:T$299)+SUMIF('C Report'!$A$400:$A$497,'C Report Grouper'!$D88,'C Report'!T$400:T$497)),SUMIF('C Report'!$A$200:$A$299,'C Report Grouper'!$D88,'C Report'!T$200:T$299))</f>
        <v>0</v>
      </c>
      <c r="W88" s="98">
        <f>IF($D$4="MAP+ADM Waivers",(SUMIF('C Report'!$A$200:$A$299,'C Report Grouper'!$D88,'C Report'!U$200:U$299)+SUMIF('C Report'!$A$400:$A$497,'C Report Grouper'!$D88,'C Report'!U$400:U$497)),SUMIF('C Report'!$A$200:$A$299,'C Report Grouper'!$D88,'C Report'!U$200:U$299))</f>
        <v>0</v>
      </c>
      <c r="X88" s="98">
        <f>IF($D$4="MAP+ADM Waivers",(SUMIF('C Report'!$A$200:$A$299,'C Report Grouper'!$D88,'C Report'!V$200:V$299)+SUMIF('C Report'!$A$400:$A$497,'C Report Grouper'!$D88,'C Report'!V$400:V$497)),SUMIF('C Report'!$A$200:$A$299,'C Report Grouper'!$D88,'C Report'!V$200:V$299))</f>
        <v>0</v>
      </c>
      <c r="Y88" s="98">
        <f>IF($D$4="MAP+ADM Waivers",(SUMIF('C Report'!$A$200:$A$299,'C Report Grouper'!$D88,'C Report'!W$200:W$299)+SUMIF('C Report'!$A$400:$A$497,'C Report Grouper'!$D88,'C Report'!W$400:W$497)),SUMIF('C Report'!$A$200:$A$299,'C Report Grouper'!$D88,'C Report'!W$200:W$299))</f>
        <v>0</v>
      </c>
      <c r="Z88" s="98">
        <f>IF($D$4="MAP+ADM Waivers",(SUMIF('C Report'!$A$200:$A$299,'C Report Grouper'!$D88,'C Report'!X$200:X$299)+SUMIF('C Report'!$A$400:$A$497,'C Report Grouper'!$D88,'C Report'!X$400:X$497)),SUMIF('C Report'!$A$200:$A$299,'C Report Grouper'!$D88,'C Report'!X$200:X$299))</f>
        <v>0</v>
      </c>
      <c r="AA88" s="98">
        <f>IF($D$4="MAP+ADM Waivers",(SUMIF('C Report'!$A$200:$A$299,'C Report Grouper'!$D88,'C Report'!Y$200:Y$299)+SUMIF('C Report'!$A$400:$A$497,'C Report Grouper'!$D88,'C Report'!Y$400:Y$497)),SUMIF('C Report'!$A$200:$A$299,'C Report Grouper'!$D88,'C Report'!Y$200:Y$299))</f>
        <v>0</v>
      </c>
      <c r="AB88" s="98">
        <f>IF($D$4="MAP+ADM Waivers",(SUMIF('C Report'!$A$200:$A$299,'C Report Grouper'!$D88,'C Report'!Z$200:Z$299)+SUMIF('C Report'!$A$400:$A$497,'C Report Grouper'!$D88,'C Report'!Z$400:Z$497)),SUMIF('C Report'!$A$200:$A$299,'C Report Grouper'!$D88,'C Report'!Z$200:Z$299))</f>
        <v>0</v>
      </c>
      <c r="AC88" s="98">
        <f>IF($D$4="MAP+ADM Waivers",(SUMIF('C Report'!$A$200:$A$299,'C Report Grouper'!$D88,'C Report'!AA$200:AA$299)+SUMIF('C Report'!$A$400:$A$497,'C Report Grouper'!$D88,'C Report'!AA$400:AA$497)),SUMIF('C Report'!$A$200:$A$299,'C Report Grouper'!$D88,'C Report'!AA$200:AA$299))</f>
        <v>0</v>
      </c>
      <c r="AD88" s="98">
        <f>IF($D$4="MAP+ADM Waivers",(SUMIF('C Report'!$A$200:$A$299,'C Report Grouper'!$D88,'C Report'!AB$200:AB$299)+SUMIF('C Report'!$A$400:$A$497,'C Report Grouper'!$D88,'C Report'!AB$400:AB$497)),SUMIF('C Report'!$A$200:$A$299,'C Report Grouper'!$D88,'C Report'!AB$200:AB$299))</f>
        <v>0</v>
      </c>
      <c r="AE88" s="98">
        <f>IF($D$4="MAP+ADM Waivers",(SUMIF('C Report'!$A$200:$A$299,'C Report Grouper'!$D88,'C Report'!AC$200:AC$299)+SUMIF('C Report'!$A$400:$A$497,'C Report Grouper'!$D88,'C Report'!AC$400:AC$497)),SUMIF('C Report'!$A$200:$A$299,'C Report Grouper'!$D88,'C Report'!AC$200:AC$299))</f>
        <v>0</v>
      </c>
      <c r="AF88" s="98">
        <f>IF($D$4="MAP+ADM Waivers",(SUMIF('C Report'!$A$200:$A$299,'C Report Grouper'!$D88,'C Report'!AD$200:AD$299)+SUMIF('C Report'!$A$400:$A$497,'C Report Grouper'!$D88,'C Report'!AD$400:AD$497)),SUMIF('C Report'!$A$200:$A$299,'C Report Grouper'!$D88,'C Report'!AD$200:AD$299))</f>
        <v>0</v>
      </c>
      <c r="AG88" s="98">
        <f>IF($D$4="MAP+ADM Waivers",(SUMIF('C Report'!$A$200:$A$299,'C Report Grouper'!$D88,'C Report'!AE$200:AE$299)+SUMIF('C Report'!$A$400:$A$497,'C Report Grouper'!$D88,'C Report'!AE$400:AE$497)),SUMIF('C Report'!$A$200:$A$299,'C Report Grouper'!$D88,'C Report'!AE$200:AE$299))</f>
        <v>0</v>
      </c>
      <c r="AH88" s="99">
        <f>IF($D$4="MAP+ADM Waivers",(SUMIF('C Report'!$A$200:$A$299,'C Report Grouper'!$D88,'C Report'!AF$200:AF$299)+SUMIF('C Report'!$A$400:$A$497,'C Report Grouper'!$D88,'C Report'!AF$400:AF$497)),SUMIF('C Report'!$A$200:$A$299,'C Report Grouper'!$D88,'C Report'!AF$200:AF$299))</f>
        <v>0</v>
      </c>
    </row>
    <row r="89" spans="2:34" ht="13" hidden="1" x14ac:dyDescent="0.3">
      <c r="B89" s="22" t="str">
        <f>IFERROR(VLOOKUP(C89,'MEG Def'!$A$52:$B$55,2),"")</f>
        <v/>
      </c>
      <c r="C89" s="56"/>
      <c r="D89" s="282"/>
      <c r="E89" s="97">
        <f>IF($D$4="MAP+ADM Waivers",(SUMIF('C Report'!$A$200:$A$299,'C Report Grouper'!$D89,'C Report'!C$200:C$299)+SUMIF('C Report'!$A$400:$A$497,'C Report Grouper'!$D89,'C Report'!C$400:C$497)),SUMIF('C Report'!$A$200:$A$299,'C Report Grouper'!$D89,'C Report'!C$200:C$299))</f>
        <v>0</v>
      </c>
      <c r="F89" s="98">
        <f>IF($D$4="MAP+ADM Waivers",(SUMIF('C Report'!$A$200:$A$299,'C Report Grouper'!$D89,'C Report'!D$200:D$299)+SUMIF('C Report'!$A$400:$A$497,'C Report Grouper'!$D89,'C Report'!D$400:D$497)),SUMIF('C Report'!$A$200:$A$299,'C Report Grouper'!$D89,'C Report'!D$200:D$299))</f>
        <v>0</v>
      </c>
      <c r="G89" s="98">
        <f>IF($D$4="MAP+ADM Waivers",(SUMIF('C Report'!$A$200:$A$299,'C Report Grouper'!$D89,'C Report'!E$200:E$299)+SUMIF('C Report'!$A$400:$A$497,'C Report Grouper'!$D89,'C Report'!E$400:E$497)),SUMIF('C Report'!$A$200:$A$299,'C Report Grouper'!$D89,'C Report'!E$200:E$299))</f>
        <v>0</v>
      </c>
      <c r="H89" s="98">
        <f>IF($D$4="MAP+ADM Waivers",(SUMIF('C Report'!$A$200:$A$299,'C Report Grouper'!$D89,'C Report'!F$200:F$299)+SUMIF('C Report'!$A$400:$A$497,'C Report Grouper'!$D89,'C Report'!F$400:F$497)),SUMIF('C Report'!$A$200:$A$299,'C Report Grouper'!$D89,'C Report'!F$200:F$299))</f>
        <v>0</v>
      </c>
      <c r="I89" s="98">
        <f>IF($D$4="MAP+ADM Waivers",(SUMIF('C Report'!$A$200:$A$299,'C Report Grouper'!$D89,'C Report'!G$200:G$299)+SUMIF('C Report'!$A$400:$A$497,'C Report Grouper'!$D89,'C Report'!G$400:G$497)),SUMIF('C Report'!$A$200:$A$299,'C Report Grouper'!$D89,'C Report'!G$200:G$299))</f>
        <v>0</v>
      </c>
      <c r="J89" s="98">
        <f>IF($D$4="MAP+ADM Waivers",(SUMIF('C Report'!$A$200:$A$299,'C Report Grouper'!$D89,'C Report'!H$200:H$299)+SUMIF('C Report'!$A$400:$A$497,'C Report Grouper'!$D89,'C Report'!H$400:H$497)),SUMIF('C Report'!$A$200:$A$299,'C Report Grouper'!$D89,'C Report'!H$200:H$299))</f>
        <v>0</v>
      </c>
      <c r="K89" s="98">
        <f>IF($D$4="MAP+ADM Waivers",(SUMIF('C Report'!$A$200:$A$299,'C Report Grouper'!$D89,'C Report'!I$200:I$299)+SUMIF('C Report'!$A$400:$A$497,'C Report Grouper'!$D89,'C Report'!I$400:I$497)),SUMIF('C Report'!$A$200:$A$299,'C Report Grouper'!$D89,'C Report'!I$200:I$299))</f>
        <v>0</v>
      </c>
      <c r="L89" s="98">
        <f>IF($D$4="MAP+ADM Waivers",(SUMIF('C Report'!$A$200:$A$299,'C Report Grouper'!$D89,'C Report'!J$200:J$299)+SUMIF('C Report'!$A$400:$A$497,'C Report Grouper'!$D89,'C Report'!J$400:J$497)),SUMIF('C Report'!$A$200:$A$299,'C Report Grouper'!$D89,'C Report'!J$200:J$299))</f>
        <v>0</v>
      </c>
      <c r="M89" s="98">
        <f>IF($D$4="MAP+ADM Waivers",(SUMIF('C Report'!$A$200:$A$299,'C Report Grouper'!$D89,'C Report'!K$200:K$299)+SUMIF('C Report'!$A$400:$A$497,'C Report Grouper'!$D89,'C Report'!K$400:K$497)),SUMIF('C Report'!$A$200:$A$299,'C Report Grouper'!$D89,'C Report'!K$200:K$299))</f>
        <v>0</v>
      </c>
      <c r="N89" s="98">
        <f>IF($D$4="MAP+ADM Waivers",(SUMIF('C Report'!$A$200:$A$299,'C Report Grouper'!$D89,'C Report'!L$200:L$299)+SUMIF('C Report'!$A$400:$A$497,'C Report Grouper'!$D89,'C Report'!L$400:L$497)),SUMIF('C Report'!$A$200:$A$299,'C Report Grouper'!$D89,'C Report'!L$200:L$299))</f>
        <v>0</v>
      </c>
      <c r="O89" s="98">
        <f>IF($D$4="MAP+ADM Waivers",(SUMIF('C Report'!$A$200:$A$299,'C Report Grouper'!$D89,'C Report'!M$200:M$299)+SUMIF('C Report'!$A$400:$A$497,'C Report Grouper'!$D89,'C Report'!M$400:M$497)),SUMIF('C Report'!$A$200:$A$299,'C Report Grouper'!$D89,'C Report'!M$200:M$299))</f>
        <v>0</v>
      </c>
      <c r="P89" s="98">
        <f>IF($D$4="MAP+ADM Waivers",(SUMIF('C Report'!$A$200:$A$299,'C Report Grouper'!$D89,'C Report'!N$200:N$299)+SUMIF('C Report'!$A$400:$A$497,'C Report Grouper'!$D89,'C Report'!N$400:N$497)),SUMIF('C Report'!$A$200:$A$299,'C Report Grouper'!$D89,'C Report'!N$200:N$299))</f>
        <v>0</v>
      </c>
      <c r="Q89" s="98">
        <f>IF($D$4="MAP+ADM Waivers",(SUMIF('C Report'!$A$200:$A$299,'C Report Grouper'!$D89,'C Report'!O$200:O$299)+SUMIF('C Report'!$A$400:$A$497,'C Report Grouper'!$D89,'C Report'!O$400:O$497)),SUMIF('C Report'!$A$200:$A$299,'C Report Grouper'!$D89,'C Report'!O$200:O$299))</f>
        <v>0</v>
      </c>
      <c r="R89" s="98">
        <f>IF($D$4="MAP+ADM Waivers",(SUMIF('C Report'!$A$200:$A$299,'C Report Grouper'!$D89,'C Report'!P$200:P$299)+SUMIF('C Report'!$A$400:$A$497,'C Report Grouper'!$D89,'C Report'!P$400:P$497)),SUMIF('C Report'!$A$200:$A$299,'C Report Grouper'!$D89,'C Report'!P$200:P$299))</f>
        <v>0</v>
      </c>
      <c r="S89" s="98">
        <f>IF($D$4="MAP+ADM Waivers",(SUMIF('C Report'!$A$200:$A$299,'C Report Grouper'!$D89,'C Report'!Q$200:Q$299)+SUMIF('C Report'!$A$400:$A$497,'C Report Grouper'!$D89,'C Report'!Q$400:Q$497)),SUMIF('C Report'!$A$200:$A$299,'C Report Grouper'!$D89,'C Report'!Q$200:Q$299))</f>
        <v>0</v>
      </c>
      <c r="T89" s="98">
        <f>IF($D$4="MAP+ADM Waivers",(SUMIF('C Report'!$A$200:$A$299,'C Report Grouper'!$D89,'C Report'!R$200:R$299)+SUMIF('C Report'!$A$400:$A$497,'C Report Grouper'!$D89,'C Report'!R$400:R$497)),SUMIF('C Report'!$A$200:$A$299,'C Report Grouper'!$D89,'C Report'!R$200:R$299))</f>
        <v>0</v>
      </c>
      <c r="U89" s="98">
        <f>IF($D$4="MAP+ADM Waivers",(SUMIF('C Report'!$A$200:$A$299,'C Report Grouper'!$D89,'C Report'!S$200:S$299)+SUMIF('C Report'!$A$400:$A$497,'C Report Grouper'!$D89,'C Report'!S$400:S$497)),SUMIF('C Report'!$A$200:$A$299,'C Report Grouper'!$D89,'C Report'!S$200:S$299))</f>
        <v>0</v>
      </c>
      <c r="V89" s="98">
        <f>IF($D$4="MAP+ADM Waivers",(SUMIF('C Report'!$A$200:$A$299,'C Report Grouper'!$D89,'C Report'!T$200:T$299)+SUMIF('C Report'!$A$400:$A$497,'C Report Grouper'!$D89,'C Report'!T$400:T$497)),SUMIF('C Report'!$A$200:$A$299,'C Report Grouper'!$D89,'C Report'!T$200:T$299))</f>
        <v>0</v>
      </c>
      <c r="W89" s="98">
        <f>IF($D$4="MAP+ADM Waivers",(SUMIF('C Report'!$A$200:$A$299,'C Report Grouper'!$D89,'C Report'!U$200:U$299)+SUMIF('C Report'!$A$400:$A$497,'C Report Grouper'!$D89,'C Report'!U$400:U$497)),SUMIF('C Report'!$A$200:$A$299,'C Report Grouper'!$D89,'C Report'!U$200:U$299))</f>
        <v>0</v>
      </c>
      <c r="X89" s="98">
        <f>IF($D$4="MAP+ADM Waivers",(SUMIF('C Report'!$A$200:$A$299,'C Report Grouper'!$D89,'C Report'!V$200:V$299)+SUMIF('C Report'!$A$400:$A$497,'C Report Grouper'!$D89,'C Report'!V$400:V$497)),SUMIF('C Report'!$A$200:$A$299,'C Report Grouper'!$D89,'C Report'!V$200:V$299))</f>
        <v>0</v>
      </c>
      <c r="Y89" s="98">
        <f>IF($D$4="MAP+ADM Waivers",(SUMIF('C Report'!$A$200:$A$299,'C Report Grouper'!$D89,'C Report'!W$200:W$299)+SUMIF('C Report'!$A$400:$A$497,'C Report Grouper'!$D89,'C Report'!W$400:W$497)),SUMIF('C Report'!$A$200:$A$299,'C Report Grouper'!$D89,'C Report'!W$200:W$299))</f>
        <v>0</v>
      </c>
      <c r="Z89" s="98">
        <f>IF($D$4="MAP+ADM Waivers",(SUMIF('C Report'!$A$200:$A$299,'C Report Grouper'!$D89,'C Report'!X$200:X$299)+SUMIF('C Report'!$A$400:$A$497,'C Report Grouper'!$D89,'C Report'!X$400:X$497)),SUMIF('C Report'!$A$200:$A$299,'C Report Grouper'!$D89,'C Report'!X$200:X$299))</f>
        <v>0</v>
      </c>
      <c r="AA89" s="98">
        <f>IF($D$4="MAP+ADM Waivers",(SUMIF('C Report'!$A$200:$A$299,'C Report Grouper'!$D89,'C Report'!Y$200:Y$299)+SUMIF('C Report'!$A$400:$A$497,'C Report Grouper'!$D89,'C Report'!Y$400:Y$497)),SUMIF('C Report'!$A$200:$A$299,'C Report Grouper'!$D89,'C Report'!Y$200:Y$299))</f>
        <v>0</v>
      </c>
      <c r="AB89" s="98">
        <f>IF($D$4="MAP+ADM Waivers",(SUMIF('C Report'!$A$200:$A$299,'C Report Grouper'!$D89,'C Report'!Z$200:Z$299)+SUMIF('C Report'!$A$400:$A$497,'C Report Grouper'!$D89,'C Report'!Z$400:Z$497)),SUMIF('C Report'!$A$200:$A$299,'C Report Grouper'!$D89,'C Report'!Z$200:Z$299))</f>
        <v>0</v>
      </c>
      <c r="AC89" s="98">
        <f>IF($D$4="MAP+ADM Waivers",(SUMIF('C Report'!$A$200:$A$299,'C Report Grouper'!$D89,'C Report'!AA$200:AA$299)+SUMIF('C Report'!$A$400:$A$497,'C Report Grouper'!$D89,'C Report'!AA$400:AA$497)),SUMIF('C Report'!$A$200:$A$299,'C Report Grouper'!$D89,'C Report'!AA$200:AA$299))</f>
        <v>0</v>
      </c>
      <c r="AD89" s="98">
        <f>IF($D$4="MAP+ADM Waivers",(SUMIF('C Report'!$A$200:$A$299,'C Report Grouper'!$D89,'C Report'!AB$200:AB$299)+SUMIF('C Report'!$A$400:$A$497,'C Report Grouper'!$D89,'C Report'!AB$400:AB$497)),SUMIF('C Report'!$A$200:$A$299,'C Report Grouper'!$D89,'C Report'!AB$200:AB$299))</f>
        <v>0</v>
      </c>
      <c r="AE89" s="98">
        <f>IF($D$4="MAP+ADM Waivers",(SUMIF('C Report'!$A$200:$A$299,'C Report Grouper'!$D89,'C Report'!AC$200:AC$299)+SUMIF('C Report'!$A$400:$A$497,'C Report Grouper'!$D89,'C Report'!AC$400:AC$497)),SUMIF('C Report'!$A$200:$A$299,'C Report Grouper'!$D89,'C Report'!AC$200:AC$299))</f>
        <v>0</v>
      </c>
      <c r="AF89" s="98">
        <f>IF($D$4="MAP+ADM Waivers",(SUMIF('C Report'!$A$200:$A$299,'C Report Grouper'!$D89,'C Report'!AD$200:AD$299)+SUMIF('C Report'!$A$400:$A$497,'C Report Grouper'!$D89,'C Report'!AD$400:AD$497)),SUMIF('C Report'!$A$200:$A$299,'C Report Grouper'!$D89,'C Report'!AD$200:AD$299))</f>
        <v>0</v>
      </c>
      <c r="AG89" s="98">
        <f>IF($D$4="MAP+ADM Waivers",(SUMIF('C Report'!$A$200:$A$299,'C Report Grouper'!$D89,'C Report'!AE$200:AE$299)+SUMIF('C Report'!$A$400:$A$497,'C Report Grouper'!$D89,'C Report'!AE$400:AE$497)),SUMIF('C Report'!$A$200:$A$299,'C Report Grouper'!$D89,'C Report'!AE$200:AE$299))</f>
        <v>0</v>
      </c>
      <c r="AH89" s="99">
        <f>IF($D$4="MAP+ADM Waivers",(SUMIF('C Report'!$A$200:$A$299,'C Report Grouper'!$D89,'C Report'!AF$200:AF$299)+SUMIF('C Report'!$A$400:$A$497,'C Report Grouper'!$D89,'C Report'!AF$400:AF$497)),SUMIF('C Report'!$A$200:$A$299,'C Report Grouper'!$D89,'C Report'!AF$200:AF$299))</f>
        <v>0</v>
      </c>
    </row>
    <row r="90" spans="2:34" ht="13" hidden="1" x14ac:dyDescent="0.3">
      <c r="B90" s="22" t="str">
        <f>IFERROR(VLOOKUP(C90,'MEG Def'!$A$52:$B$55,2),"")</f>
        <v/>
      </c>
      <c r="C90" s="56"/>
      <c r="D90" s="282"/>
      <c r="E90" s="97">
        <f>IF($D$4="MAP+ADM Waivers",(SUMIF('C Report'!$A$200:$A$299,'C Report Grouper'!$D90,'C Report'!C$200:C$299)+SUMIF('C Report'!$A$400:$A$497,'C Report Grouper'!$D90,'C Report'!C$400:C$497)),SUMIF('C Report'!$A$200:$A$299,'C Report Grouper'!$D90,'C Report'!C$200:C$299))</f>
        <v>0</v>
      </c>
      <c r="F90" s="98">
        <f>IF($D$4="MAP+ADM Waivers",(SUMIF('C Report'!$A$200:$A$299,'C Report Grouper'!$D90,'C Report'!D$200:D$299)+SUMIF('C Report'!$A$400:$A$497,'C Report Grouper'!$D90,'C Report'!D$400:D$497)),SUMIF('C Report'!$A$200:$A$299,'C Report Grouper'!$D90,'C Report'!D$200:D$299))</f>
        <v>0</v>
      </c>
      <c r="G90" s="98">
        <f>IF($D$4="MAP+ADM Waivers",(SUMIF('C Report'!$A$200:$A$299,'C Report Grouper'!$D90,'C Report'!E$200:E$299)+SUMIF('C Report'!$A$400:$A$497,'C Report Grouper'!$D90,'C Report'!E$400:E$497)),SUMIF('C Report'!$A$200:$A$299,'C Report Grouper'!$D90,'C Report'!E$200:E$299))</f>
        <v>0</v>
      </c>
      <c r="H90" s="98">
        <f>IF($D$4="MAP+ADM Waivers",(SUMIF('C Report'!$A$200:$A$299,'C Report Grouper'!$D90,'C Report'!F$200:F$299)+SUMIF('C Report'!$A$400:$A$497,'C Report Grouper'!$D90,'C Report'!F$400:F$497)),SUMIF('C Report'!$A$200:$A$299,'C Report Grouper'!$D90,'C Report'!F$200:F$299))</f>
        <v>0</v>
      </c>
      <c r="I90" s="98">
        <f>IF($D$4="MAP+ADM Waivers",(SUMIF('C Report'!$A$200:$A$299,'C Report Grouper'!$D90,'C Report'!G$200:G$299)+SUMIF('C Report'!$A$400:$A$497,'C Report Grouper'!$D90,'C Report'!G$400:G$497)),SUMIF('C Report'!$A$200:$A$299,'C Report Grouper'!$D90,'C Report'!G$200:G$299))</f>
        <v>0</v>
      </c>
      <c r="J90" s="98">
        <f>IF($D$4="MAP+ADM Waivers",(SUMIF('C Report'!$A$200:$A$299,'C Report Grouper'!$D90,'C Report'!H$200:H$299)+SUMIF('C Report'!$A$400:$A$497,'C Report Grouper'!$D90,'C Report'!H$400:H$497)),SUMIF('C Report'!$A$200:$A$299,'C Report Grouper'!$D90,'C Report'!H$200:H$299))</f>
        <v>0</v>
      </c>
      <c r="K90" s="98">
        <f>IF($D$4="MAP+ADM Waivers",(SUMIF('C Report'!$A$200:$A$299,'C Report Grouper'!$D90,'C Report'!I$200:I$299)+SUMIF('C Report'!$A$400:$A$497,'C Report Grouper'!$D90,'C Report'!I$400:I$497)),SUMIF('C Report'!$A$200:$A$299,'C Report Grouper'!$D90,'C Report'!I$200:I$299))</f>
        <v>0</v>
      </c>
      <c r="L90" s="98">
        <f>IF($D$4="MAP+ADM Waivers",(SUMIF('C Report'!$A$200:$A$299,'C Report Grouper'!$D90,'C Report'!J$200:J$299)+SUMIF('C Report'!$A$400:$A$497,'C Report Grouper'!$D90,'C Report'!J$400:J$497)),SUMIF('C Report'!$A$200:$A$299,'C Report Grouper'!$D90,'C Report'!J$200:J$299))</f>
        <v>0</v>
      </c>
      <c r="M90" s="98">
        <f>IF($D$4="MAP+ADM Waivers",(SUMIF('C Report'!$A$200:$A$299,'C Report Grouper'!$D90,'C Report'!K$200:K$299)+SUMIF('C Report'!$A$400:$A$497,'C Report Grouper'!$D90,'C Report'!K$400:K$497)),SUMIF('C Report'!$A$200:$A$299,'C Report Grouper'!$D90,'C Report'!K$200:K$299))</f>
        <v>0</v>
      </c>
      <c r="N90" s="98">
        <f>IF($D$4="MAP+ADM Waivers",(SUMIF('C Report'!$A$200:$A$299,'C Report Grouper'!$D90,'C Report'!L$200:L$299)+SUMIF('C Report'!$A$400:$A$497,'C Report Grouper'!$D90,'C Report'!L$400:L$497)),SUMIF('C Report'!$A$200:$A$299,'C Report Grouper'!$D90,'C Report'!L$200:L$299))</f>
        <v>0</v>
      </c>
      <c r="O90" s="98">
        <f>IF($D$4="MAP+ADM Waivers",(SUMIF('C Report'!$A$200:$A$299,'C Report Grouper'!$D90,'C Report'!M$200:M$299)+SUMIF('C Report'!$A$400:$A$497,'C Report Grouper'!$D90,'C Report'!M$400:M$497)),SUMIF('C Report'!$A$200:$A$299,'C Report Grouper'!$D90,'C Report'!M$200:M$299))</f>
        <v>0</v>
      </c>
      <c r="P90" s="98">
        <f>IF($D$4="MAP+ADM Waivers",(SUMIF('C Report'!$A$200:$A$299,'C Report Grouper'!$D90,'C Report'!N$200:N$299)+SUMIF('C Report'!$A$400:$A$497,'C Report Grouper'!$D90,'C Report'!N$400:N$497)),SUMIF('C Report'!$A$200:$A$299,'C Report Grouper'!$D90,'C Report'!N$200:N$299))</f>
        <v>0</v>
      </c>
      <c r="Q90" s="98">
        <f>IF($D$4="MAP+ADM Waivers",(SUMIF('C Report'!$A$200:$A$299,'C Report Grouper'!$D90,'C Report'!O$200:O$299)+SUMIF('C Report'!$A$400:$A$497,'C Report Grouper'!$D90,'C Report'!O$400:O$497)),SUMIF('C Report'!$A$200:$A$299,'C Report Grouper'!$D90,'C Report'!O$200:O$299))</f>
        <v>0</v>
      </c>
      <c r="R90" s="98">
        <f>IF($D$4="MAP+ADM Waivers",(SUMIF('C Report'!$A$200:$A$299,'C Report Grouper'!$D90,'C Report'!P$200:P$299)+SUMIF('C Report'!$A$400:$A$497,'C Report Grouper'!$D90,'C Report'!P$400:P$497)),SUMIF('C Report'!$A$200:$A$299,'C Report Grouper'!$D90,'C Report'!P$200:P$299))</f>
        <v>0</v>
      </c>
      <c r="S90" s="98">
        <f>IF($D$4="MAP+ADM Waivers",(SUMIF('C Report'!$A$200:$A$299,'C Report Grouper'!$D90,'C Report'!Q$200:Q$299)+SUMIF('C Report'!$A$400:$A$497,'C Report Grouper'!$D90,'C Report'!Q$400:Q$497)),SUMIF('C Report'!$A$200:$A$299,'C Report Grouper'!$D90,'C Report'!Q$200:Q$299))</f>
        <v>0</v>
      </c>
      <c r="T90" s="98">
        <f>IF($D$4="MAP+ADM Waivers",(SUMIF('C Report'!$A$200:$A$299,'C Report Grouper'!$D90,'C Report'!R$200:R$299)+SUMIF('C Report'!$A$400:$A$497,'C Report Grouper'!$D90,'C Report'!R$400:R$497)),SUMIF('C Report'!$A$200:$A$299,'C Report Grouper'!$D90,'C Report'!R$200:R$299))</f>
        <v>0</v>
      </c>
      <c r="U90" s="98">
        <f>IF($D$4="MAP+ADM Waivers",(SUMIF('C Report'!$A$200:$A$299,'C Report Grouper'!$D90,'C Report'!S$200:S$299)+SUMIF('C Report'!$A$400:$A$497,'C Report Grouper'!$D90,'C Report'!S$400:S$497)),SUMIF('C Report'!$A$200:$A$299,'C Report Grouper'!$D90,'C Report'!S$200:S$299))</f>
        <v>0</v>
      </c>
      <c r="V90" s="98">
        <f>IF($D$4="MAP+ADM Waivers",(SUMIF('C Report'!$A$200:$A$299,'C Report Grouper'!$D90,'C Report'!T$200:T$299)+SUMIF('C Report'!$A$400:$A$497,'C Report Grouper'!$D90,'C Report'!T$400:T$497)),SUMIF('C Report'!$A$200:$A$299,'C Report Grouper'!$D90,'C Report'!T$200:T$299))</f>
        <v>0</v>
      </c>
      <c r="W90" s="98">
        <f>IF($D$4="MAP+ADM Waivers",(SUMIF('C Report'!$A$200:$A$299,'C Report Grouper'!$D90,'C Report'!U$200:U$299)+SUMIF('C Report'!$A$400:$A$497,'C Report Grouper'!$D90,'C Report'!U$400:U$497)),SUMIF('C Report'!$A$200:$A$299,'C Report Grouper'!$D90,'C Report'!U$200:U$299))</f>
        <v>0</v>
      </c>
      <c r="X90" s="98">
        <f>IF($D$4="MAP+ADM Waivers",(SUMIF('C Report'!$A$200:$A$299,'C Report Grouper'!$D90,'C Report'!V$200:V$299)+SUMIF('C Report'!$A$400:$A$497,'C Report Grouper'!$D90,'C Report'!V$400:V$497)),SUMIF('C Report'!$A$200:$A$299,'C Report Grouper'!$D90,'C Report'!V$200:V$299))</f>
        <v>0</v>
      </c>
      <c r="Y90" s="98">
        <f>IF($D$4="MAP+ADM Waivers",(SUMIF('C Report'!$A$200:$A$299,'C Report Grouper'!$D90,'C Report'!W$200:W$299)+SUMIF('C Report'!$A$400:$A$497,'C Report Grouper'!$D90,'C Report'!W$400:W$497)),SUMIF('C Report'!$A$200:$A$299,'C Report Grouper'!$D90,'C Report'!W$200:W$299))</f>
        <v>0</v>
      </c>
      <c r="Z90" s="98">
        <f>IF($D$4="MAP+ADM Waivers",(SUMIF('C Report'!$A$200:$A$299,'C Report Grouper'!$D90,'C Report'!X$200:X$299)+SUMIF('C Report'!$A$400:$A$497,'C Report Grouper'!$D90,'C Report'!X$400:X$497)),SUMIF('C Report'!$A$200:$A$299,'C Report Grouper'!$D90,'C Report'!X$200:X$299))</f>
        <v>0</v>
      </c>
      <c r="AA90" s="98">
        <f>IF($D$4="MAP+ADM Waivers",(SUMIF('C Report'!$A$200:$A$299,'C Report Grouper'!$D90,'C Report'!Y$200:Y$299)+SUMIF('C Report'!$A$400:$A$497,'C Report Grouper'!$D90,'C Report'!Y$400:Y$497)),SUMIF('C Report'!$A$200:$A$299,'C Report Grouper'!$D90,'C Report'!Y$200:Y$299))</f>
        <v>0</v>
      </c>
      <c r="AB90" s="98">
        <f>IF($D$4="MAP+ADM Waivers",(SUMIF('C Report'!$A$200:$A$299,'C Report Grouper'!$D90,'C Report'!Z$200:Z$299)+SUMIF('C Report'!$A$400:$A$497,'C Report Grouper'!$D90,'C Report'!Z$400:Z$497)),SUMIF('C Report'!$A$200:$A$299,'C Report Grouper'!$D90,'C Report'!Z$200:Z$299))</f>
        <v>0</v>
      </c>
      <c r="AC90" s="98">
        <f>IF($D$4="MAP+ADM Waivers",(SUMIF('C Report'!$A$200:$A$299,'C Report Grouper'!$D90,'C Report'!AA$200:AA$299)+SUMIF('C Report'!$A$400:$A$497,'C Report Grouper'!$D90,'C Report'!AA$400:AA$497)),SUMIF('C Report'!$A$200:$A$299,'C Report Grouper'!$D90,'C Report'!AA$200:AA$299))</f>
        <v>0</v>
      </c>
      <c r="AD90" s="98">
        <f>IF($D$4="MAP+ADM Waivers",(SUMIF('C Report'!$A$200:$A$299,'C Report Grouper'!$D90,'C Report'!AB$200:AB$299)+SUMIF('C Report'!$A$400:$A$497,'C Report Grouper'!$D90,'C Report'!AB$400:AB$497)),SUMIF('C Report'!$A$200:$A$299,'C Report Grouper'!$D90,'C Report'!AB$200:AB$299))</f>
        <v>0</v>
      </c>
      <c r="AE90" s="98">
        <f>IF($D$4="MAP+ADM Waivers",(SUMIF('C Report'!$A$200:$A$299,'C Report Grouper'!$D90,'C Report'!AC$200:AC$299)+SUMIF('C Report'!$A$400:$A$497,'C Report Grouper'!$D90,'C Report'!AC$400:AC$497)),SUMIF('C Report'!$A$200:$A$299,'C Report Grouper'!$D90,'C Report'!AC$200:AC$299))</f>
        <v>0</v>
      </c>
      <c r="AF90" s="98">
        <f>IF($D$4="MAP+ADM Waivers",(SUMIF('C Report'!$A$200:$A$299,'C Report Grouper'!$D90,'C Report'!AD$200:AD$299)+SUMIF('C Report'!$A$400:$A$497,'C Report Grouper'!$D90,'C Report'!AD$400:AD$497)),SUMIF('C Report'!$A$200:$A$299,'C Report Grouper'!$D90,'C Report'!AD$200:AD$299))</f>
        <v>0</v>
      </c>
      <c r="AG90" s="98">
        <f>IF($D$4="MAP+ADM Waivers",(SUMIF('C Report'!$A$200:$A$299,'C Report Grouper'!$D90,'C Report'!AE$200:AE$299)+SUMIF('C Report'!$A$400:$A$497,'C Report Grouper'!$D90,'C Report'!AE$400:AE$497)),SUMIF('C Report'!$A$200:$A$299,'C Report Grouper'!$D90,'C Report'!AE$200:AE$299))</f>
        <v>0</v>
      </c>
      <c r="AH90" s="99">
        <f>IF($D$4="MAP+ADM Waivers",(SUMIF('C Report'!$A$200:$A$299,'C Report Grouper'!$D90,'C Report'!AF$200:AF$299)+SUMIF('C Report'!$A$400:$A$497,'C Report Grouper'!$D90,'C Report'!AF$400:AF$497)),SUMIF('C Report'!$A$200:$A$299,'C Report Grouper'!$D90,'C Report'!AF$200:AF$299))</f>
        <v>0</v>
      </c>
    </row>
    <row r="91" spans="2:34" ht="13" hidden="1" x14ac:dyDescent="0.3">
      <c r="B91" s="22" t="str">
        <f>IFERROR(VLOOKUP(C91,'MEG Def'!$A$52:$B$55,2),"")</f>
        <v/>
      </c>
      <c r="C91" s="56"/>
      <c r="D91" s="282"/>
      <c r="E91" s="97">
        <f>IF($D$4="MAP+ADM Waivers",(SUMIF('C Report'!$A$200:$A$299,'C Report Grouper'!$D91,'C Report'!C$200:C$299)+SUMIF('C Report'!$A$400:$A$497,'C Report Grouper'!$D91,'C Report'!C$400:C$497)),SUMIF('C Report'!$A$200:$A$299,'C Report Grouper'!$D91,'C Report'!C$200:C$299))</f>
        <v>0</v>
      </c>
      <c r="F91" s="98">
        <f>IF($D$4="MAP+ADM Waivers",(SUMIF('C Report'!$A$200:$A$299,'C Report Grouper'!$D91,'C Report'!D$200:D$299)+SUMIF('C Report'!$A$400:$A$497,'C Report Grouper'!$D91,'C Report'!D$400:D$497)),SUMIF('C Report'!$A$200:$A$299,'C Report Grouper'!$D91,'C Report'!D$200:D$299))</f>
        <v>0</v>
      </c>
      <c r="G91" s="98">
        <f>IF($D$4="MAP+ADM Waivers",(SUMIF('C Report'!$A$200:$A$299,'C Report Grouper'!$D91,'C Report'!E$200:E$299)+SUMIF('C Report'!$A$400:$A$497,'C Report Grouper'!$D91,'C Report'!E$400:E$497)),SUMIF('C Report'!$A$200:$A$299,'C Report Grouper'!$D91,'C Report'!E$200:E$299))</f>
        <v>0</v>
      </c>
      <c r="H91" s="98">
        <f>IF($D$4="MAP+ADM Waivers",(SUMIF('C Report'!$A$200:$A$299,'C Report Grouper'!$D91,'C Report'!F$200:F$299)+SUMIF('C Report'!$A$400:$A$497,'C Report Grouper'!$D91,'C Report'!F$400:F$497)),SUMIF('C Report'!$A$200:$A$299,'C Report Grouper'!$D91,'C Report'!F$200:F$299))</f>
        <v>0</v>
      </c>
      <c r="I91" s="98">
        <f>IF($D$4="MAP+ADM Waivers",(SUMIF('C Report'!$A$200:$A$299,'C Report Grouper'!$D91,'C Report'!G$200:G$299)+SUMIF('C Report'!$A$400:$A$497,'C Report Grouper'!$D91,'C Report'!G$400:G$497)),SUMIF('C Report'!$A$200:$A$299,'C Report Grouper'!$D91,'C Report'!G$200:G$299))</f>
        <v>0</v>
      </c>
      <c r="J91" s="98">
        <f>IF($D$4="MAP+ADM Waivers",(SUMIF('C Report'!$A$200:$A$299,'C Report Grouper'!$D91,'C Report'!H$200:H$299)+SUMIF('C Report'!$A$400:$A$497,'C Report Grouper'!$D91,'C Report'!H$400:H$497)),SUMIF('C Report'!$A$200:$A$299,'C Report Grouper'!$D91,'C Report'!H$200:H$299))</f>
        <v>0</v>
      </c>
      <c r="K91" s="98">
        <f>IF($D$4="MAP+ADM Waivers",(SUMIF('C Report'!$A$200:$A$299,'C Report Grouper'!$D91,'C Report'!I$200:I$299)+SUMIF('C Report'!$A$400:$A$497,'C Report Grouper'!$D91,'C Report'!I$400:I$497)),SUMIF('C Report'!$A$200:$A$299,'C Report Grouper'!$D91,'C Report'!I$200:I$299))</f>
        <v>0</v>
      </c>
      <c r="L91" s="98">
        <f>IF($D$4="MAP+ADM Waivers",(SUMIF('C Report'!$A$200:$A$299,'C Report Grouper'!$D91,'C Report'!J$200:J$299)+SUMIF('C Report'!$A$400:$A$497,'C Report Grouper'!$D91,'C Report'!J$400:J$497)),SUMIF('C Report'!$A$200:$A$299,'C Report Grouper'!$D91,'C Report'!J$200:J$299))</f>
        <v>0</v>
      </c>
      <c r="M91" s="98">
        <f>IF($D$4="MAP+ADM Waivers",(SUMIF('C Report'!$A$200:$A$299,'C Report Grouper'!$D91,'C Report'!K$200:K$299)+SUMIF('C Report'!$A$400:$A$497,'C Report Grouper'!$D91,'C Report'!K$400:K$497)),SUMIF('C Report'!$A$200:$A$299,'C Report Grouper'!$D91,'C Report'!K$200:K$299))</f>
        <v>0</v>
      </c>
      <c r="N91" s="98">
        <f>IF($D$4="MAP+ADM Waivers",(SUMIF('C Report'!$A$200:$A$299,'C Report Grouper'!$D91,'C Report'!L$200:L$299)+SUMIF('C Report'!$A$400:$A$497,'C Report Grouper'!$D91,'C Report'!L$400:L$497)),SUMIF('C Report'!$A$200:$A$299,'C Report Grouper'!$D91,'C Report'!L$200:L$299))</f>
        <v>0</v>
      </c>
      <c r="O91" s="98">
        <f>IF($D$4="MAP+ADM Waivers",(SUMIF('C Report'!$A$200:$A$299,'C Report Grouper'!$D91,'C Report'!M$200:M$299)+SUMIF('C Report'!$A$400:$A$497,'C Report Grouper'!$D91,'C Report'!M$400:M$497)),SUMIF('C Report'!$A$200:$A$299,'C Report Grouper'!$D91,'C Report'!M$200:M$299))</f>
        <v>0</v>
      </c>
      <c r="P91" s="98">
        <f>IF($D$4="MAP+ADM Waivers",(SUMIF('C Report'!$A$200:$A$299,'C Report Grouper'!$D91,'C Report'!N$200:N$299)+SUMIF('C Report'!$A$400:$A$497,'C Report Grouper'!$D91,'C Report'!N$400:N$497)),SUMIF('C Report'!$A$200:$A$299,'C Report Grouper'!$D91,'C Report'!N$200:N$299))</f>
        <v>0</v>
      </c>
      <c r="Q91" s="98">
        <f>IF($D$4="MAP+ADM Waivers",(SUMIF('C Report'!$A$200:$A$299,'C Report Grouper'!$D91,'C Report'!O$200:O$299)+SUMIF('C Report'!$A$400:$A$497,'C Report Grouper'!$D91,'C Report'!O$400:O$497)),SUMIF('C Report'!$A$200:$A$299,'C Report Grouper'!$D91,'C Report'!O$200:O$299))</f>
        <v>0</v>
      </c>
      <c r="R91" s="98">
        <f>IF($D$4="MAP+ADM Waivers",(SUMIF('C Report'!$A$200:$A$299,'C Report Grouper'!$D91,'C Report'!P$200:P$299)+SUMIF('C Report'!$A$400:$A$497,'C Report Grouper'!$D91,'C Report'!P$400:P$497)),SUMIF('C Report'!$A$200:$A$299,'C Report Grouper'!$D91,'C Report'!P$200:P$299))</f>
        <v>0</v>
      </c>
      <c r="S91" s="98">
        <f>IF($D$4="MAP+ADM Waivers",(SUMIF('C Report'!$A$200:$A$299,'C Report Grouper'!$D91,'C Report'!Q$200:Q$299)+SUMIF('C Report'!$A$400:$A$497,'C Report Grouper'!$D91,'C Report'!Q$400:Q$497)),SUMIF('C Report'!$A$200:$A$299,'C Report Grouper'!$D91,'C Report'!Q$200:Q$299))</f>
        <v>0</v>
      </c>
      <c r="T91" s="98">
        <f>IF($D$4="MAP+ADM Waivers",(SUMIF('C Report'!$A$200:$A$299,'C Report Grouper'!$D91,'C Report'!R$200:R$299)+SUMIF('C Report'!$A$400:$A$497,'C Report Grouper'!$D91,'C Report'!R$400:R$497)),SUMIF('C Report'!$A$200:$A$299,'C Report Grouper'!$D91,'C Report'!R$200:R$299))</f>
        <v>0</v>
      </c>
      <c r="U91" s="98">
        <f>IF($D$4="MAP+ADM Waivers",(SUMIF('C Report'!$A$200:$A$299,'C Report Grouper'!$D91,'C Report'!S$200:S$299)+SUMIF('C Report'!$A$400:$A$497,'C Report Grouper'!$D91,'C Report'!S$400:S$497)),SUMIF('C Report'!$A$200:$A$299,'C Report Grouper'!$D91,'C Report'!S$200:S$299))</f>
        <v>0</v>
      </c>
      <c r="V91" s="98">
        <f>IF($D$4="MAP+ADM Waivers",(SUMIF('C Report'!$A$200:$A$299,'C Report Grouper'!$D91,'C Report'!T$200:T$299)+SUMIF('C Report'!$A$400:$A$497,'C Report Grouper'!$D91,'C Report'!T$400:T$497)),SUMIF('C Report'!$A$200:$A$299,'C Report Grouper'!$D91,'C Report'!T$200:T$299))</f>
        <v>0</v>
      </c>
      <c r="W91" s="98">
        <f>IF($D$4="MAP+ADM Waivers",(SUMIF('C Report'!$A$200:$A$299,'C Report Grouper'!$D91,'C Report'!U$200:U$299)+SUMIF('C Report'!$A$400:$A$497,'C Report Grouper'!$D91,'C Report'!U$400:U$497)),SUMIF('C Report'!$A$200:$A$299,'C Report Grouper'!$D91,'C Report'!U$200:U$299))</f>
        <v>0</v>
      </c>
      <c r="X91" s="98">
        <f>IF($D$4="MAP+ADM Waivers",(SUMIF('C Report'!$A$200:$A$299,'C Report Grouper'!$D91,'C Report'!V$200:V$299)+SUMIF('C Report'!$A$400:$A$497,'C Report Grouper'!$D91,'C Report'!V$400:V$497)),SUMIF('C Report'!$A$200:$A$299,'C Report Grouper'!$D91,'C Report'!V$200:V$299))</f>
        <v>0</v>
      </c>
      <c r="Y91" s="98">
        <f>IF($D$4="MAP+ADM Waivers",(SUMIF('C Report'!$A$200:$A$299,'C Report Grouper'!$D91,'C Report'!W$200:W$299)+SUMIF('C Report'!$A$400:$A$497,'C Report Grouper'!$D91,'C Report'!W$400:W$497)),SUMIF('C Report'!$A$200:$A$299,'C Report Grouper'!$D91,'C Report'!W$200:W$299))</f>
        <v>0</v>
      </c>
      <c r="Z91" s="98">
        <f>IF($D$4="MAP+ADM Waivers",(SUMIF('C Report'!$A$200:$A$299,'C Report Grouper'!$D91,'C Report'!X$200:X$299)+SUMIF('C Report'!$A$400:$A$497,'C Report Grouper'!$D91,'C Report'!X$400:X$497)),SUMIF('C Report'!$A$200:$A$299,'C Report Grouper'!$D91,'C Report'!X$200:X$299))</f>
        <v>0</v>
      </c>
      <c r="AA91" s="98">
        <f>IF($D$4="MAP+ADM Waivers",(SUMIF('C Report'!$A$200:$A$299,'C Report Grouper'!$D91,'C Report'!Y$200:Y$299)+SUMIF('C Report'!$A$400:$A$497,'C Report Grouper'!$D91,'C Report'!Y$400:Y$497)),SUMIF('C Report'!$A$200:$A$299,'C Report Grouper'!$D91,'C Report'!Y$200:Y$299))</f>
        <v>0</v>
      </c>
      <c r="AB91" s="98">
        <f>IF($D$4="MAP+ADM Waivers",(SUMIF('C Report'!$A$200:$A$299,'C Report Grouper'!$D91,'C Report'!Z$200:Z$299)+SUMIF('C Report'!$A$400:$A$497,'C Report Grouper'!$D91,'C Report'!Z$400:Z$497)),SUMIF('C Report'!$A$200:$A$299,'C Report Grouper'!$D91,'C Report'!Z$200:Z$299))</f>
        <v>0</v>
      </c>
      <c r="AC91" s="98">
        <f>IF($D$4="MAP+ADM Waivers",(SUMIF('C Report'!$A$200:$A$299,'C Report Grouper'!$D91,'C Report'!AA$200:AA$299)+SUMIF('C Report'!$A$400:$A$497,'C Report Grouper'!$D91,'C Report'!AA$400:AA$497)),SUMIF('C Report'!$A$200:$A$299,'C Report Grouper'!$D91,'C Report'!AA$200:AA$299))</f>
        <v>0</v>
      </c>
      <c r="AD91" s="98">
        <f>IF($D$4="MAP+ADM Waivers",(SUMIF('C Report'!$A$200:$A$299,'C Report Grouper'!$D91,'C Report'!AB$200:AB$299)+SUMIF('C Report'!$A$400:$A$497,'C Report Grouper'!$D91,'C Report'!AB$400:AB$497)),SUMIF('C Report'!$A$200:$A$299,'C Report Grouper'!$D91,'C Report'!AB$200:AB$299))</f>
        <v>0</v>
      </c>
      <c r="AE91" s="98">
        <f>IF($D$4="MAP+ADM Waivers",(SUMIF('C Report'!$A$200:$A$299,'C Report Grouper'!$D91,'C Report'!AC$200:AC$299)+SUMIF('C Report'!$A$400:$A$497,'C Report Grouper'!$D91,'C Report'!AC$400:AC$497)),SUMIF('C Report'!$A$200:$A$299,'C Report Grouper'!$D91,'C Report'!AC$200:AC$299))</f>
        <v>0</v>
      </c>
      <c r="AF91" s="98">
        <f>IF($D$4="MAP+ADM Waivers",(SUMIF('C Report'!$A$200:$A$299,'C Report Grouper'!$D91,'C Report'!AD$200:AD$299)+SUMIF('C Report'!$A$400:$A$497,'C Report Grouper'!$D91,'C Report'!AD$400:AD$497)),SUMIF('C Report'!$A$200:$A$299,'C Report Grouper'!$D91,'C Report'!AD$200:AD$299))</f>
        <v>0</v>
      </c>
      <c r="AG91" s="98">
        <f>IF($D$4="MAP+ADM Waivers",(SUMIF('C Report'!$A$200:$A$299,'C Report Grouper'!$D91,'C Report'!AE$200:AE$299)+SUMIF('C Report'!$A$400:$A$497,'C Report Grouper'!$D91,'C Report'!AE$400:AE$497)),SUMIF('C Report'!$A$200:$A$299,'C Report Grouper'!$D91,'C Report'!AE$200:AE$299))</f>
        <v>0</v>
      </c>
      <c r="AH91" s="99">
        <f>IF($D$4="MAP+ADM Waivers",(SUMIF('C Report'!$A$200:$A$299,'C Report Grouper'!$D91,'C Report'!AF$200:AF$299)+SUMIF('C Report'!$A$400:$A$497,'C Report Grouper'!$D91,'C Report'!AF$400:AF$497)),SUMIF('C Report'!$A$200:$A$299,'C Report Grouper'!$D91,'C Report'!AF$200:AF$299))</f>
        <v>0</v>
      </c>
    </row>
    <row r="92" spans="2:34" ht="13" hidden="1" x14ac:dyDescent="0.3">
      <c r="B92" s="22"/>
      <c r="C92" s="56"/>
      <c r="D92" s="282"/>
      <c r="E92" s="97">
        <f>IF($D$4="MAP+ADM Waivers",(SUMIF('C Report'!$A$200:$A$299,'C Report Grouper'!$D92,'C Report'!C$200:C$299)+SUMIF('C Report'!$A$400:$A$497,'C Report Grouper'!$D92,'C Report'!C$400:C$497)),SUMIF('C Report'!$A$200:$A$299,'C Report Grouper'!$D92,'C Report'!C$200:C$299))</f>
        <v>0</v>
      </c>
      <c r="F92" s="98">
        <f>IF($D$4="MAP+ADM Waivers",(SUMIF('C Report'!$A$200:$A$299,'C Report Grouper'!$D92,'C Report'!D$200:D$299)+SUMIF('C Report'!$A$400:$A$497,'C Report Grouper'!$D92,'C Report'!D$400:D$497)),SUMIF('C Report'!$A$200:$A$299,'C Report Grouper'!$D92,'C Report'!D$200:D$299))</f>
        <v>0</v>
      </c>
      <c r="G92" s="98">
        <f>IF($D$4="MAP+ADM Waivers",(SUMIF('C Report'!$A$200:$A$299,'C Report Grouper'!$D92,'C Report'!E$200:E$299)+SUMIF('C Report'!$A$400:$A$497,'C Report Grouper'!$D92,'C Report'!E$400:E$497)),SUMIF('C Report'!$A$200:$A$299,'C Report Grouper'!$D92,'C Report'!E$200:E$299))</f>
        <v>0</v>
      </c>
      <c r="H92" s="98">
        <f>IF($D$4="MAP+ADM Waivers",(SUMIF('C Report'!$A$200:$A$299,'C Report Grouper'!$D92,'C Report'!F$200:F$299)+SUMIF('C Report'!$A$400:$A$497,'C Report Grouper'!$D92,'C Report'!F$400:F$497)),SUMIF('C Report'!$A$200:$A$299,'C Report Grouper'!$D92,'C Report'!F$200:F$299))</f>
        <v>0</v>
      </c>
      <c r="I92" s="98">
        <f>IF($D$4="MAP+ADM Waivers",(SUMIF('C Report'!$A$200:$A$299,'C Report Grouper'!$D92,'C Report'!G$200:G$299)+SUMIF('C Report'!$A$400:$A$497,'C Report Grouper'!$D92,'C Report'!G$400:G$497)),SUMIF('C Report'!$A$200:$A$299,'C Report Grouper'!$D92,'C Report'!G$200:G$299))</f>
        <v>0</v>
      </c>
      <c r="J92" s="98">
        <f>IF($D$4="MAP+ADM Waivers",(SUMIF('C Report'!$A$200:$A$299,'C Report Grouper'!$D92,'C Report'!H$200:H$299)+SUMIF('C Report'!$A$400:$A$497,'C Report Grouper'!$D92,'C Report'!H$400:H$497)),SUMIF('C Report'!$A$200:$A$299,'C Report Grouper'!$D92,'C Report'!H$200:H$299))</f>
        <v>0</v>
      </c>
      <c r="K92" s="98">
        <f>IF($D$4="MAP+ADM Waivers",(SUMIF('C Report'!$A$200:$A$299,'C Report Grouper'!$D92,'C Report'!I$200:I$299)+SUMIF('C Report'!$A$400:$A$497,'C Report Grouper'!$D92,'C Report'!I$400:I$497)),SUMIF('C Report'!$A$200:$A$299,'C Report Grouper'!$D92,'C Report'!I$200:I$299))</f>
        <v>0</v>
      </c>
      <c r="L92" s="98">
        <f>IF($D$4="MAP+ADM Waivers",(SUMIF('C Report'!$A$200:$A$299,'C Report Grouper'!$D92,'C Report'!J$200:J$299)+SUMIF('C Report'!$A$400:$A$497,'C Report Grouper'!$D92,'C Report'!J$400:J$497)),SUMIF('C Report'!$A$200:$A$299,'C Report Grouper'!$D92,'C Report'!J$200:J$299))</f>
        <v>0</v>
      </c>
      <c r="M92" s="98">
        <f>IF($D$4="MAP+ADM Waivers",(SUMIF('C Report'!$A$200:$A$299,'C Report Grouper'!$D92,'C Report'!K$200:K$299)+SUMIF('C Report'!$A$400:$A$497,'C Report Grouper'!$D92,'C Report'!K$400:K$497)),SUMIF('C Report'!$A$200:$A$299,'C Report Grouper'!$D92,'C Report'!K$200:K$299))</f>
        <v>0</v>
      </c>
      <c r="N92" s="98">
        <f>IF($D$4="MAP+ADM Waivers",(SUMIF('C Report'!$A$200:$A$299,'C Report Grouper'!$D92,'C Report'!L$200:L$299)+SUMIF('C Report'!$A$400:$A$497,'C Report Grouper'!$D92,'C Report'!L$400:L$497)),SUMIF('C Report'!$A$200:$A$299,'C Report Grouper'!$D92,'C Report'!L$200:L$299))</f>
        <v>0</v>
      </c>
      <c r="O92" s="98">
        <f>IF($D$4="MAP+ADM Waivers",(SUMIF('C Report'!$A$200:$A$299,'C Report Grouper'!$D92,'C Report'!M$200:M$299)+SUMIF('C Report'!$A$400:$A$497,'C Report Grouper'!$D92,'C Report'!M$400:M$497)),SUMIF('C Report'!$A$200:$A$299,'C Report Grouper'!$D92,'C Report'!M$200:M$299))</f>
        <v>0</v>
      </c>
      <c r="P92" s="98">
        <f>IF($D$4="MAP+ADM Waivers",(SUMIF('C Report'!$A$200:$A$299,'C Report Grouper'!$D92,'C Report'!N$200:N$299)+SUMIF('C Report'!$A$400:$A$497,'C Report Grouper'!$D92,'C Report'!N$400:N$497)),SUMIF('C Report'!$A$200:$A$299,'C Report Grouper'!$D92,'C Report'!N$200:N$299))</f>
        <v>0</v>
      </c>
      <c r="Q92" s="98">
        <f>IF($D$4="MAP+ADM Waivers",(SUMIF('C Report'!$A$200:$A$299,'C Report Grouper'!$D92,'C Report'!O$200:O$299)+SUMIF('C Report'!$A$400:$A$497,'C Report Grouper'!$D92,'C Report'!O$400:O$497)),SUMIF('C Report'!$A$200:$A$299,'C Report Grouper'!$D92,'C Report'!O$200:O$299))</f>
        <v>0</v>
      </c>
      <c r="R92" s="98">
        <f>IF($D$4="MAP+ADM Waivers",(SUMIF('C Report'!$A$200:$A$299,'C Report Grouper'!$D92,'C Report'!P$200:P$299)+SUMIF('C Report'!$A$400:$A$497,'C Report Grouper'!$D92,'C Report'!P$400:P$497)),SUMIF('C Report'!$A$200:$A$299,'C Report Grouper'!$D92,'C Report'!P$200:P$299))</f>
        <v>0</v>
      </c>
      <c r="S92" s="98">
        <f>IF($D$4="MAP+ADM Waivers",(SUMIF('C Report'!$A$200:$A$299,'C Report Grouper'!$D92,'C Report'!Q$200:Q$299)+SUMIF('C Report'!$A$400:$A$497,'C Report Grouper'!$D92,'C Report'!Q$400:Q$497)),SUMIF('C Report'!$A$200:$A$299,'C Report Grouper'!$D92,'C Report'!Q$200:Q$299))</f>
        <v>0</v>
      </c>
      <c r="T92" s="98">
        <f>IF($D$4="MAP+ADM Waivers",(SUMIF('C Report'!$A$200:$A$299,'C Report Grouper'!$D92,'C Report'!R$200:R$299)+SUMIF('C Report'!$A$400:$A$497,'C Report Grouper'!$D92,'C Report'!R$400:R$497)),SUMIF('C Report'!$A$200:$A$299,'C Report Grouper'!$D92,'C Report'!R$200:R$299))</f>
        <v>0</v>
      </c>
      <c r="U92" s="98">
        <f>IF($D$4="MAP+ADM Waivers",(SUMIF('C Report'!$A$200:$A$299,'C Report Grouper'!$D92,'C Report'!S$200:S$299)+SUMIF('C Report'!$A$400:$A$497,'C Report Grouper'!$D92,'C Report'!S$400:S$497)),SUMIF('C Report'!$A$200:$A$299,'C Report Grouper'!$D92,'C Report'!S$200:S$299))</f>
        <v>0</v>
      </c>
      <c r="V92" s="98">
        <f>IF($D$4="MAP+ADM Waivers",(SUMIF('C Report'!$A$200:$A$299,'C Report Grouper'!$D92,'C Report'!T$200:T$299)+SUMIF('C Report'!$A$400:$A$497,'C Report Grouper'!$D92,'C Report'!T$400:T$497)),SUMIF('C Report'!$A$200:$A$299,'C Report Grouper'!$D92,'C Report'!T$200:T$299))</f>
        <v>0</v>
      </c>
      <c r="W92" s="98">
        <f>IF($D$4="MAP+ADM Waivers",(SUMIF('C Report'!$A$200:$A$299,'C Report Grouper'!$D92,'C Report'!U$200:U$299)+SUMIF('C Report'!$A$400:$A$497,'C Report Grouper'!$D92,'C Report'!U$400:U$497)),SUMIF('C Report'!$A$200:$A$299,'C Report Grouper'!$D92,'C Report'!U$200:U$299))</f>
        <v>0</v>
      </c>
      <c r="X92" s="98">
        <f>IF($D$4="MAP+ADM Waivers",(SUMIF('C Report'!$A$200:$A$299,'C Report Grouper'!$D92,'C Report'!V$200:V$299)+SUMIF('C Report'!$A$400:$A$497,'C Report Grouper'!$D92,'C Report'!V$400:V$497)),SUMIF('C Report'!$A$200:$A$299,'C Report Grouper'!$D92,'C Report'!V$200:V$299))</f>
        <v>0</v>
      </c>
      <c r="Y92" s="98">
        <f>IF($D$4="MAP+ADM Waivers",(SUMIF('C Report'!$A$200:$A$299,'C Report Grouper'!$D92,'C Report'!W$200:W$299)+SUMIF('C Report'!$A$400:$A$497,'C Report Grouper'!$D92,'C Report'!W$400:W$497)),SUMIF('C Report'!$A$200:$A$299,'C Report Grouper'!$D92,'C Report'!W$200:W$299))</f>
        <v>0</v>
      </c>
      <c r="Z92" s="98">
        <f>IF($D$4="MAP+ADM Waivers",(SUMIF('C Report'!$A$200:$A$299,'C Report Grouper'!$D92,'C Report'!X$200:X$299)+SUMIF('C Report'!$A$400:$A$497,'C Report Grouper'!$D92,'C Report'!X$400:X$497)),SUMIF('C Report'!$A$200:$A$299,'C Report Grouper'!$D92,'C Report'!X$200:X$299))</f>
        <v>0</v>
      </c>
      <c r="AA92" s="98">
        <f>IF($D$4="MAP+ADM Waivers",(SUMIF('C Report'!$A$200:$A$299,'C Report Grouper'!$D92,'C Report'!Y$200:Y$299)+SUMIF('C Report'!$A$400:$A$497,'C Report Grouper'!$D92,'C Report'!Y$400:Y$497)),SUMIF('C Report'!$A$200:$A$299,'C Report Grouper'!$D92,'C Report'!Y$200:Y$299))</f>
        <v>0</v>
      </c>
      <c r="AB92" s="98">
        <f>IF($D$4="MAP+ADM Waivers",(SUMIF('C Report'!$A$200:$A$299,'C Report Grouper'!$D92,'C Report'!Z$200:Z$299)+SUMIF('C Report'!$A$400:$A$497,'C Report Grouper'!$D92,'C Report'!Z$400:Z$497)),SUMIF('C Report'!$A$200:$A$299,'C Report Grouper'!$D92,'C Report'!Z$200:Z$299))</f>
        <v>0</v>
      </c>
      <c r="AC92" s="98">
        <f>IF($D$4="MAP+ADM Waivers",(SUMIF('C Report'!$A$200:$A$299,'C Report Grouper'!$D92,'C Report'!AA$200:AA$299)+SUMIF('C Report'!$A$400:$A$497,'C Report Grouper'!$D92,'C Report'!AA$400:AA$497)),SUMIF('C Report'!$A$200:$A$299,'C Report Grouper'!$D92,'C Report'!AA$200:AA$299))</f>
        <v>0</v>
      </c>
      <c r="AD92" s="98">
        <f>IF($D$4="MAP+ADM Waivers",(SUMIF('C Report'!$A$200:$A$299,'C Report Grouper'!$D92,'C Report'!AB$200:AB$299)+SUMIF('C Report'!$A$400:$A$497,'C Report Grouper'!$D92,'C Report'!AB$400:AB$497)),SUMIF('C Report'!$A$200:$A$299,'C Report Grouper'!$D92,'C Report'!AB$200:AB$299))</f>
        <v>0</v>
      </c>
      <c r="AE92" s="98">
        <f>IF($D$4="MAP+ADM Waivers",(SUMIF('C Report'!$A$200:$A$299,'C Report Grouper'!$D92,'C Report'!AC$200:AC$299)+SUMIF('C Report'!$A$400:$A$497,'C Report Grouper'!$D92,'C Report'!AC$400:AC$497)),SUMIF('C Report'!$A$200:$A$299,'C Report Grouper'!$D92,'C Report'!AC$200:AC$299))</f>
        <v>0</v>
      </c>
      <c r="AF92" s="98">
        <f>IF($D$4="MAP+ADM Waivers",(SUMIF('C Report'!$A$200:$A$299,'C Report Grouper'!$D92,'C Report'!AD$200:AD$299)+SUMIF('C Report'!$A$400:$A$497,'C Report Grouper'!$D92,'C Report'!AD$400:AD$497)),SUMIF('C Report'!$A$200:$A$299,'C Report Grouper'!$D92,'C Report'!AD$200:AD$299))</f>
        <v>0</v>
      </c>
      <c r="AG92" s="98">
        <f>IF($D$4="MAP+ADM Waivers",(SUMIF('C Report'!$A$200:$A$299,'C Report Grouper'!$D92,'C Report'!AE$200:AE$299)+SUMIF('C Report'!$A$400:$A$497,'C Report Grouper'!$D92,'C Report'!AE$400:AE$497)),SUMIF('C Report'!$A$200:$A$299,'C Report Grouper'!$D92,'C Report'!AE$200:AE$299))</f>
        <v>0</v>
      </c>
      <c r="AH92" s="99">
        <f>IF($D$4="MAP+ADM Waivers",(SUMIF('C Report'!$A$200:$A$299,'C Report Grouper'!$D92,'C Report'!AF$200:AF$299)+SUMIF('C Report'!$A$400:$A$497,'C Report Grouper'!$D92,'C Report'!AF$400:AF$497)),SUMIF('C Report'!$A$200:$A$299,'C Report Grouper'!$D92,'C Report'!AF$200:AF$299))</f>
        <v>0</v>
      </c>
    </row>
    <row r="93" spans="2:34" ht="13" hidden="1" x14ac:dyDescent="0.3">
      <c r="B93" s="6" t="s">
        <v>81</v>
      </c>
      <c r="C93" s="56"/>
      <c r="D93" s="282"/>
      <c r="E93" s="97">
        <f>IF($D$4="MAP+ADM Waivers",(SUMIF('C Report'!$A$200:$A$299,'C Report Grouper'!$D93,'C Report'!C$200:C$299)+SUMIF('C Report'!$A$400:$A$497,'C Report Grouper'!$D93,'C Report'!C$400:C$497)),SUMIF('C Report'!$A$200:$A$299,'C Report Grouper'!$D93,'C Report'!C$200:C$299))</f>
        <v>0</v>
      </c>
      <c r="F93" s="98">
        <f>IF($D$4="MAP+ADM Waivers",(SUMIF('C Report'!$A$200:$A$299,'C Report Grouper'!$D93,'C Report'!D$200:D$299)+SUMIF('C Report'!$A$400:$A$497,'C Report Grouper'!$D93,'C Report'!D$400:D$497)),SUMIF('C Report'!$A$200:$A$299,'C Report Grouper'!$D93,'C Report'!D$200:D$299))</f>
        <v>0</v>
      </c>
      <c r="G93" s="98">
        <f>IF($D$4="MAP+ADM Waivers",(SUMIF('C Report'!$A$200:$A$299,'C Report Grouper'!$D93,'C Report'!E$200:E$299)+SUMIF('C Report'!$A$400:$A$497,'C Report Grouper'!$D93,'C Report'!E$400:E$497)),SUMIF('C Report'!$A$200:$A$299,'C Report Grouper'!$D93,'C Report'!E$200:E$299))</f>
        <v>0</v>
      </c>
      <c r="H93" s="98">
        <f>IF($D$4="MAP+ADM Waivers",(SUMIF('C Report'!$A$200:$A$299,'C Report Grouper'!$D93,'C Report'!F$200:F$299)+SUMIF('C Report'!$A$400:$A$497,'C Report Grouper'!$D93,'C Report'!F$400:F$497)),SUMIF('C Report'!$A$200:$A$299,'C Report Grouper'!$D93,'C Report'!F$200:F$299))</f>
        <v>0</v>
      </c>
      <c r="I93" s="98">
        <f>IF($D$4="MAP+ADM Waivers",(SUMIF('C Report'!$A$200:$A$299,'C Report Grouper'!$D93,'C Report'!G$200:G$299)+SUMIF('C Report'!$A$400:$A$497,'C Report Grouper'!$D93,'C Report'!G$400:G$497)),SUMIF('C Report'!$A$200:$A$299,'C Report Grouper'!$D93,'C Report'!G$200:G$299))</f>
        <v>0</v>
      </c>
      <c r="J93" s="98">
        <f>IF($D$4="MAP+ADM Waivers",(SUMIF('C Report'!$A$200:$A$299,'C Report Grouper'!$D93,'C Report'!H$200:H$299)+SUMIF('C Report'!$A$400:$A$497,'C Report Grouper'!$D93,'C Report'!H$400:H$497)),SUMIF('C Report'!$A$200:$A$299,'C Report Grouper'!$D93,'C Report'!H$200:H$299))</f>
        <v>0</v>
      </c>
      <c r="K93" s="98">
        <f>IF($D$4="MAP+ADM Waivers",(SUMIF('C Report'!$A$200:$A$299,'C Report Grouper'!$D93,'C Report'!I$200:I$299)+SUMIF('C Report'!$A$400:$A$497,'C Report Grouper'!$D93,'C Report'!I$400:I$497)),SUMIF('C Report'!$A$200:$A$299,'C Report Grouper'!$D93,'C Report'!I$200:I$299))</f>
        <v>0</v>
      </c>
      <c r="L93" s="98">
        <f>IF($D$4="MAP+ADM Waivers",(SUMIF('C Report'!$A$200:$A$299,'C Report Grouper'!$D93,'C Report'!J$200:J$299)+SUMIF('C Report'!$A$400:$A$497,'C Report Grouper'!$D93,'C Report'!J$400:J$497)),SUMIF('C Report'!$A$200:$A$299,'C Report Grouper'!$D93,'C Report'!J$200:J$299))</f>
        <v>0</v>
      </c>
      <c r="M93" s="98">
        <f>IF($D$4="MAP+ADM Waivers",(SUMIF('C Report'!$A$200:$A$299,'C Report Grouper'!$D93,'C Report'!K$200:K$299)+SUMIF('C Report'!$A$400:$A$497,'C Report Grouper'!$D93,'C Report'!K$400:K$497)),SUMIF('C Report'!$A$200:$A$299,'C Report Grouper'!$D93,'C Report'!K$200:K$299))</f>
        <v>0</v>
      </c>
      <c r="N93" s="98">
        <f>IF($D$4="MAP+ADM Waivers",(SUMIF('C Report'!$A$200:$A$299,'C Report Grouper'!$D93,'C Report'!L$200:L$299)+SUMIF('C Report'!$A$400:$A$497,'C Report Grouper'!$D93,'C Report'!L$400:L$497)),SUMIF('C Report'!$A$200:$A$299,'C Report Grouper'!$D93,'C Report'!L$200:L$299))</f>
        <v>0</v>
      </c>
      <c r="O93" s="98">
        <f>IF($D$4="MAP+ADM Waivers",(SUMIF('C Report'!$A$200:$A$299,'C Report Grouper'!$D93,'C Report'!M$200:M$299)+SUMIF('C Report'!$A$400:$A$497,'C Report Grouper'!$D93,'C Report'!M$400:M$497)),SUMIF('C Report'!$A$200:$A$299,'C Report Grouper'!$D93,'C Report'!M$200:M$299))</f>
        <v>0</v>
      </c>
      <c r="P93" s="98">
        <f>IF($D$4="MAP+ADM Waivers",(SUMIF('C Report'!$A$200:$A$299,'C Report Grouper'!$D93,'C Report'!N$200:N$299)+SUMIF('C Report'!$A$400:$A$497,'C Report Grouper'!$D93,'C Report'!N$400:N$497)),SUMIF('C Report'!$A$200:$A$299,'C Report Grouper'!$D93,'C Report'!N$200:N$299))</f>
        <v>0</v>
      </c>
      <c r="Q93" s="98">
        <f>IF($D$4="MAP+ADM Waivers",(SUMIF('C Report'!$A$200:$A$299,'C Report Grouper'!$D93,'C Report'!O$200:O$299)+SUMIF('C Report'!$A$400:$A$497,'C Report Grouper'!$D93,'C Report'!O$400:O$497)),SUMIF('C Report'!$A$200:$A$299,'C Report Grouper'!$D93,'C Report'!O$200:O$299))</f>
        <v>0</v>
      </c>
      <c r="R93" s="98">
        <f>IF($D$4="MAP+ADM Waivers",(SUMIF('C Report'!$A$200:$A$299,'C Report Grouper'!$D93,'C Report'!P$200:P$299)+SUMIF('C Report'!$A$400:$A$497,'C Report Grouper'!$D93,'C Report'!P$400:P$497)),SUMIF('C Report'!$A$200:$A$299,'C Report Grouper'!$D93,'C Report'!P$200:P$299))</f>
        <v>0</v>
      </c>
      <c r="S93" s="98">
        <f>IF($D$4="MAP+ADM Waivers",(SUMIF('C Report'!$A$200:$A$299,'C Report Grouper'!$D93,'C Report'!Q$200:Q$299)+SUMIF('C Report'!$A$400:$A$497,'C Report Grouper'!$D93,'C Report'!Q$400:Q$497)),SUMIF('C Report'!$A$200:$A$299,'C Report Grouper'!$D93,'C Report'!Q$200:Q$299))</f>
        <v>0</v>
      </c>
      <c r="T93" s="98">
        <f>IF($D$4="MAP+ADM Waivers",(SUMIF('C Report'!$A$200:$A$299,'C Report Grouper'!$D93,'C Report'!R$200:R$299)+SUMIF('C Report'!$A$400:$A$497,'C Report Grouper'!$D93,'C Report'!R$400:R$497)),SUMIF('C Report'!$A$200:$A$299,'C Report Grouper'!$D93,'C Report'!R$200:R$299))</f>
        <v>0</v>
      </c>
      <c r="U93" s="98">
        <f>IF($D$4="MAP+ADM Waivers",(SUMIF('C Report'!$A$200:$A$299,'C Report Grouper'!$D93,'C Report'!S$200:S$299)+SUMIF('C Report'!$A$400:$A$497,'C Report Grouper'!$D93,'C Report'!S$400:S$497)),SUMIF('C Report'!$A$200:$A$299,'C Report Grouper'!$D93,'C Report'!S$200:S$299))</f>
        <v>0</v>
      </c>
      <c r="V93" s="98">
        <f>IF($D$4="MAP+ADM Waivers",(SUMIF('C Report'!$A$200:$A$299,'C Report Grouper'!$D93,'C Report'!T$200:T$299)+SUMIF('C Report'!$A$400:$A$497,'C Report Grouper'!$D93,'C Report'!T$400:T$497)),SUMIF('C Report'!$A$200:$A$299,'C Report Grouper'!$D93,'C Report'!T$200:T$299))</f>
        <v>0</v>
      </c>
      <c r="W93" s="98">
        <f>IF($D$4="MAP+ADM Waivers",(SUMIF('C Report'!$A$200:$A$299,'C Report Grouper'!$D93,'C Report'!U$200:U$299)+SUMIF('C Report'!$A$400:$A$497,'C Report Grouper'!$D93,'C Report'!U$400:U$497)),SUMIF('C Report'!$A$200:$A$299,'C Report Grouper'!$D93,'C Report'!U$200:U$299))</f>
        <v>0</v>
      </c>
      <c r="X93" s="98">
        <f>IF($D$4="MAP+ADM Waivers",(SUMIF('C Report'!$A$200:$A$299,'C Report Grouper'!$D93,'C Report'!V$200:V$299)+SUMIF('C Report'!$A$400:$A$497,'C Report Grouper'!$D93,'C Report'!V$400:V$497)),SUMIF('C Report'!$A$200:$A$299,'C Report Grouper'!$D93,'C Report'!V$200:V$299))</f>
        <v>0</v>
      </c>
      <c r="Y93" s="98">
        <f>IF($D$4="MAP+ADM Waivers",(SUMIF('C Report'!$A$200:$A$299,'C Report Grouper'!$D93,'C Report'!W$200:W$299)+SUMIF('C Report'!$A$400:$A$497,'C Report Grouper'!$D93,'C Report'!W$400:W$497)),SUMIF('C Report'!$A$200:$A$299,'C Report Grouper'!$D93,'C Report'!W$200:W$299))</f>
        <v>0</v>
      </c>
      <c r="Z93" s="98">
        <f>IF($D$4="MAP+ADM Waivers",(SUMIF('C Report'!$A$200:$A$299,'C Report Grouper'!$D93,'C Report'!X$200:X$299)+SUMIF('C Report'!$A$400:$A$497,'C Report Grouper'!$D93,'C Report'!X$400:X$497)),SUMIF('C Report'!$A$200:$A$299,'C Report Grouper'!$D93,'C Report'!X$200:X$299))</f>
        <v>0</v>
      </c>
      <c r="AA93" s="98">
        <f>IF($D$4="MAP+ADM Waivers",(SUMIF('C Report'!$A$200:$A$299,'C Report Grouper'!$D93,'C Report'!Y$200:Y$299)+SUMIF('C Report'!$A$400:$A$497,'C Report Grouper'!$D93,'C Report'!Y$400:Y$497)),SUMIF('C Report'!$A$200:$A$299,'C Report Grouper'!$D93,'C Report'!Y$200:Y$299))</f>
        <v>0</v>
      </c>
      <c r="AB93" s="98">
        <f>IF($D$4="MAP+ADM Waivers",(SUMIF('C Report'!$A$200:$A$299,'C Report Grouper'!$D93,'C Report'!Z$200:Z$299)+SUMIF('C Report'!$A$400:$A$497,'C Report Grouper'!$D93,'C Report'!Z$400:Z$497)),SUMIF('C Report'!$A$200:$A$299,'C Report Grouper'!$D93,'C Report'!Z$200:Z$299))</f>
        <v>0</v>
      </c>
      <c r="AC93" s="98">
        <f>IF($D$4="MAP+ADM Waivers",(SUMIF('C Report'!$A$200:$A$299,'C Report Grouper'!$D93,'C Report'!AA$200:AA$299)+SUMIF('C Report'!$A$400:$A$497,'C Report Grouper'!$D93,'C Report'!AA$400:AA$497)),SUMIF('C Report'!$A$200:$A$299,'C Report Grouper'!$D93,'C Report'!AA$200:AA$299))</f>
        <v>0</v>
      </c>
      <c r="AD93" s="98">
        <f>IF($D$4="MAP+ADM Waivers",(SUMIF('C Report'!$A$200:$A$299,'C Report Grouper'!$D93,'C Report'!AB$200:AB$299)+SUMIF('C Report'!$A$400:$A$497,'C Report Grouper'!$D93,'C Report'!AB$400:AB$497)),SUMIF('C Report'!$A$200:$A$299,'C Report Grouper'!$D93,'C Report'!AB$200:AB$299))</f>
        <v>0</v>
      </c>
      <c r="AE93" s="98">
        <f>IF($D$4="MAP+ADM Waivers",(SUMIF('C Report'!$A$200:$A$299,'C Report Grouper'!$D93,'C Report'!AC$200:AC$299)+SUMIF('C Report'!$A$400:$A$497,'C Report Grouper'!$D93,'C Report'!AC$400:AC$497)),SUMIF('C Report'!$A$200:$A$299,'C Report Grouper'!$D93,'C Report'!AC$200:AC$299))</f>
        <v>0</v>
      </c>
      <c r="AF93" s="98">
        <f>IF($D$4="MAP+ADM Waivers",(SUMIF('C Report'!$A$200:$A$299,'C Report Grouper'!$D93,'C Report'!AD$200:AD$299)+SUMIF('C Report'!$A$400:$A$497,'C Report Grouper'!$D93,'C Report'!AD$400:AD$497)),SUMIF('C Report'!$A$200:$A$299,'C Report Grouper'!$D93,'C Report'!AD$200:AD$299))</f>
        <v>0</v>
      </c>
      <c r="AG93" s="98">
        <f>IF($D$4="MAP+ADM Waivers",(SUMIF('C Report'!$A$200:$A$299,'C Report Grouper'!$D93,'C Report'!AE$200:AE$299)+SUMIF('C Report'!$A$400:$A$497,'C Report Grouper'!$D93,'C Report'!AE$400:AE$497)),SUMIF('C Report'!$A$200:$A$299,'C Report Grouper'!$D93,'C Report'!AE$200:AE$299))</f>
        <v>0</v>
      </c>
      <c r="AH93" s="99">
        <f>IF($D$4="MAP+ADM Waivers",(SUMIF('C Report'!$A$200:$A$299,'C Report Grouper'!$D93,'C Report'!AF$200:AF$299)+SUMIF('C Report'!$A$400:$A$497,'C Report Grouper'!$D93,'C Report'!AF$400:AF$497)),SUMIF('C Report'!$A$200:$A$299,'C Report Grouper'!$D93,'C Report'!AF$200:AF$299))</f>
        <v>0</v>
      </c>
    </row>
    <row r="94" spans="2:34" ht="13" hidden="1" x14ac:dyDescent="0.3">
      <c r="B94" s="22" t="str">
        <f>IFERROR(VLOOKUP(C94,'MEG Def'!$A$57:$B$60,2),"")</f>
        <v/>
      </c>
      <c r="C94" s="56"/>
      <c r="D94" s="282"/>
      <c r="E94" s="97">
        <f>IF($D$4="MAP+ADM Waivers",(SUMIF('C Report'!$A$200:$A$299,'C Report Grouper'!$D94,'C Report'!C$200:C$299)+SUMIF('C Report'!$A$400:$A$497,'C Report Grouper'!$D94,'C Report'!C$400:C$497)),SUMIF('C Report'!$A$200:$A$299,'C Report Grouper'!$D94,'C Report'!C$200:C$299))</f>
        <v>0</v>
      </c>
      <c r="F94" s="98">
        <f>IF($D$4="MAP+ADM Waivers",(SUMIF('C Report'!$A$200:$A$299,'C Report Grouper'!$D94,'C Report'!D$200:D$299)+SUMIF('C Report'!$A$400:$A$497,'C Report Grouper'!$D94,'C Report'!D$400:D$497)),SUMIF('C Report'!$A$200:$A$299,'C Report Grouper'!$D94,'C Report'!D$200:D$299))</f>
        <v>0</v>
      </c>
      <c r="G94" s="98">
        <f>IF($D$4="MAP+ADM Waivers",(SUMIF('C Report'!$A$200:$A$299,'C Report Grouper'!$D94,'C Report'!E$200:E$299)+SUMIF('C Report'!$A$400:$A$497,'C Report Grouper'!$D94,'C Report'!E$400:E$497)),SUMIF('C Report'!$A$200:$A$299,'C Report Grouper'!$D94,'C Report'!E$200:E$299))</f>
        <v>0</v>
      </c>
      <c r="H94" s="98">
        <f>IF($D$4="MAP+ADM Waivers",(SUMIF('C Report'!$A$200:$A$299,'C Report Grouper'!$D94,'C Report'!F$200:F$299)+SUMIF('C Report'!$A$400:$A$497,'C Report Grouper'!$D94,'C Report'!F$400:F$497)),SUMIF('C Report'!$A$200:$A$299,'C Report Grouper'!$D94,'C Report'!F$200:F$299))</f>
        <v>0</v>
      </c>
      <c r="I94" s="98">
        <f>IF($D$4="MAP+ADM Waivers",(SUMIF('C Report'!$A$200:$A$299,'C Report Grouper'!$D94,'C Report'!G$200:G$299)+SUMIF('C Report'!$A$400:$A$497,'C Report Grouper'!$D94,'C Report'!G$400:G$497)),SUMIF('C Report'!$A$200:$A$299,'C Report Grouper'!$D94,'C Report'!G$200:G$299))</f>
        <v>0</v>
      </c>
      <c r="J94" s="98">
        <f>IF($D$4="MAP+ADM Waivers",(SUMIF('C Report'!$A$200:$A$299,'C Report Grouper'!$D94,'C Report'!H$200:H$299)+SUMIF('C Report'!$A$400:$A$497,'C Report Grouper'!$D94,'C Report'!H$400:H$497)),SUMIF('C Report'!$A$200:$A$299,'C Report Grouper'!$D94,'C Report'!H$200:H$299))</f>
        <v>0</v>
      </c>
      <c r="K94" s="98">
        <f>IF($D$4="MAP+ADM Waivers",(SUMIF('C Report'!$A$200:$A$299,'C Report Grouper'!$D94,'C Report'!I$200:I$299)+SUMIF('C Report'!$A$400:$A$497,'C Report Grouper'!$D94,'C Report'!I$400:I$497)),SUMIF('C Report'!$A$200:$A$299,'C Report Grouper'!$D94,'C Report'!I$200:I$299))</f>
        <v>0</v>
      </c>
      <c r="L94" s="98">
        <f>IF($D$4="MAP+ADM Waivers",(SUMIF('C Report'!$A$200:$A$299,'C Report Grouper'!$D94,'C Report'!J$200:J$299)+SUMIF('C Report'!$A$400:$A$497,'C Report Grouper'!$D94,'C Report'!J$400:J$497)),SUMIF('C Report'!$A$200:$A$299,'C Report Grouper'!$D94,'C Report'!J$200:J$299))</f>
        <v>0</v>
      </c>
      <c r="M94" s="98">
        <f>IF($D$4="MAP+ADM Waivers",(SUMIF('C Report'!$A$200:$A$299,'C Report Grouper'!$D94,'C Report'!K$200:K$299)+SUMIF('C Report'!$A$400:$A$497,'C Report Grouper'!$D94,'C Report'!K$400:K$497)),SUMIF('C Report'!$A$200:$A$299,'C Report Grouper'!$D94,'C Report'!K$200:K$299))</f>
        <v>0</v>
      </c>
      <c r="N94" s="98">
        <f>IF($D$4="MAP+ADM Waivers",(SUMIF('C Report'!$A$200:$A$299,'C Report Grouper'!$D94,'C Report'!L$200:L$299)+SUMIF('C Report'!$A$400:$A$497,'C Report Grouper'!$D94,'C Report'!L$400:L$497)),SUMIF('C Report'!$A$200:$A$299,'C Report Grouper'!$D94,'C Report'!L$200:L$299))</f>
        <v>0</v>
      </c>
      <c r="O94" s="98">
        <f>IF($D$4="MAP+ADM Waivers",(SUMIF('C Report'!$A$200:$A$299,'C Report Grouper'!$D94,'C Report'!M$200:M$299)+SUMIF('C Report'!$A$400:$A$497,'C Report Grouper'!$D94,'C Report'!M$400:M$497)),SUMIF('C Report'!$A$200:$A$299,'C Report Grouper'!$D94,'C Report'!M$200:M$299))</f>
        <v>0</v>
      </c>
      <c r="P94" s="98">
        <f>IF($D$4="MAP+ADM Waivers",(SUMIF('C Report'!$A$200:$A$299,'C Report Grouper'!$D94,'C Report'!N$200:N$299)+SUMIF('C Report'!$A$400:$A$497,'C Report Grouper'!$D94,'C Report'!N$400:N$497)),SUMIF('C Report'!$A$200:$A$299,'C Report Grouper'!$D94,'C Report'!N$200:N$299))</f>
        <v>0</v>
      </c>
      <c r="Q94" s="98">
        <f>IF($D$4="MAP+ADM Waivers",(SUMIF('C Report'!$A$200:$A$299,'C Report Grouper'!$D94,'C Report'!O$200:O$299)+SUMIF('C Report'!$A$400:$A$497,'C Report Grouper'!$D94,'C Report'!O$400:O$497)),SUMIF('C Report'!$A$200:$A$299,'C Report Grouper'!$D94,'C Report'!O$200:O$299))</f>
        <v>0</v>
      </c>
      <c r="R94" s="98">
        <f>IF($D$4="MAP+ADM Waivers",(SUMIF('C Report'!$A$200:$A$299,'C Report Grouper'!$D94,'C Report'!P$200:P$299)+SUMIF('C Report'!$A$400:$A$497,'C Report Grouper'!$D94,'C Report'!P$400:P$497)),SUMIF('C Report'!$A$200:$A$299,'C Report Grouper'!$D94,'C Report'!P$200:P$299))</f>
        <v>0</v>
      </c>
      <c r="S94" s="98">
        <f>IF($D$4="MAP+ADM Waivers",(SUMIF('C Report'!$A$200:$A$299,'C Report Grouper'!$D94,'C Report'!Q$200:Q$299)+SUMIF('C Report'!$A$400:$A$497,'C Report Grouper'!$D94,'C Report'!Q$400:Q$497)),SUMIF('C Report'!$A$200:$A$299,'C Report Grouper'!$D94,'C Report'!Q$200:Q$299))</f>
        <v>0</v>
      </c>
      <c r="T94" s="98">
        <f>IF($D$4="MAP+ADM Waivers",(SUMIF('C Report'!$A$200:$A$299,'C Report Grouper'!$D94,'C Report'!R$200:R$299)+SUMIF('C Report'!$A$400:$A$497,'C Report Grouper'!$D94,'C Report'!R$400:R$497)),SUMIF('C Report'!$A$200:$A$299,'C Report Grouper'!$D94,'C Report'!R$200:R$299))</f>
        <v>0</v>
      </c>
      <c r="U94" s="98">
        <f>IF($D$4="MAP+ADM Waivers",(SUMIF('C Report'!$A$200:$A$299,'C Report Grouper'!$D94,'C Report'!S$200:S$299)+SUMIF('C Report'!$A$400:$A$497,'C Report Grouper'!$D94,'C Report'!S$400:S$497)),SUMIF('C Report'!$A$200:$A$299,'C Report Grouper'!$D94,'C Report'!S$200:S$299))</f>
        <v>0</v>
      </c>
      <c r="V94" s="98">
        <f>IF($D$4="MAP+ADM Waivers",(SUMIF('C Report'!$A$200:$A$299,'C Report Grouper'!$D94,'C Report'!T$200:T$299)+SUMIF('C Report'!$A$400:$A$497,'C Report Grouper'!$D94,'C Report'!T$400:T$497)),SUMIF('C Report'!$A$200:$A$299,'C Report Grouper'!$D94,'C Report'!T$200:T$299))</f>
        <v>0</v>
      </c>
      <c r="W94" s="98">
        <f>IF($D$4="MAP+ADM Waivers",(SUMIF('C Report'!$A$200:$A$299,'C Report Grouper'!$D94,'C Report'!U$200:U$299)+SUMIF('C Report'!$A$400:$A$497,'C Report Grouper'!$D94,'C Report'!U$400:U$497)),SUMIF('C Report'!$A$200:$A$299,'C Report Grouper'!$D94,'C Report'!U$200:U$299))</f>
        <v>0</v>
      </c>
      <c r="X94" s="98">
        <f>IF($D$4="MAP+ADM Waivers",(SUMIF('C Report'!$A$200:$A$299,'C Report Grouper'!$D94,'C Report'!V$200:V$299)+SUMIF('C Report'!$A$400:$A$497,'C Report Grouper'!$D94,'C Report'!V$400:V$497)),SUMIF('C Report'!$A$200:$A$299,'C Report Grouper'!$D94,'C Report'!V$200:V$299))</f>
        <v>0</v>
      </c>
      <c r="Y94" s="98">
        <f>IF($D$4="MAP+ADM Waivers",(SUMIF('C Report'!$A$200:$A$299,'C Report Grouper'!$D94,'C Report'!W$200:W$299)+SUMIF('C Report'!$A$400:$A$497,'C Report Grouper'!$D94,'C Report'!W$400:W$497)),SUMIF('C Report'!$A$200:$A$299,'C Report Grouper'!$D94,'C Report'!W$200:W$299))</f>
        <v>0</v>
      </c>
      <c r="Z94" s="98">
        <f>IF($D$4="MAP+ADM Waivers",(SUMIF('C Report'!$A$200:$A$299,'C Report Grouper'!$D94,'C Report'!X$200:X$299)+SUMIF('C Report'!$A$400:$A$497,'C Report Grouper'!$D94,'C Report'!X$400:X$497)),SUMIF('C Report'!$A$200:$A$299,'C Report Grouper'!$D94,'C Report'!X$200:X$299))</f>
        <v>0</v>
      </c>
      <c r="AA94" s="98">
        <f>IF($D$4="MAP+ADM Waivers",(SUMIF('C Report'!$A$200:$A$299,'C Report Grouper'!$D94,'C Report'!Y$200:Y$299)+SUMIF('C Report'!$A$400:$A$497,'C Report Grouper'!$D94,'C Report'!Y$400:Y$497)),SUMIF('C Report'!$A$200:$A$299,'C Report Grouper'!$D94,'C Report'!Y$200:Y$299))</f>
        <v>0</v>
      </c>
      <c r="AB94" s="98">
        <f>IF($D$4="MAP+ADM Waivers",(SUMIF('C Report'!$A$200:$A$299,'C Report Grouper'!$D94,'C Report'!Z$200:Z$299)+SUMIF('C Report'!$A$400:$A$497,'C Report Grouper'!$D94,'C Report'!Z$400:Z$497)),SUMIF('C Report'!$A$200:$A$299,'C Report Grouper'!$D94,'C Report'!Z$200:Z$299))</f>
        <v>0</v>
      </c>
      <c r="AC94" s="98">
        <f>IF($D$4="MAP+ADM Waivers",(SUMIF('C Report'!$A$200:$A$299,'C Report Grouper'!$D94,'C Report'!AA$200:AA$299)+SUMIF('C Report'!$A$400:$A$497,'C Report Grouper'!$D94,'C Report'!AA$400:AA$497)),SUMIF('C Report'!$A$200:$A$299,'C Report Grouper'!$D94,'C Report'!AA$200:AA$299))</f>
        <v>0</v>
      </c>
      <c r="AD94" s="98">
        <f>IF($D$4="MAP+ADM Waivers",(SUMIF('C Report'!$A$200:$A$299,'C Report Grouper'!$D94,'C Report'!AB$200:AB$299)+SUMIF('C Report'!$A$400:$A$497,'C Report Grouper'!$D94,'C Report'!AB$400:AB$497)),SUMIF('C Report'!$A$200:$A$299,'C Report Grouper'!$D94,'C Report'!AB$200:AB$299))</f>
        <v>0</v>
      </c>
      <c r="AE94" s="98">
        <f>IF($D$4="MAP+ADM Waivers",(SUMIF('C Report'!$A$200:$A$299,'C Report Grouper'!$D94,'C Report'!AC$200:AC$299)+SUMIF('C Report'!$A$400:$A$497,'C Report Grouper'!$D94,'C Report'!AC$400:AC$497)),SUMIF('C Report'!$A$200:$A$299,'C Report Grouper'!$D94,'C Report'!AC$200:AC$299))</f>
        <v>0</v>
      </c>
      <c r="AF94" s="98">
        <f>IF($D$4="MAP+ADM Waivers",(SUMIF('C Report'!$A$200:$A$299,'C Report Grouper'!$D94,'C Report'!AD$200:AD$299)+SUMIF('C Report'!$A$400:$A$497,'C Report Grouper'!$D94,'C Report'!AD$400:AD$497)),SUMIF('C Report'!$A$200:$A$299,'C Report Grouper'!$D94,'C Report'!AD$200:AD$299))</f>
        <v>0</v>
      </c>
      <c r="AG94" s="98">
        <f>IF($D$4="MAP+ADM Waivers",(SUMIF('C Report'!$A$200:$A$299,'C Report Grouper'!$D94,'C Report'!AE$200:AE$299)+SUMIF('C Report'!$A$400:$A$497,'C Report Grouper'!$D94,'C Report'!AE$400:AE$497)),SUMIF('C Report'!$A$200:$A$299,'C Report Grouper'!$D94,'C Report'!AE$200:AE$299))</f>
        <v>0</v>
      </c>
      <c r="AH94" s="99">
        <f>IF($D$4="MAP+ADM Waivers",(SUMIF('C Report'!$A$200:$A$299,'C Report Grouper'!$D94,'C Report'!AF$200:AF$299)+SUMIF('C Report'!$A$400:$A$497,'C Report Grouper'!$D94,'C Report'!AF$400:AF$497)),SUMIF('C Report'!$A$200:$A$299,'C Report Grouper'!$D94,'C Report'!AF$200:AF$299))</f>
        <v>0</v>
      </c>
    </row>
    <row r="95" spans="2:34" ht="13" hidden="1" x14ac:dyDescent="0.3">
      <c r="B95" s="22" t="str">
        <f>IFERROR(VLOOKUP(C95,'MEG Def'!$A$57:$B$60,2),"")</f>
        <v/>
      </c>
      <c r="C95" s="56"/>
      <c r="D95" s="282"/>
      <c r="E95" s="97">
        <f>IF($D$4="MAP+ADM Waivers",(SUMIF('C Report'!$A$200:$A$299,'C Report Grouper'!$D95,'C Report'!C$200:C$299)+SUMIF('C Report'!$A$400:$A$497,'C Report Grouper'!$D95,'C Report'!C$400:C$497)),SUMIF('C Report'!$A$200:$A$299,'C Report Grouper'!$D95,'C Report'!C$200:C$299))</f>
        <v>0</v>
      </c>
      <c r="F95" s="98">
        <f>IF($D$4="MAP+ADM Waivers",(SUMIF('C Report'!$A$200:$A$299,'C Report Grouper'!$D95,'C Report'!D$200:D$299)+SUMIF('C Report'!$A$400:$A$497,'C Report Grouper'!$D95,'C Report'!D$400:D$497)),SUMIF('C Report'!$A$200:$A$299,'C Report Grouper'!$D95,'C Report'!D$200:D$299))</f>
        <v>0</v>
      </c>
      <c r="G95" s="98">
        <f>IF($D$4="MAP+ADM Waivers",(SUMIF('C Report'!$A$200:$A$299,'C Report Grouper'!$D95,'C Report'!E$200:E$299)+SUMIF('C Report'!$A$400:$A$497,'C Report Grouper'!$D95,'C Report'!E$400:E$497)),SUMIF('C Report'!$A$200:$A$299,'C Report Grouper'!$D95,'C Report'!E$200:E$299))</f>
        <v>0</v>
      </c>
      <c r="H95" s="98">
        <f>IF($D$4="MAP+ADM Waivers",(SUMIF('C Report'!$A$200:$A$299,'C Report Grouper'!$D95,'C Report'!F$200:F$299)+SUMIF('C Report'!$A$400:$A$497,'C Report Grouper'!$D95,'C Report'!F$400:F$497)),SUMIF('C Report'!$A$200:$A$299,'C Report Grouper'!$D95,'C Report'!F$200:F$299))</f>
        <v>0</v>
      </c>
      <c r="I95" s="98">
        <f>IF($D$4="MAP+ADM Waivers",(SUMIF('C Report'!$A$200:$A$299,'C Report Grouper'!$D95,'C Report'!G$200:G$299)+SUMIF('C Report'!$A$400:$A$497,'C Report Grouper'!$D95,'C Report'!G$400:G$497)),SUMIF('C Report'!$A$200:$A$299,'C Report Grouper'!$D95,'C Report'!G$200:G$299))</f>
        <v>0</v>
      </c>
      <c r="J95" s="98">
        <f>IF($D$4="MAP+ADM Waivers",(SUMIF('C Report'!$A$200:$A$299,'C Report Grouper'!$D95,'C Report'!H$200:H$299)+SUMIF('C Report'!$A$400:$A$497,'C Report Grouper'!$D95,'C Report'!H$400:H$497)),SUMIF('C Report'!$A$200:$A$299,'C Report Grouper'!$D95,'C Report'!H$200:H$299))</f>
        <v>0</v>
      </c>
      <c r="K95" s="98">
        <f>IF($D$4="MAP+ADM Waivers",(SUMIF('C Report'!$A$200:$A$299,'C Report Grouper'!$D95,'C Report'!I$200:I$299)+SUMIF('C Report'!$A$400:$A$497,'C Report Grouper'!$D95,'C Report'!I$400:I$497)),SUMIF('C Report'!$A$200:$A$299,'C Report Grouper'!$D95,'C Report'!I$200:I$299))</f>
        <v>0</v>
      </c>
      <c r="L95" s="98">
        <f>IF($D$4="MAP+ADM Waivers",(SUMIF('C Report'!$A$200:$A$299,'C Report Grouper'!$D95,'C Report'!J$200:J$299)+SUMIF('C Report'!$A$400:$A$497,'C Report Grouper'!$D95,'C Report'!J$400:J$497)),SUMIF('C Report'!$A$200:$A$299,'C Report Grouper'!$D95,'C Report'!J$200:J$299))</f>
        <v>0</v>
      </c>
      <c r="M95" s="98">
        <f>IF($D$4="MAP+ADM Waivers",(SUMIF('C Report'!$A$200:$A$299,'C Report Grouper'!$D95,'C Report'!K$200:K$299)+SUMIF('C Report'!$A$400:$A$497,'C Report Grouper'!$D95,'C Report'!K$400:K$497)),SUMIF('C Report'!$A$200:$A$299,'C Report Grouper'!$D95,'C Report'!K$200:K$299))</f>
        <v>0</v>
      </c>
      <c r="N95" s="98">
        <f>IF($D$4="MAP+ADM Waivers",(SUMIF('C Report'!$A$200:$A$299,'C Report Grouper'!$D95,'C Report'!L$200:L$299)+SUMIF('C Report'!$A$400:$A$497,'C Report Grouper'!$D95,'C Report'!L$400:L$497)),SUMIF('C Report'!$A$200:$A$299,'C Report Grouper'!$D95,'C Report'!L$200:L$299))</f>
        <v>0</v>
      </c>
      <c r="O95" s="98">
        <f>IF($D$4="MAP+ADM Waivers",(SUMIF('C Report'!$A$200:$A$299,'C Report Grouper'!$D95,'C Report'!M$200:M$299)+SUMIF('C Report'!$A$400:$A$497,'C Report Grouper'!$D95,'C Report'!M$400:M$497)),SUMIF('C Report'!$A$200:$A$299,'C Report Grouper'!$D95,'C Report'!M$200:M$299))</f>
        <v>0</v>
      </c>
      <c r="P95" s="98">
        <f>IF($D$4="MAP+ADM Waivers",(SUMIF('C Report'!$A$200:$A$299,'C Report Grouper'!$D95,'C Report'!N$200:N$299)+SUMIF('C Report'!$A$400:$A$497,'C Report Grouper'!$D95,'C Report'!N$400:N$497)),SUMIF('C Report'!$A$200:$A$299,'C Report Grouper'!$D95,'C Report'!N$200:N$299))</f>
        <v>0</v>
      </c>
      <c r="Q95" s="98">
        <f>IF($D$4="MAP+ADM Waivers",(SUMIF('C Report'!$A$200:$A$299,'C Report Grouper'!$D95,'C Report'!O$200:O$299)+SUMIF('C Report'!$A$400:$A$497,'C Report Grouper'!$D95,'C Report'!O$400:O$497)),SUMIF('C Report'!$A$200:$A$299,'C Report Grouper'!$D95,'C Report'!O$200:O$299))</f>
        <v>0</v>
      </c>
      <c r="R95" s="98">
        <f>IF($D$4="MAP+ADM Waivers",(SUMIF('C Report'!$A$200:$A$299,'C Report Grouper'!$D95,'C Report'!P$200:P$299)+SUMIF('C Report'!$A$400:$A$497,'C Report Grouper'!$D95,'C Report'!P$400:P$497)),SUMIF('C Report'!$A$200:$A$299,'C Report Grouper'!$D95,'C Report'!P$200:P$299))</f>
        <v>0</v>
      </c>
      <c r="S95" s="98">
        <f>IF($D$4="MAP+ADM Waivers",(SUMIF('C Report'!$A$200:$A$299,'C Report Grouper'!$D95,'C Report'!Q$200:Q$299)+SUMIF('C Report'!$A$400:$A$497,'C Report Grouper'!$D95,'C Report'!Q$400:Q$497)),SUMIF('C Report'!$A$200:$A$299,'C Report Grouper'!$D95,'C Report'!Q$200:Q$299))</f>
        <v>0</v>
      </c>
      <c r="T95" s="98">
        <f>IF($D$4="MAP+ADM Waivers",(SUMIF('C Report'!$A$200:$A$299,'C Report Grouper'!$D95,'C Report'!R$200:R$299)+SUMIF('C Report'!$A$400:$A$497,'C Report Grouper'!$D95,'C Report'!R$400:R$497)),SUMIF('C Report'!$A$200:$A$299,'C Report Grouper'!$D95,'C Report'!R$200:R$299))</f>
        <v>0</v>
      </c>
      <c r="U95" s="98">
        <f>IF($D$4="MAP+ADM Waivers",(SUMIF('C Report'!$A$200:$A$299,'C Report Grouper'!$D95,'C Report'!S$200:S$299)+SUMIF('C Report'!$A$400:$A$497,'C Report Grouper'!$D95,'C Report'!S$400:S$497)),SUMIF('C Report'!$A$200:$A$299,'C Report Grouper'!$D95,'C Report'!S$200:S$299))</f>
        <v>0</v>
      </c>
      <c r="V95" s="98">
        <f>IF($D$4="MAP+ADM Waivers",(SUMIF('C Report'!$A$200:$A$299,'C Report Grouper'!$D95,'C Report'!T$200:T$299)+SUMIF('C Report'!$A$400:$A$497,'C Report Grouper'!$D95,'C Report'!T$400:T$497)),SUMIF('C Report'!$A$200:$A$299,'C Report Grouper'!$D95,'C Report'!T$200:T$299))</f>
        <v>0</v>
      </c>
      <c r="W95" s="98">
        <f>IF($D$4="MAP+ADM Waivers",(SUMIF('C Report'!$A$200:$A$299,'C Report Grouper'!$D95,'C Report'!U$200:U$299)+SUMIF('C Report'!$A$400:$A$497,'C Report Grouper'!$D95,'C Report'!U$400:U$497)),SUMIF('C Report'!$A$200:$A$299,'C Report Grouper'!$D95,'C Report'!U$200:U$299))</f>
        <v>0</v>
      </c>
      <c r="X95" s="98">
        <f>IF($D$4="MAP+ADM Waivers",(SUMIF('C Report'!$A$200:$A$299,'C Report Grouper'!$D95,'C Report'!V$200:V$299)+SUMIF('C Report'!$A$400:$A$497,'C Report Grouper'!$D95,'C Report'!V$400:V$497)),SUMIF('C Report'!$A$200:$A$299,'C Report Grouper'!$D95,'C Report'!V$200:V$299))</f>
        <v>0</v>
      </c>
      <c r="Y95" s="98">
        <f>IF($D$4="MAP+ADM Waivers",(SUMIF('C Report'!$A$200:$A$299,'C Report Grouper'!$D95,'C Report'!W$200:W$299)+SUMIF('C Report'!$A$400:$A$497,'C Report Grouper'!$D95,'C Report'!W$400:W$497)),SUMIF('C Report'!$A$200:$A$299,'C Report Grouper'!$D95,'C Report'!W$200:W$299))</f>
        <v>0</v>
      </c>
      <c r="Z95" s="98">
        <f>IF($D$4="MAP+ADM Waivers",(SUMIF('C Report'!$A$200:$A$299,'C Report Grouper'!$D95,'C Report'!X$200:X$299)+SUMIF('C Report'!$A$400:$A$497,'C Report Grouper'!$D95,'C Report'!X$400:X$497)),SUMIF('C Report'!$A$200:$A$299,'C Report Grouper'!$D95,'C Report'!X$200:X$299))</f>
        <v>0</v>
      </c>
      <c r="AA95" s="98">
        <f>IF($D$4="MAP+ADM Waivers",(SUMIF('C Report'!$A$200:$A$299,'C Report Grouper'!$D95,'C Report'!Y$200:Y$299)+SUMIF('C Report'!$A$400:$A$497,'C Report Grouper'!$D95,'C Report'!Y$400:Y$497)),SUMIF('C Report'!$A$200:$A$299,'C Report Grouper'!$D95,'C Report'!Y$200:Y$299))</f>
        <v>0</v>
      </c>
      <c r="AB95" s="98">
        <f>IF($D$4="MAP+ADM Waivers",(SUMIF('C Report'!$A$200:$A$299,'C Report Grouper'!$D95,'C Report'!Z$200:Z$299)+SUMIF('C Report'!$A$400:$A$497,'C Report Grouper'!$D95,'C Report'!Z$400:Z$497)),SUMIF('C Report'!$A$200:$A$299,'C Report Grouper'!$D95,'C Report'!Z$200:Z$299))</f>
        <v>0</v>
      </c>
      <c r="AC95" s="98">
        <f>IF($D$4="MAP+ADM Waivers",(SUMIF('C Report'!$A$200:$A$299,'C Report Grouper'!$D95,'C Report'!AA$200:AA$299)+SUMIF('C Report'!$A$400:$A$497,'C Report Grouper'!$D95,'C Report'!AA$400:AA$497)),SUMIF('C Report'!$A$200:$A$299,'C Report Grouper'!$D95,'C Report'!AA$200:AA$299))</f>
        <v>0</v>
      </c>
      <c r="AD95" s="98">
        <f>IF($D$4="MAP+ADM Waivers",(SUMIF('C Report'!$A$200:$A$299,'C Report Grouper'!$D95,'C Report'!AB$200:AB$299)+SUMIF('C Report'!$A$400:$A$497,'C Report Grouper'!$D95,'C Report'!AB$400:AB$497)),SUMIF('C Report'!$A$200:$A$299,'C Report Grouper'!$D95,'C Report'!AB$200:AB$299))</f>
        <v>0</v>
      </c>
      <c r="AE95" s="98">
        <f>IF($D$4="MAP+ADM Waivers",(SUMIF('C Report'!$A$200:$A$299,'C Report Grouper'!$D95,'C Report'!AC$200:AC$299)+SUMIF('C Report'!$A$400:$A$497,'C Report Grouper'!$D95,'C Report'!AC$400:AC$497)),SUMIF('C Report'!$A$200:$A$299,'C Report Grouper'!$D95,'C Report'!AC$200:AC$299))</f>
        <v>0</v>
      </c>
      <c r="AF95" s="98">
        <f>IF($D$4="MAP+ADM Waivers",(SUMIF('C Report'!$A$200:$A$299,'C Report Grouper'!$D95,'C Report'!AD$200:AD$299)+SUMIF('C Report'!$A$400:$A$497,'C Report Grouper'!$D95,'C Report'!AD$400:AD$497)),SUMIF('C Report'!$A$200:$A$299,'C Report Grouper'!$D95,'C Report'!AD$200:AD$299))</f>
        <v>0</v>
      </c>
      <c r="AG95" s="98">
        <f>IF($D$4="MAP+ADM Waivers",(SUMIF('C Report'!$A$200:$A$299,'C Report Grouper'!$D95,'C Report'!AE$200:AE$299)+SUMIF('C Report'!$A$400:$A$497,'C Report Grouper'!$D95,'C Report'!AE$400:AE$497)),SUMIF('C Report'!$A$200:$A$299,'C Report Grouper'!$D95,'C Report'!AE$200:AE$299))</f>
        <v>0</v>
      </c>
      <c r="AH95" s="99">
        <f>IF($D$4="MAP+ADM Waivers",(SUMIF('C Report'!$A$200:$A$299,'C Report Grouper'!$D95,'C Report'!AF$200:AF$299)+SUMIF('C Report'!$A$400:$A$497,'C Report Grouper'!$D95,'C Report'!AF$400:AF$497)),SUMIF('C Report'!$A$200:$A$299,'C Report Grouper'!$D95,'C Report'!AF$200:AF$299))</f>
        <v>0</v>
      </c>
    </row>
    <row r="96" spans="2:34" ht="13" hidden="1" x14ac:dyDescent="0.3">
      <c r="B96" s="22" t="str">
        <f>IFERROR(VLOOKUP(C96,'MEG Def'!$A$57:$B$60,2),"")</f>
        <v/>
      </c>
      <c r="C96" s="56"/>
      <c r="D96" s="282"/>
      <c r="E96" s="97">
        <f>IF($D$4="MAP+ADM Waivers",(SUMIF('C Report'!$A$200:$A$299,'C Report Grouper'!$D96,'C Report'!C$200:C$299)+SUMIF('C Report'!$A$400:$A$497,'C Report Grouper'!$D96,'C Report'!C$400:C$497)),SUMIF('C Report'!$A$200:$A$299,'C Report Grouper'!$D96,'C Report'!C$200:C$299))</f>
        <v>0</v>
      </c>
      <c r="F96" s="98">
        <f>IF($D$4="MAP+ADM Waivers",(SUMIF('C Report'!$A$200:$A$299,'C Report Grouper'!$D96,'C Report'!D$200:D$299)+SUMIF('C Report'!$A$400:$A$497,'C Report Grouper'!$D96,'C Report'!D$400:D$497)),SUMIF('C Report'!$A$200:$A$299,'C Report Grouper'!$D96,'C Report'!D$200:D$299))</f>
        <v>0</v>
      </c>
      <c r="G96" s="98">
        <f>IF($D$4="MAP+ADM Waivers",(SUMIF('C Report'!$A$200:$A$299,'C Report Grouper'!$D96,'C Report'!E$200:E$299)+SUMIF('C Report'!$A$400:$A$497,'C Report Grouper'!$D96,'C Report'!E$400:E$497)),SUMIF('C Report'!$A$200:$A$299,'C Report Grouper'!$D96,'C Report'!E$200:E$299))</f>
        <v>0</v>
      </c>
      <c r="H96" s="98">
        <f>IF($D$4="MAP+ADM Waivers",(SUMIF('C Report'!$A$200:$A$299,'C Report Grouper'!$D96,'C Report'!F$200:F$299)+SUMIF('C Report'!$A$400:$A$497,'C Report Grouper'!$D96,'C Report'!F$400:F$497)),SUMIF('C Report'!$A$200:$A$299,'C Report Grouper'!$D96,'C Report'!F$200:F$299))</f>
        <v>0</v>
      </c>
      <c r="I96" s="98">
        <f>IF($D$4="MAP+ADM Waivers",(SUMIF('C Report'!$A$200:$A$299,'C Report Grouper'!$D96,'C Report'!G$200:G$299)+SUMIF('C Report'!$A$400:$A$497,'C Report Grouper'!$D96,'C Report'!G$400:G$497)),SUMIF('C Report'!$A$200:$A$299,'C Report Grouper'!$D96,'C Report'!G$200:G$299))</f>
        <v>0</v>
      </c>
      <c r="J96" s="98">
        <f>IF($D$4="MAP+ADM Waivers",(SUMIF('C Report'!$A$200:$A$299,'C Report Grouper'!$D96,'C Report'!H$200:H$299)+SUMIF('C Report'!$A$400:$A$497,'C Report Grouper'!$D96,'C Report'!H$400:H$497)),SUMIF('C Report'!$A$200:$A$299,'C Report Grouper'!$D96,'C Report'!H$200:H$299))</f>
        <v>0</v>
      </c>
      <c r="K96" s="98">
        <f>IF($D$4="MAP+ADM Waivers",(SUMIF('C Report'!$A$200:$A$299,'C Report Grouper'!$D96,'C Report'!I$200:I$299)+SUMIF('C Report'!$A$400:$A$497,'C Report Grouper'!$D96,'C Report'!I$400:I$497)),SUMIF('C Report'!$A$200:$A$299,'C Report Grouper'!$D96,'C Report'!I$200:I$299))</f>
        <v>0</v>
      </c>
      <c r="L96" s="98">
        <f>IF($D$4="MAP+ADM Waivers",(SUMIF('C Report'!$A$200:$A$299,'C Report Grouper'!$D96,'C Report'!J$200:J$299)+SUMIF('C Report'!$A$400:$A$497,'C Report Grouper'!$D96,'C Report'!J$400:J$497)),SUMIF('C Report'!$A$200:$A$299,'C Report Grouper'!$D96,'C Report'!J$200:J$299))</f>
        <v>0</v>
      </c>
      <c r="M96" s="98">
        <f>IF($D$4="MAP+ADM Waivers",(SUMIF('C Report'!$A$200:$A$299,'C Report Grouper'!$D96,'C Report'!K$200:K$299)+SUMIF('C Report'!$A$400:$A$497,'C Report Grouper'!$D96,'C Report'!K$400:K$497)),SUMIF('C Report'!$A$200:$A$299,'C Report Grouper'!$D96,'C Report'!K$200:K$299))</f>
        <v>0</v>
      </c>
      <c r="N96" s="98">
        <f>IF($D$4="MAP+ADM Waivers",(SUMIF('C Report'!$A$200:$A$299,'C Report Grouper'!$D96,'C Report'!L$200:L$299)+SUMIF('C Report'!$A$400:$A$497,'C Report Grouper'!$D96,'C Report'!L$400:L$497)),SUMIF('C Report'!$A$200:$A$299,'C Report Grouper'!$D96,'C Report'!L$200:L$299))</f>
        <v>0</v>
      </c>
      <c r="O96" s="98">
        <f>IF($D$4="MAP+ADM Waivers",(SUMIF('C Report'!$A$200:$A$299,'C Report Grouper'!$D96,'C Report'!M$200:M$299)+SUMIF('C Report'!$A$400:$A$497,'C Report Grouper'!$D96,'C Report'!M$400:M$497)),SUMIF('C Report'!$A$200:$A$299,'C Report Grouper'!$D96,'C Report'!M$200:M$299))</f>
        <v>0</v>
      </c>
      <c r="P96" s="98">
        <f>IF($D$4="MAP+ADM Waivers",(SUMIF('C Report'!$A$200:$A$299,'C Report Grouper'!$D96,'C Report'!N$200:N$299)+SUMIF('C Report'!$A$400:$A$497,'C Report Grouper'!$D96,'C Report'!N$400:N$497)),SUMIF('C Report'!$A$200:$A$299,'C Report Grouper'!$D96,'C Report'!N$200:N$299))</f>
        <v>0</v>
      </c>
      <c r="Q96" s="98">
        <f>IF($D$4="MAP+ADM Waivers",(SUMIF('C Report'!$A$200:$A$299,'C Report Grouper'!$D96,'C Report'!O$200:O$299)+SUMIF('C Report'!$A$400:$A$497,'C Report Grouper'!$D96,'C Report'!O$400:O$497)),SUMIF('C Report'!$A$200:$A$299,'C Report Grouper'!$D96,'C Report'!O$200:O$299))</f>
        <v>0</v>
      </c>
      <c r="R96" s="98">
        <f>IF($D$4="MAP+ADM Waivers",(SUMIF('C Report'!$A$200:$A$299,'C Report Grouper'!$D96,'C Report'!P$200:P$299)+SUMIF('C Report'!$A$400:$A$497,'C Report Grouper'!$D96,'C Report'!P$400:P$497)),SUMIF('C Report'!$A$200:$A$299,'C Report Grouper'!$D96,'C Report'!P$200:P$299))</f>
        <v>0</v>
      </c>
      <c r="S96" s="98">
        <f>IF($D$4="MAP+ADM Waivers",(SUMIF('C Report'!$A$200:$A$299,'C Report Grouper'!$D96,'C Report'!Q$200:Q$299)+SUMIF('C Report'!$A$400:$A$497,'C Report Grouper'!$D96,'C Report'!Q$400:Q$497)),SUMIF('C Report'!$A$200:$A$299,'C Report Grouper'!$D96,'C Report'!Q$200:Q$299))</f>
        <v>0</v>
      </c>
      <c r="T96" s="98">
        <f>IF($D$4="MAP+ADM Waivers",(SUMIF('C Report'!$A$200:$A$299,'C Report Grouper'!$D96,'C Report'!R$200:R$299)+SUMIF('C Report'!$A$400:$A$497,'C Report Grouper'!$D96,'C Report'!R$400:R$497)),SUMIF('C Report'!$A$200:$A$299,'C Report Grouper'!$D96,'C Report'!R$200:R$299))</f>
        <v>0</v>
      </c>
      <c r="U96" s="98">
        <f>IF($D$4="MAP+ADM Waivers",(SUMIF('C Report'!$A$200:$A$299,'C Report Grouper'!$D96,'C Report'!S$200:S$299)+SUMIF('C Report'!$A$400:$A$497,'C Report Grouper'!$D96,'C Report'!S$400:S$497)),SUMIF('C Report'!$A$200:$A$299,'C Report Grouper'!$D96,'C Report'!S$200:S$299))</f>
        <v>0</v>
      </c>
      <c r="V96" s="98">
        <f>IF($D$4="MAP+ADM Waivers",(SUMIF('C Report'!$A$200:$A$299,'C Report Grouper'!$D96,'C Report'!T$200:T$299)+SUMIF('C Report'!$A$400:$A$497,'C Report Grouper'!$D96,'C Report'!T$400:T$497)),SUMIF('C Report'!$A$200:$A$299,'C Report Grouper'!$D96,'C Report'!T$200:T$299))</f>
        <v>0</v>
      </c>
      <c r="W96" s="98">
        <f>IF($D$4="MAP+ADM Waivers",(SUMIF('C Report'!$A$200:$A$299,'C Report Grouper'!$D96,'C Report'!U$200:U$299)+SUMIF('C Report'!$A$400:$A$497,'C Report Grouper'!$D96,'C Report'!U$400:U$497)),SUMIF('C Report'!$A$200:$A$299,'C Report Grouper'!$D96,'C Report'!U$200:U$299))</f>
        <v>0</v>
      </c>
      <c r="X96" s="98">
        <f>IF($D$4="MAP+ADM Waivers",(SUMIF('C Report'!$A$200:$A$299,'C Report Grouper'!$D96,'C Report'!V$200:V$299)+SUMIF('C Report'!$A$400:$A$497,'C Report Grouper'!$D96,'C Report'!V$400:V$497)),SUMIF('C Report'!$A$200:$A$299,'C Report Grouper'!$D96,'C Report'!V$200:V$299))</f>
        <v>0</v>
      </c>
      <c r="Y96" s="98">
        <f>IF($D$4="MAP+ADM Waivers",(SUMIF('C Report'!$A$200:$A$299,'C Report Grouper'!$D96,'C Report'!W$200:W$299)+SUMIF('C Report'!$A$400:$A$497,'C Report Grouper'!$D96,'C Report'!W$400:W$497)),SUMIF('C Report'!$A$200:$A$299,'C Report Grouper'!$D96,'C Report'!W$200:W$299))</f>
        <v>0</v>
      </c>
      <c r="Z96" s="98">
        <f>IF($D$4="MAP+ADM Waivers",(SUMIF('C Report'!$A$200:$A$299,'C Report Grouper'!$D96,'C Report'!X$200:X$299)+SUMIF('C Report'!$A$400:$A$497,'C Report Grouper'!$D96,'C Report'!X$400:X$497)),SUMIF('C Report'!$A$200:$A$299,'C Report Grouper'!$D96,'C Report'!X$200:X$299))</f>
        <v>0</v>
      </c>
      <c r="AA96" s="98">
        <f>IF($D$4="MAP+ADM Waivers",(SUMIF('C Report'!$A$200:$A$299,'C Report Grouper'!$D96,'C Report'!Y$200:Y$299)+SUMIF('C Report'!$A$400:$A$497,'C Report Grouper'!$D96,'C Report'!Y$400:Y$497)),SUMIF('C Report'!$A$200:$A$299,'C Report Grouper'!$D96,'C Report'!Y$200:Y$299))</f>
        <v>0</v>
      </c>
      <c r="AB96" s="98">
        <f>IF($D$4="MAP+ADM Waivers",(SUMIF('C Report'!$A$200:$A$299,'C Report Grouper'!$D96,'C Report'!Z$200:Z$299)+SUMIF('C Report'!$A$400:$A$497,'C Report Grouper'!$D96,'C Report'!Z$400:Z$497)),SUMIF('C Report'!$A$200:$A$299,'C Report Grouper'!$D96,'C Report'!Z$200:Z$299))</f>
        <v>0</v>
      </c>
      <c r="AC96" s="98">
        <f>IF($D$4="MAP+ADM Waivers",(SUMIF('C Report'!$A$200:$A$299,'C Report Grouper'!$D96,'C Report'!AA$200:AA$299)+SUMIF('C Report'!$A$400:$A$497,'C Report Grouper'!$D96,'C Report'!AA$400:AA$497)),SUMIF('C Report'!$A$200:$A$299,'C Report Grouper'!$D96,'C Report'!AA$200:AA$299))</f>
        <v>0</v>
      </c>
      <c r="AD96" s="98">
        <f>IF($D$4="MAP+ADM Waivers",(SUMIF('C Report'!$A$200:$A$299,'C Report Grouper'!$D96,'C Report'!AB$200:AB$299)+SUMIF('C Report'!$A$400:$A$497,'C Report Grouper'!$D96,'C Report'!AB$400:AB$497)),SUMIF('C Report'!$A$200:$A$299,'C Report Grouper'!$D96,'C Report'!AB$200:AB$299))</f>
        <v>0</v>
      </c>
      <c r="AE96" s="98">
        <f>IF($D$4="MAP+ADM Waivers",(SUMIF('C Report'!$A$200:$A$299,'C Report Grouper'!$D96,'C Report'!AC$200:AC$299)+SUMIF('C Report'!$A$400:$A$497,'C Report Grouper'!$D96,'C Report'!AC$400:AC$497)),SUMIF('C Report'!$A$200:$A$299,'C Report Grouper'!$D96,'C Report'!AC$200:AC$299))</f>
        <v>0</v>
      </c>
      <c r="AF96" s="98">
        <f>IF($D$4="MAP+ADM Waivers",(SUMIF('C Report'!$A$200:$A$299,'C Report Grouper'!$D96,'C Report'!AD$200:AD$299)+SUMIF('C Report'!$A$400:$A$497,'C Report Grouper'!$D96,'C Report'!AD$400:AD$497)),SUMIF('C Report'!$A$200:$A$299,'C Report Grouper'!$D96,'C Report'!AD$200:AD$299))</f>
        <v>0</v>
      </c>
      <c r="AG96" s="98">
        <f>IF($D$4="MAP+ADM Waivers",(SUMIF('C Report'!$A$200:$A$299,'C Report Grouper'!$D96,'C Report'!AE$200:AE$299)+SUMIF('C Report'!$A$400:$A$497,'C Report Grouper'!$D96,'C Report'!AE$400:AE$497)),SUMIF('C Report'!$A$200:$A$299,'C Report Grouper'!$D96,'C Report'!AE$200:AE$299))</f>
        <v>0</v>
      </c>
      <c r="AH96" s="99">
        <f>IF($D$4="MAP+ADM Waivers",(SUMIF('C Report'!$A$200:$A$299,'C Report Grouper'!$D96,'C Report'!AF$200:AF$299)+SUMIF('C Report'!$A$400:$A$497,'C Report Grouper'!$D96,'C Report'!AF$400:AF$497)),SUMIF('C Report'!$A$200:$A$299,'C Report Grouper'!$D96,'C Report'!AF$200:AF$299))</f>
        <v>0</v>
      </c>
    </row>
    <row r="97" spans="2:34" ht="13.5" hidden="1" thickBot="1" x14ac:dyDescent="0.35">
      <c r="B97" s="22"/>
      <c r="C97" s="56"/>
      <c r="D97" s="208"/>
      <c r="E97" s="193">
        <f>IF($D$4="MAP+ADM Waivers",(SUMIF('C Report'!$A$200:$A$299,'C Report Grouper'!$D97,'C Report'!C$200:C$299)+SUMIF('C Report'!$A$400:$A$497,'C Report Grouper'!$D97,'C Report'!C$400:C$497)),SUMIF('C Report'!$A$200:$A$299,'C Report Grouper'!$D97,'C Report'!C$200:C$299))</f>
        <v>0</v>
      </c>
      <c r="F97" s="194">
        <f>IF($D$4="MAP+ADM Waivers",(SUMIF('C Report'!$A$200:$A$299,'C Report Grouper'!$D97,'C Report'!D$200:D$299)+SUMIF('C Report'!$A$400:$A$497,'C Report Grouper'!$D97,'C Report'!D$400:D$497)),SUMIF('C Report'!$A$200:$A$299,'C Report Grouper'!$D97,'C Report'!D$200:D$299))</f>
        <v>0</v>
      </c>
      <c r="G97" s="194">
        <f>IF($D$4="MAP+ADM Waivers",(SUMIF('C Report'!$A$200:$A$299,'C Report Grouper'!$D97,'C Report'!E$200:E$299)+SUMIF('C Report'!$A$400:$A$497,'C Report Grouper'!$D97,'C Report'!E$400:E$497)),SUMIF('C Report'!$A$200:$A$299,'C Report Grouper'!$D97,'C Report'!E$200:E$299))</f>
        <v>0</v>
      </c>
      <c r="H97" s="194">
        <f>IF($D$4="MAP+ADM Waivers",(SUMIF('C Report'!$A$200:$A$299,'C Report Grouper'!$D97,'C Report'!F$200:F$299)+SUMIF('C Report'!$A$400:$A$497,'C Report Grouper'!$D97,'C Report'!F$400:F$497)),SUMIF('C Report'!$A$200:$A$299,'C Report Grouper'!$D97,'C Report'!F$200:F$299))</f>
        <v>0</v>
      </c>
      <c r="I97" s="194">
        <f>IF($D$4="MAP+ADM Waivers",(SUMIF('C Report'!$A$200:$A$299,'C Report Grouper'!$D97,'C Report'!G$200:G$299)+SUMIF('C Report'!$A$400:$A$497,'C Report Grouper'!$D97,'C Report'!G$400:G$497)),SUMIF('C Report'!$A$200:$A$299,'C Report Grouper'!$D97,'C Report'!G$200:G$299))</f>
        <v>0</v>
      </c>
      <c r="J97" s="194">
        <f>IF($D$4="MAP+ADM Waivers",(SUMIF('C Report'!$A$200:$A$299,'C Report Grouper'!$D97,'C Report'!H$200:H$299)+SUMIF('C Report'!$A$400:$A$497,'C Report Grouper'!$D97,'C Report'!H$400:H$497)),SUMIF('C Report'!$A$200:$A$299,'C Report Grouper'!$D97,'C Report'!H$200:H$299))</f>
        <v>0</v>
      </c>
      <c r="K97" s="194">
        <f>IF($D$4="MAP+ADM Waivers",(SUMIF('C Report'!$A$200:$A$299,'C Report Grouper'!$D97,'C Report'!I$200:I$299)+SUMIF('C Report'!$A$400:$A$497,'C Report Grouper'!$D97,'C Report'!I$400:I$497)),SUMIF('C Report'!$A$200:$A$299,'C Report Grouper'!$D97,'C Report'!I$200:I$299))</f>
        <v>0</v>
      </c>
      <c r="L97" s="194">
        <f>IF($D$4="MAP+ADM Waivers",(SUMIF('C Report'!$A$200:$A$299,'C Report Grouper'!$D97,'C Report'!J$200:J$299)+SUMIF('C Report'!$A$400:$A$497,'C Report Grouper'!$D97,'C Report'!J$400:J$497)),SUMIF('C Report'!$A$200:$A$299,'C Report Grouper'!$D97,'C Report'!J$200:J$299))</f>
        <v>0</v>
      </c>
      <c r="M97" s="194">
        <f>IF($D$4="MAP+ADM Waivers",(SUMIF('C Report'!$A$200:$A$299,'C Report Grouper'!$D97,'C Report'!K$200:K$299)+SUMIF('C Report'!$A$400:$A$497,'C Report Grouper'!$D97,'C Report'!K$400:K$497)),SUMIF('C Report'!$A$200:$A$299,'C Report Grouper'!$D97,'C Report'!K$200:K$299))</f>
        <v>0</v>
      </c>
      <c r="N97" s="194">
        <f>IF($D$4="MAP+ADM Waivers",(SUMIF('C Report'!$A$200:$A$299,'C Report Grouper'!$D97,'C Report'!L$200:L$299)+SUMIF('C Report'!$A$400:$A$497,'C Report Grouper'!$D97,'C Report'!L$400:L$497)),SUMIF('C Report'!$A$200:$A$299,'C Report Grouper'!$D97,'C Report'!L$200:L$299))</f>
        <v>0</v>
      </c>
      <c r="O97" s="194">
        <f>IF($D$4="MAP+ADM Waivers",(SUMIF('C Report'!$A$200:$A$299,'C Report Grouper'!$D97,'C Report'!M$200:M$299)+SUMIF('C Report'!$A$400:$A$497,'C Report Grouper'!$D97,'C Report'!M$400:M$497)),SUMIF('C Report'!$A$200:$A$299,'C Report Grouper'!$D97,'C Report'!M$200:M$299))</f>
        <v>0</v>
      </c>
      <c r="P97" s="194">
        <f>IF($D$4="MAP+ADM Waivers",(SUMIF('C Report'!$A$200:$A$299,'C Report Grouper'!$D97,'C Report'!N$200:N$299)+SUMIF('C Report'!$A$400:$A$497,'C Report Grouper'!$D97,'C Report'!N$400:N$497)),SUMIF('C Report'!$A$200:$A$299,'C Report Grouper'!$D97,'C Report'!N$200:N$299))</f>
        <v>0</v>
      </c>
      <c r="Q97" s="194">
        <f>IF($D$4="MAP+ADM Waivers",(SUMIF('C Report'!$A$200:$A$299,'C Report Grouper'!$D97,'C Report'!O$200:O$299)+SUMIF('C Report'!$A$400:$A$497,'C Report Grouper'!$D97,'C Report'!O$400:O$497)),SUMIF('C Report'!$A$200:$A$299,'C Report Grouper'!$D97,'C Report'!O$200:O$299))</f>
        <v>0</v>
      </c>
      <c r="R97" s="194">
        <f>IF($D$4="MAP+ADM Waivers",(SUMIF('C Report'!$A$200:$A$299,'C Report Grouper'!$D97,'C Report'!P$200:P$299)+SUMIF('C Report'!$A$400:$A$497,'C Report Grouper'!$D97,'C Report'!P$400:P$497)),SUMIF('C Report'!$A$200:$A$299,'C Report Grouper'!$D97,'C Report'!P$200:P$299))</f>
        <v>0</v>
      </c>
      <c r="S97" s="194">
        <f>IF($D$4="MAP+ADM Waivers",(SUMIF('C Report'!$A$200:$A$299,'C Report Grouper'!$D97,'C Report'!Q$200:Q$299)+SUMIF('C Report'!$A$400:$A$497,'C Report Grouper'!$D97,'C Report'!Q$400:Q$497)),SUMIF('C Report'!$A$200:$A$299,'C Report Grouper'!$D97,'C Report'!Q$200:Q$299))</f>
        <v>0</v>
      </c>
      <c r="T97" s="194">
        <f>IF($D$4="MAP+ADM Waivers",(SUMIF('C Report'!$A$200:$A$299,'C Report Grouper'!$D97,'C Report'!R$200:R$299)+SUMIF('C Report'!$A$400:$A$497,'C Report Grouper'!$D97,'C Report'!R$400:R$497)),SUMIF('C Report'!$A$200:$A$299,'C Report Grouper'!$D97,'C Report'!R$200:R$299))</f>
        <v>0</v>
      </c>
      <c r="U97" s="194">
        <f>IF($D$4="MAP+ADM Waivers",(SUMIF('C Report'!$A$200:$A$299,'C Report Grouper'!$D97,'C Report'!S$200:S$299)+SUMIF('C Report'!$A$400:$A$497,'C Report Grouper'!$D97,'C Report'!S$400:S$497)),SUMIF('C Report'!$A$200:$A$299,'C Report Grouper'!$D97,'C Report'!S$200:S$299))</f>
        <v>0</v>
      </c>
      <c r="V97" s="194">
        <f>IF($D$4="MAP+ADM Waivers",(SUMIF('C Report'!$A$200:$A$299,'C Report Grouper'!$D97,'C Report'!T$200:T$299)+SUMIF('C Report'!$A$400:$A$497,'C Report Grouper'!$D97,'C Report'!T$400:T$497)),SUMIF('C Report'!$A$200:$A$299,'C Report Grouper'!$D97,'C Report'!T$200:T$299))</f>
        <v>0</v>
      </c>
      <c r="W97" s="194">
        <f>IF($D$4="MAP+ADM Waivers",(SUMIF('C Report'!$A$200:$A$299,'C Report Grouper'!$D97,'C Report'!U$200:U$299)+SUMIF('C Report'!$A$400:$A$497,'C Report Grouper'!$D97,'C Report'!U$400:U$497)),SUMIF('C Report'!$A$200:$A$299,'C Report Grouper'!$D97,'C Report'!U$200:U$299))</f>
        <v>0</v>
      </c>
      <c r="X97" s="194">
        <f>IF($D$4="MAP+ADM Waivers",(SUMIF('C Report'!$A$200:$A$299,'C Report Grouper'!$D97,'C Report'!V$200:V$299)+SUMIF('C Report'!$A$400:$A$497,'C Report Grouper'!$D97,'C Report'!V$400:V$497)),SUMIF('C Report'!$A$200:$A$299,'C Report Grouper'!$D97,'C Report'!V$200:V$299))</f>
        <v>0</v>
      </c>
      <c r="Y97" s="194">
        <f>IF($D$4="MAP+ADM Waivers",(SUMIF('C Report'!$A$200:$A$299,'C Report Grouper'!$D97,'C Report'!W$200:W$299)+SUMIF('C Report'!$A$400:$A$497,'C Report Grouper'!$D97,'C Report'!W$400:W$497)),SUMIF('C Report'!$A$200:$A$299,'C Report Grouper'!$D97,'C Report'!W$200:W$299))</f>
        <v>0</v>
      </c>
      <c r="Z97" s="194">
        <f>IF($D$4="MAP+ADM Waivers",(SUMIF('C Report'!$A$200:$A$299,'C Report Grouper'!$D97,'C Report'!X$200:X$299)+SUMIF('C Report'!$A$400:$A$497,'C Report Grouper'!$D97,'C Report'!X$400:X$497)),SUMIF('C Report'!$A$200:$A$299,'C Report Grouper'!$D97,'C Report'!X$200:X$299))</f>
        <v>0</v>
      </c>
      <c r="AA97" s="194">
        <f>IF($D$4="MAP+ADM Waivers",(SUMIF('C Report'!$A$200:$A$299,'C Report Grouper'!$D97,'C Report'!Y$200:Y$299)+SUMIF('C Report'!$A$400:$A$497,'C Report Grouper'!$D97,'C Report'!Y$400:Y$497)),SUMIF('C Report'!$A$200:$A$299,'C Report Grouper'!$D97,'C Report'!Y$200:Y$299))</f>
        <v>0</v>
      </c>
      <c r="AB97" s="194">
        <f>IF($D$4="MAP+ADM Waivers",(SUMIF('C Report'!$A$200:$A$299,'C Report Grouper'!$D97,'C Report'!Z$200:Z$299)+SUMIF('C Report'!$A$400:$A$497,'C Report Grouper'!$D97,'C Report'!Z$400:Z$497)),SUMIF('C Report'!$A$200:$A$299,'C Report Grouper'!$D97,'C Report'!Z$200:Z$299))</f>
        <v>0</v>
      </c>
      <c r="AC97" s="194">
        <f>IF($D$4="MAP+ADM Waivers",(SUMIF('C Report'!$A$200:$A$299,'C Report Grouper'!$D97,'C Report'!AA$200:AA$299)+SUMIF('C Report'!$A$400:$A$497,'C Report Grouper'!$D97,'C Report'!AA$400:AA$497)),SUMIF('C Report'!$A$200:$A$299,'C Report Grouper'!$D97,'C Report'!AA$200:AA$299))</f>
        <v>0</v>
      </c>
      <c r="AD97" s="194">
        <f>IF($D$4="MAP+ADM Waivers",(SUMIF('C Report'!$A$200:$A$299,'C Report Grouper'!$D97,'C Report'!AG$200:AG$299)+SUMIF('C Report'!$A$400:$A$497,'C Report Grouper'!$D97,'C Report'!AG$400:AG$497)),SUMIF('C Report'!$A$200:$A$299,'C Report Grouper'!$D97,'C Report'!AG$200:AG$299))</f>
        <v>0</v>
      </c>
      <c r="AE97" s="194">
        <f>IF($D$4="MAP+ADM Waivers",(SUMIF('C Report'!$A$200:$A$299,'C Report Grouper'!$D97,'C Report'!AH$200:AH$299)+SUMIF('C Report'!$A$400:$A$497,'C Report Grouper'!$D97,'C Report'!AH$400:AH$497)),SUMIF('C Report'!$A$200:$A$299,'C Report Grouper'!$D97,'C Report'!AH$200:AH$299))</f>
        <v>0</v>
      </c>
      <c r="AF97" s="194">
        <f>IF($D$4="MAP+ADM Waivers",(SUMIF('C Report'!$A$200:$A$299,'C Report Grouper'!$D97,'C Report'!AI$200:AI$299)+SUMIF('C Report'!$A$400:$A$497,'C Report Grouper'!$D97,'C Report'!AI$400:AI$497)),SUMIF('C Report'!$A$200:$A$299,'C Report Grouper'!$D97,'C Report'!AI$200:AI$299))</f>
        <v>0</v>
      </c>
      <c r="AG97" s="194">
        <f>IF($D$4="MAP+ADM Waivers",(SUMIF('C Report'!$A$200:$A$299,'C Report Grouper'!$D97,'C Report'!AJ$200:AJ$299)+SUMIF('C Report'!$A$400:$A$497,'C Report Grouper'!$D97,'C Report'!AJ$400:AJ$497)),SUMIF('C Report'!$A$200:$A$299,'C Report Grouper'!$D97,'C Report'!AJ$200:AJ$299))</f>
        <v>0</v>
      </c>
      <c r="AH97" s="195">
        <f>IF($D$4="MAP+ADM Waivers",(SUMIF('C Report'!$A$200:$A$299,'C Report Grouper'!$D97,'C Report'!AK$200:AK$299)+SUMIF('C Report'!$A$400:$A$497,'C Report Grouper'!$D97,'C Report'!AK$400:AK$497)),SUMIF('C Report'!$A$200:$A$299,'C Report Grouper'!$D97,'C Report'!AK$200:AK$299))</f>
        <v>0</v>
      </c>
    </row>
    <row r="98" spans="2:34" ht="13.5" hidden="1" thickBot="1" x14ac:dyDescent="0.35">
      <c r="B98" s="40" t="s">
        <v>4</v>
      </c>
      <c r="C98" s="306"/>
      <c r="D98" s="209"/>
      <c r="E98" s="117">
        <f>SUM(E58:E97)</f>
        <v>7024182</v>
      </c>
      <c r="F98" s="118">
        <f>SUM(F58:F97)</f>
        <v>12534636</v>
      </c>
      <c r="G98" s="118">
        <f>SUM(G58:G97)</f>
        <v>16201086</v>
      </c>
      <c r="H98" s="118">
        <f>SUM(H58:H97)</f>
        <v>21303705</v>
      </c>
      <c r="I98" s="118">
        <f>SUM(I58:I97)</f>
        <v>23355883</v>
      </c>
      <c r="J98" s="118">
        <f t="shared" ref="J98:AH98" si="1">SUM(J58:J97)</f>
        <v>29852950</v>
      </c>
      <c r="K98" s="118">
        <f t="shared" si="1"/>
        <v>35370655</v>
      </c>
      <c r="L98" s="118">
        <f t="shared" si="1"/>
        <v>-18</v>
      </c>
      <c r="M98" s="118">
        <f t="shared" si="1"/>
        <v>13736669</v>
      </c>
      <c r="N98" s="118">
        <f t="shared" si="1"/>
        <v>65085788</v>
      </c>
      <c r="O98" s="118">
        <f t="shared" si="1"/>
        <v>0</v>
      </c>
      <c r="P98" s="118">
        <f t="shared" si="1"/>
        <v>1692961</v>
      </c>
      <c r="Q98" s="118">
        <f t="shared" si="1"/>
        <v>17930532</v>
      </c>
      <c r="R98" s="118">
        <f t="shared" si="1"/>
        <v>18236130</v>
      </c>
      <c r="S98" s="118">
        <f t="shared" si="1"/>
        <v>17688516</v>
      </c>
      <c r="T98" s="118">
        <f t="shared" si="1"/>
        <v>11546951</v>
      </c>
      <c r="U98" s="118">
        <f t="shared" si="1"/>
        <v>2088016</v>
      </c>
      <c r="V98" s="118">
        <f t="shared" si="1"/>
        <v>10335395</v>
      </c>
      <c r="W98" s="118">
        <f t="shared" si="1"/>
        <v>6871952</v>
      </c>
      <c r="X98" s="118">
        <f t="shared" si="1"/>
        <v>7357209</v>
      </c>
      <c r="Y98" s="118">
        <f t="shared" si="1"/>
        <v>6856464</v>
      </c>
      <c r="Z98" s="118">
        <f t="shared" si="1"/>
        <v>5304259</v>
      </c>
      <c r="AA98" s="118">
        <f t="shared" si="1"/>
        <v>3200769</v>
      </c>
      <c r="AB98" s="118">
        <f t="shared" si="1"/>
        <v>0</v>
      </c>
      <c r="AC98" s="118">
        <f t="shared" si="1"/>
        <v>0</v>
      </c>
      <c r="AD98" s="118">
        <f t="shared" si="1"/>
        <v>0</v>
      </c>
      <c r="AE98" s="118">
        <f t="shared" si="1"/>
        <v>0</v>
      </c>
      <c r="AF98" s="118">
        <f t="shared" si="1"/>
        <v>0</v>
      </c>
      <c r="AG98" s="118">
        <f t="shared" si="1"/>
        <v>0</v>
      </c>
      <c r="AH98" s="119">
        <f t="shared" si="1"/>
        <v>0</v>
      </c>
    </row>
    <row r="99" spans="2:34" hidden="1" x14ac:dyDescent="0.25">
      <c r="B99" s="18"/>
    </row>
  </sheetData>
  <sheetProtection algorithmName="SHA-512" hashValue="vf68Rjrv7i3i/Vk1IioAn5gzmDDuqBqRgrtv95uWzLeGvMb+9p9Q4YOs2vcGYefg6yLwRVGwt7+wIwOT50qWLw==" saltValue="r9yXCHte1qLYDnUo9W0dN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topLeftCell="V1" zoomScaleNormal="100" workbookViewId="0">
      <selection activeCell="AK62" sqref="AK62"/>
    </sheetView>
  </sheetViews>
  <sheetFormatPr defaultColWidth="8.7265625" defaultRowHeight="12.5" x14ac:dyDescent="0.25"/>
  <cols>
    <col min="1" max="1" width="8.7265625" style="413"/>
    <col min="2" max="2" width="42.81640625" style="413" customWidth="1"/>
    <col min="3" max="3" width="5.54296875" style="494" customWidth="1"/>
    <col min="4" max="6" width="15.1796875" style="413" hidden="1" customWidth="1"/>
    <col min="7" max="20" width="16.81640625" style="413" hidden="1" customWidth="1"/>
    <col min="21" max="26" width="16.81640625" style="413" customWidth="1"/>
    <col min="27" max="33" width="16.81640625" style="413" hidden="1" customWidth="1"/>
    <col min="34" max="34" width="33.81640625" style="413" customWidth="1"/>
    <col min="35" max="16384" width="8.7265625" style="413"/>
  </cols>
  <sheetData>
    <row r="1" spans="1:34" ht="27.65" customHeight="1" x14ac:dyDescent="0.25">
      <c r="A1" s="411"/>
      <c r="B1" s="411"/>
      <c r="C1" s="411"/>
    </row>
    <row r="2" spans="1:34" x14ac:dyDescent="0.25">
      <c r="E2" s="475"/>
      <c r="F2" s="476"/>
      <c r="G2" s="495"/>
      <c r="H2" s="496"/>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row>
    <row r="3" spans="1:34" ht="14" x14ac:dyDescent="0.3">
      <c r="B3" s="419" t="s">
        <v>79</v>
      </c>
      <c r="E3" s="475"/>
      <c r="F3" s="479"/>
      <c r="G3" s="495"/>
      <c r="H3" s="496"/>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row>
    <row r="5" spans="1:34" ht="14" x14ac:dyDescent="0.3">
      <c r="B5" s="482" t="s">
        <v>121</v>
      </c>
    </row>
    <row r="6" spans="1:34" ht="14" x14ac:dyDescent="0.3">
      <c r="B6" s="482" t="s">
        <v>122</v>
      </c>
    </row>
    <row r="7" spans="1:34" ht="14" x14ac:dyDescent="0.25">
      <c r="B7" s="484" t="s">
        <v>123</v>
      </c>
    </row>
    <row r="8" spans="1:34" ht="14" x14ac:dyDescent="0.25">
      <c r="B8" s="498" t="s">
        <v>124</v>
      </c>
    </row>
    <row r="9" spans="1:34" ht="13.5" thickBot="1" x14ac:dyDescent="0.35">
      <c r="B9" s="440"/>
      <c r="C9" s="499"/>
    </row>
    <row r="10" spans="1:34" ht="13" customHeight="1" x14ac:dyDescent="0.3">
      <c r="B10" s="500"/>
      <c r="C10" s="501"/>
      <c r="D10" s="502" t="s">
        <v>0</v>
      </c>
      <c r="E10" s="503"/>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818" t="s">
        <v>60</v>
      </c>
    </row>
    <row r="11" spans="1:34" ht="13.5" thickBot="1" x14ac:dyDescent="0.35">
      <c r="B11" s="504"/>
      <c r="C11" s="505"/>
      <c r="D11" s="506">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06">
        <f>'DY Def'!S$5</f>
        <v>18</v>
      </c>
      <c r="V11" s="506">
        <f>'DY Def'!T$5</f>
        <v>19</v>
      </c>
      <c r="W11" s="506">
        <f>'DY Def'!U$5</f>
        <v>20</v>
      </c>
      <c r="X11" s="506">
        <f>'DY Def'!V$5</f>
        <v>21</v>
      </c>
      <c r="Y11" s="506">
        <f>'DY Def'!W$5</f>
        <v>22</v>
      </c>
      <c r="Z11" s="506">
        <f>'DY Def'!X$5</f>
        <v>23</v>
      </c>
      <c r="AA11" s="506">
        <f>'DY Def'!Y$5</f>
        <v>24</v>
      </c>
      <c r="AB11" s="506">
        <f>'DY Def'!Z$5</f>
        <v>25</v>
      </c>
      <c r="AC11" s="506">
        <f>'DY Def'!AA$5</f>
        <v>26</v>
      </c>
      <c r="AD11" s="506">
        <f>'DY Def'!AB$5</f>
        <v>27</v>
      </c>
      <c r="AE11" s="506">
        <f>'DY Def'!AC$5</f>
        <v>28</v>
      </c>
      <c r="AF11" s="506">
        <f>'DY Def'!AD$5</f>
        <v>29</v>
      </c>
      <c r="AG11" s="506">
        <f>'DY Def'!AE$5</f>
        <v>30</v>
      </c>
      <c r="AH11" s="819"/>
    </row>
    <row r="12" spans="1:34" ht="13" x14ac:dyDescent="0.3">
      <c r="B12" s="504"/>
      <c r="C12" s="505"/>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428"/>
      <c r="AF12" s="428"/>
      <c r="AG12" s="429"/>
      <c r="AH12" s="508"/>
    </row>
    <row r="13" spans="1:34" ht="13" hidden="1" x14ac:dyDescent="0.3">
      <c r="B13" s="509" t="s">
        <v>84</v>
      </c>
      <c r="C13" s="505"/>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G13" s="511"/>
      <c r="AH13" s="512"/>
    </row>
    <row r="14" spans="1:34" ht="13" hidden="1" x14ac:dyDescent="0.3">
      <c r="B14" s="513" t="str">
        <f>IFERROR(VLOOKUP(C14,'MEG Def'!$A$7:$B$12,2),"")</f>
        <v/>
      </c>
      <c r="C14" s="505"/>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08"/>
    </row>
    <row r="15" spans="1:34" ht="13" hidden="1" x14ac:dyDescent="0.3">
      <c r="B15" s="513" t="str">
        <f>IFERROR(VLOOKUP(C15,'MEG Def'!$A$7:$B$12,2),"")</f>
        <v/>
      </c>
      <c r="C15" s="505"/>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08"/>
    </row>
    <row r="16" spans="1:34" ht="13" hidden="1" x14ac:dyDescent="0.3">
      <c r="B16" s="513" t="str">
        <f>IFERROR(VLOOKUP(C16,'MEG Def'!$A$7:$B$12,2),"")</f>
        <v/>
      </c>
      <c r="C16" s="505"/>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08"/>
    </row>
    <row r="17" spans="2:34" ht="13" hidden="1" x14ac:dyDescent="0.3">
      <c r="B17" s="513" t="str">
        <f>IFERROR(VLOOKUP(C17,'MEG Def'!$A$7:$B$12,2),"")</f>
        <v/>
      </c>
      <c r="C17" s="50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08"/>
    </row>
    <row r="18" spans="2:34" ht="13" hidden="1" x14ac:dyDescent="0.3">
      <c r="B18" s="513" t="str">
        <f>IFERROR(VLOOKUP(C18,'MEG Def'!$A$7:$B$12,2),"")</f>
        <v/>
      </c>
      <c r="C18" s="50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08"/>
    </row>
    <row r="19" spans="2:34" ht="13" hidden="1" x14ac:dyDescent="0.3">
      <c r="B19" s="513"/>
      <c r="C19" s="50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08"/>
    </row>
    <row r="20" spans="2:34" ht="13" hidden="1" x14ac:dyDescent="0.3">
      <c r="B20" s="514" t="s">
        <v>86</v>
      </c>
      <c r="C20" s="50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08"/>
    </row>
    <row r="21" spans="2:34" ht="13" hidden="1" x14ac:dyDescent="0.3">
      <c r="B21" s="513" t="str">
        <f>IFERROR(VLOOKUP(C21,'MEG Def'!$A$21:$B$26,2),"")</f>
        <v/>
      </c>
      <c r="C21" s="505"/>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08"/>
    </row>
    <row r="22" spans="2:34" ht="13" hidden="1" x14ac:dyDescent="0.3">
      <c r="B22" s="513" t="str">
        <f>IFERROR(VLOOKUP(C22,'MEG Def'!$A$21:$B$26,2),"")</f>
        <v/>
      </c>
      <c r="C22" s="505"/>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08"/>
    </row>
    <row r="23" spans="2:34" ht="13" hidden="1" x14ac:dyDescent="0.3">
      <c r="B23" s="513" t="str">
        <f>IFERROR(VLOOKUP(C23,'MEG Def'!$A$21:$B$26,2),"")</f>
        <v/>
      </c>
      <c r="C23" s="505"/>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08"/>
    </row>
    <row r="24" spans="2:34" ht="13" hidden="1" x14ac:dyDescent="0.3">
      <c r="B24" s="513" t="str">
        <f>IFERROR(VLOOKUP(C24,'MEG Def'!$A$21:$B$26,2),"")</f>
        <v/>
      </c>
      <c r="C24" s="505"/>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08"/>
    </row>
    <row r="25" spans="2:34" ht="13" hidden="1" x14ac:dyDescent="0.3">
      <c r="B25" s="513" t="str">
        <f>IFERROR(VLOOKUP(C25,'MEG Def'!$A$21:$B$26,2),"")</f>
        <v/>
      </c>
      <c r="C25" s="505"/>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08"/>
    </row>
    <row r="26" spans="2:34" ht="13" hidden="1" x14ac:dyDescent="0.3">
      <c r="B26" s="513"/>
      <c r="C26" s="516"/>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08"/>
    </row>
    <row r="27" spans="2:34" ht="13" hidden="1" x14ac:dyDescent="0.3">
      <c r="B27" s="514" t="s">
        <v>44</v>
      </c>
      <c r="C27" s="50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08"/>
    </row>
    <row r="28" spans="2:34" ht="13" hidden="1" x14ac:dyDescent="0.3">
      <c r="B28" s="513" t="str">
        <f>IFERROR(VLOOKUP(C28,'MEG Def'!$A$35:$B$40,2),"")</f>
        <v/>
      </c>
      <c r="C28" s="505"/>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08"/>
    </row>
    <row r="29" spans="2:34" ht="13" hidden="1" x14ac:dyDescent="0.3">
      <c r="B29" s="513" t="str">
        <f>IFERROR(VLOOKUP(C29,'MEG Def'!$A$35:$B$40,2),"")</f>
        <v/>
      </c>
      <c r="C29" s="505"/>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08"/>
    </row>
    <row r="30" spans="2:34" ht="13" hidden="1" x14ac:dyDescent="0.3">
      <c r="B30" s="513" t="str">
        <f>IFERROR(VLOOKUP(C30,'MEG Def'!$A$35:$B$40,2),"")</f>
        <v/>
      </c>
      <c r="C30" s="505"/>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08"/>
    </row>
    <row r="31" spans="2:34" ht="13" hidden="1" x14ac:dyDescent="0.3">
      <c r="B31" s="513" t="str">
        <f>IFERROR(VLOOKUP(C31,'MEG Def'!$A$35:$B$40,2),"")</f>
        <v/>
      </c>
      <c r="C31" s="505"/>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08"/>
    </row>
    <row r="32" spans="2:34" ht="13" hidden="1" x14ac:dyDescent="0.3">
      <c r="B32" s="513" t="str">
        <f>IFERROR(VLOOKUP(C32,'MEG Def'!$A$35:$B$40,2),"")</f>
        <v/>
      </c>
      <c r="C32" s="505"/>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08"/>
    </row>
    <row r="33" spans="2:34" ht="13" x14ac:dyDescent="0.3">
      <c r="B33" s="513"/>
      <c r="C33" s="516"/>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08"/>
    </row>
    <row r="34" spans="2:34" ht="13" x14ac:dyDescent="0.3">
      <c r="B34" s="517" t="s">
        <v>43</v>
      </c>
      <c r="C34" s="516"/>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08"/>
    </row>
    <row r="35" spans="2:34" ht="13" x14ac:dyDescent="0.3">
      <c r="B35" s="513" t="str">
        <f>IFERROR(VLOOKUP(C35,'MEG Def'!$A$42:$B$45,2),"")</f>
        <v>Family Planning</v>
      </c>
      <c r="C35" s="516">
        <v>1</v>
      </c>
      <c r="D35" s="510"/>
      <c r="E35" s="510"/>
      <c r="F35" s="510"/>
      <c r="G35" s="510"/>
      <c r="H35" s="510"/>
      <c r="I35" s="510"/>
      <c r="J35" s="510"/>
      <c r="K35" s="510"/>
      <c r="L35" s="510"/>
      <c r="M35" s="510"/>
      <c r="N35" s="510"/>
      <c r="O35" s="510"/>
      <c r="P35" s="510"/>
      <c r="Q35" s="510"/>
      <c r="R35" s="510"/>
      <c r="S35" s="510"/>
      <c r="T35" s="510"/>
      <c r="U35" s="409"/>
      <c r="V35" s="409"/>
      <c r="W35" s="409"/>
      <c r="X35" s="409"/>
      <c r="Y35" s="409"/>
      <c r="Z35" s="409"/>
      <c r="AA35" s="409"/>
      <c r="AB35" s="409"/>
      <c r="AC35" s="409"/>
      <c r="AD35" s="409"/>
      <c r="AE35" s="409"/>
      <c r="AF35" s="409"/>
      <c r="AG35" s="409"/>
      <c r="AH35" s="410"/>
    </row>
    <row r="36" spans="2:34" ht="13" hidden="1" x14ac:dyDescent="0.3">
      <c r="B36" s="513" t="str">
        <f>IFERROR(VLOOKUP(C36,'MEG Def'!$A$42:$B$45,2),"")</f>
        <v/>
      </c>
      <c r="C36" s="516"/>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08"/>
    </row>
    <row r="37" spans="2:34" ht="13" hidden="1" x14ac:dyDescent="0.3">
      <c r="B37" s="513" t="str">
        <f>IFERROR(VLOOKUP(C37,'MEG Def'!$A$42:$B$45,2),"")</f>
        <v/>
      </c>
      <c r="C37" s="516"/>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08"/>
    </row>
    <row r="38" spans="2:34" ht="13" hidden="1" x14ac:dyDescent="0.3">
      <c r="B38" s="518"/>
      <c r="C38" s="516"/>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08"/>
    </row>
    <row r="39" spans="2:34" ht="13" hidden="1" x14ac:dyDescent="0.3">
      <c r="B39" s="517" t="s">
        <v>42</v>
      </c>
      <c r="C39" s="516"/>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08"/>
    </row>
    <row r="40" spans="2:34" ht="13" hidden="1" x14ac:dyDescent="0.3">
      <c r="B40" s="513" t="str">
        <f>IFERROR(VLOOKUP(C40,'MEG Def'!$A$47:$B$50,2),"")</f>
        <v/>
      </c>
      <c r="C40" s="516"/>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08"/>
    </row>
    <row r="41" spans="2:34" ht="13" hidden="1" x14ac:dyDescent="0.3">
      <c r="B41" s="513" t="str">
        <f>IFERROR(VLOOKUP(C41,'MEG Def'!$A$47:$B$50,2),"")</f>
        <v/>
      </c>
      <c r="C41" s="516"/>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08"/>
    </row>
    <row r="42" spans="2:34" ht="13" hidden="1" x14ac:dyDescent="0.3">
      <c r="B42" s="513" t="str">
        <f>IFERROR(VLOOKUP(C42,'MEG Def'!$A$47:$B$50,2),"")</f>
        <v/>
      </c>
      <c r="C42" s="516"/>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08"/>
    </row>
    <row r="43" spans="2:34" ht="13" hidden="1" x14ac:dyDescent="0.3">
      <c r="B43" s="513"/>
      <c r="C43" s="516"/>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08"/>
    </row>
    <row r="44" spans="2:34" ht="13" hidden="1" x14ac:dyDescent="0.3">
      <c r="B44" s="517" t="s">
        <v>80</v>
      </c>
      <c r="C44" s="516"/>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08"/>
    </row>
    <row r="45" spans="2:34" ht="13" hidden="1" x14ac:dyDescent="0.3">
      <c r="B45" s="513" t="str">
        <f>IFERROR(VLOOKUP(C45,'MEG Def'!$A$52:$B$55,2),"")</f>
        <v/>
      </c>
      <c r="C45" s="516"/>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08"/>
    </row>
    <row r="46" spans="2:34" ht="13" hidden="1" x14ac:dyDescent="0.3">
      <c r="B46" s="513" t="str">
        <f>IFERROR(VLOOKUP(C46,'MEG Def'!$A$52:$B$55,2),"")</f>
        <v/>
      </c>
      <c r="C46" s="516"/>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08"/>
    </row>
    <row r="47" spans="2:34" ht="13" hidden="1" x14ac:dyDescent="0.3">
      <c r="B47" s="513" t="str">
        <f>IFERROR(VLOOKUP(C47,'MEG Def'!$A$52:$B$55,2),"")</f>
        <v/>
      </c>
      <c r="C47" s="516"/>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08"/>
    </row>
    <row r="48" spans="2:34" ht="13" hidden="1" x14ac:dyDescent="0.3">
      <c r="B48" s="513"/>
      <c r="C48" s="516"/>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08"/>
    </row>
    <row r="49" spans="2:34" ht="13" hidden="1" x14ac:dyDescent="0.3">
      <c r="B49" s="517" t="s">
        <v>81</v>
      </c>
      <c r="C49" s="516"/>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08"/>
    </row>
    <row r="50" spans="2:34" ht="13" hidden="1" x14ac:dyDescent="0.3">
      <c r="B50" s="513" t="str">
        <f>IFERROR(VLOOKUP(C50,'MEG Def'!$A$57:$B$60,2),"")</f>
        <v/>
      </c>
      <c r="C50" s="516"/>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08"/>
    </row>
    <row r="51" spans="2:34" ht="13" hidden="1" x14ac:dyDescent="0.3">
      <c r="B51" s="513" t="str">
        <f>IFERROR(VLOOKUP(C51,'MEG Def'!$A$57:$B$60,2),"")</f>
        <v/>
      </c>
      <c r="C51" s="516"/>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08"/>
    </row>
    <row r="52" spans="2:34" ht="13" hidden="1" x14ac:dyDescent="0.3">
      <c r="B52" s="513" t="str">
        <f>IFERROR(VLOOKUP(C52,'MEG Def'!$A$57:$B$60,2),"")</f>
        <v/>
      </c>
      <c r="C52" s="516"/>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08"/>
    </row>
    <row r="53" spans="2:34" ht="13.5" thickBot="1" x14ac:dyDescent="0.35">
      <c r="B53" s="519"/>
      <c r="C53" s="520"/>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456"/>
      <c r="AF53" s="456"/>
      <c r="AG53" s="522"/>
      <c r="AH53" s="523"/>
    </row>
  </sheetData>
  <sheetProtection algorithmName="SHA-512" hashValue="2AuFZJdrkZ4pwHNX2FxtrN0GUJYiGNGny+aD2i5kOzx5jVhoQ3pAtkCK1lTMUPR/l1hf0Aa2KPJ7fBGjuqRsyw==" saltValue="0jaFCbzhioQsDom9AKYIjw=="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9"/>
  <sheetViews>
    <sheetView showZeros="0" zoomScaleNormal="100" workbookViewId="0">
      <selection activeCell="Y100" sqref="Y100"/>
    </sheetView>
  </sheetViews>
  <sheetFormatPr defaultColWidth="8.7265625" defaultRowHeight="12.5" x14ac:dyDescent="0.25"/>
  <cols>
    <col min="2" max="2" width="42.81640625" customWidth="1"/>
    <col min="3" max="3" width="4" style="5" customWidth="1"/>
    <col min="4" max="20" width="15.54296875" hidden="1" customWidth="1"/>
    <col min="21" max="26" width="15.54296875" customWidth="1"/>
    <col min="27" max="33" width="15.54296875" hidden="1" customWidth="1"/>
  </cols>
  <sheetData>
    <row r="1" spans="1:33" ht="24" customHeight="1" x14ac:dyDescent="0.25">
      <c r="A1" s="44"/>
      <c r="B1" s="44"/>
      <c r="C1" s="44"/>
    </row>
    <row r="2" spans="1:33" ht="12.65" customHeight="1" x14ac:dyDescent="0.25">
      <c r="E2" s="36"/>
      <c r="F2" s="68"/>
      <c r="G2" s="36"/>
    </row>
    <row r="3" spans="1:33" ht="14" x14ac:dyDescent="0.3">
      <c r="B3" s="231" t="s">
        <v>95</v>
      </c>
      <c r="E3" s="36"/>
      <c r="F3" s="69"/>
      <c r="G3" s="36"/>
    </row>
    <row r="5" spans="1:33" ht="13.5" thickBot="1" x14ac:dyDescent="0.35">
      <c r="B5" s="2" t="s">
        <v>16</v>
      </c>
      <c r="C5" s="4"/>
    </row>
    <row r="6" spans="1:33" ht="13" x14ac:dyDescent="0.3">
      <c r="B6" s="43"/>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1:33" ht="13.5" thickBot="1" x14ac:dyDescent="0.3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308">
        <f>'DY Def'!S$5</f>
        <v>18</v>
      </c>
      <c r="V7" s="309">
        <f>'DY Def'!T$5</f>
        <v>19</v>
      </c>
      <c r="W7" s="309">
        <f>'DY Def'!U$5</f>
        <v>20</v>
      </c>
      <c r="X7" s="309">
        <f>'DY Def'!V$5</f>
        <v>21</v>
      </c>
      <c r="Y7" s="309">
        <f>'DY Def'!W$5</f>
        <v>22</v>
      </c>
      <c r="Z7" s="310">
        <f>'DY Def'!X$5</f>
        <v>23</v>
      </c>
      <c r="AA7" s="309">
        <f>'DY Def'!Y$5</f>
        <v>24</v>
      </c>
      <c r="AB7" s="309">
        <f>'DY Def'!Z$5</f>
        <v>25</v>
      </c>
      <c r="AC7" s="309">
        <f>'DY Def'!AA$5</f>
        <v>26</v>
      </c>
      <c r="AD7" s="309">
        <f>'DY Def'!AB$5</f>
        <v>27</v>
      </c>
      <c r="AE7" s="309">
        <f>'DY Def'!AC$5</f>
        <v>28</v>
      </c>
      <c r="AF7" s="309">
        <f>'DY Def'!AD$5</f>
        <v>29</v>
      </c>
      <c r="AG7" s="310">
        <f>'DY Def'!AE$5</f>
        <v>30</v>
      </c>
    </row>
    <row r="8" spans="1:33" ht="13" x14ac:dyDescent="0.3">
      <c r="B8" s="31"/>
      <c r="C8" s="55"/>
      <c r="D8" s="100"/>
      <c r="E8" s="95"/>
      <c r="F8" s="95"/>
      <c r="G8" s="95"/>
      <c r="H8" s="95"/>
      <c r="I8" s="95"/>
      <c r="J8" s="95"/>
      <c r="K8" s="95"/>
      <c r="L8" s="95"/>
      <c r="M8" s="95"/>
      <c r="N8" s="95"/>
      <c r="O8" s="95"/>
      <c r="P8" s="95"/>
      <c r="Q8" s="95"/>
      <c r="R8" s="95"/>
      <c r="S8" s="95"/>
      <c r="T8" s="95"/>
      <c r="U8" s="100"/>
      <c r="V8" s="95"/>
      <c r="W8" s="95"/>
      <c r="X8" s="95"/>
      <c r="Y8" s="95"/>
      <c r="Z8" s="96"/>
      <c r="AA8" s="95"/>
      <c r="AB8" s="95"/>
      <c r="AC8" s="95"/>
      <c r="AD8" s="95"/>
      <c r="AE8" s="95"/>
      <c r="AF8" s="95"/>
      <c r="AG8" s="96"/>
    </row>
    <row r="9" spans="1:33" ht="13" hidden="1" x14ac:dyDescent="0.3">
      <c r="B9" s="65" t="s">
        <v>84</v>
      </c>
      <c r="C9" s="55"/>
      <c r="D9" s="264"/>
      <c r="E9" s="101"/>
      <c r="F9" s="101"/>
      <c r="G9" s="101"/>
      <c r="H9" s="101"/>
      <c r="I9" s="101"/>
      <c r="J9" s="101"/>
      <c r="K9" s="101"/>
      <c r="L9" s="101"/>
      <c r="M9" s="101"/>
      <c r="N9" s="101"/>
      <c r="O9" s="101"/>
      <c r="P9" s="101"/>
      <c r="Q9" s="101"/>
      <c r="R9" s="101"/>
      <c r="S9" s="101"/>
      <c r="T9" s="101"/>
      <c r="U9" s="264"/>
      <c r="V9" s="396"/>
      <c r="W9" s="396"/>
      <c r="X9" s="396"/>
      <c r="Y9" s="396"/>
      <c r="Z9" s="102"/>
      <c r="AA9" s="101"/>
      <c r="AB9" s="101"/>
      <c r="AC9" s="101"/>
      <c r="AD9" s="101"/>
      <c r="AE9" s="101"/>
      <c r="AF9" s="101"/>
      <c r="AG9" s="102"/>
    </row>
    <row r="10" spans="1:33" ht="13" hidden="1" x14ac:dyDescent="0.3">
      <c r="B10" s="33" t="str">
        <f>IFERROR(VLOOKUP(C10,'MEG Def'!$A$7:$B$12,2),"")</f>
        <v/>
      </c>
      <c r="C10" s="55"/>
      <c r="D10" s="97">
        <f>SUMIF('C Report Grouper'!$B$10:$B$49,'WW Spending Actual'!$B10,'C Report Grouper'!E$10:E$49)+SUMIF('Total Adjustments'!$B$14:$B$53,'WW Spending Actual'!$B10,'Total Adjustments'!D$14:D$53)</f>
        <v>0</v>
      </c>
      <c r="E10" s="98">
        <f>SUMIF('C Report Grouper'!$B$10:$B$49,'WW Spending Actual'!$B10,'C Report Grouper'!F$10:F$49)+SUMIF('Total Adjustments'!$B$14:$B$53,'WW Spending Actual'!$B10,'Total Adjustments'!E$14:E$53)</f>
        <v>0</v>
      </c>
      <c r="F10" s="98">
        <f>SUMIF('C Report Grouper'!$B$10:$B$49,'WW Spending Actual'!$B10,'C Report Grouper'!G$10:G$49)+SUMIF('Total Adjustments'!$B$14:$B$53,'WW Spending Actual'!$B10,'Total Adjustments'!F$14:F$53)</f>
        <v>0</v>
      </c>
      <c r="G10" s="98">
        <f>SUMIF('C Report Grouper'!$B$10:$B$49,'WW Spending Actual'!$B10,'C Report Grouper'!H$10:H$49)+SUMIF('Total Adjustments'!$B$14:$B$53,'WW Spending Actual'!$B10,'Total Adjustments'!G$14:G$53)</f>
        <v>0</v>
      </c>
      <c r="H10" s="98">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7">
        <f>SUMIF('C Report Grouper'!$B$10:$B$49,'WW Spending Actual'!$B10,'C Report Grouper'!V$10:V$49)+SUMIF('Total Adjustments'!$B$14:$B$53,'WW Spending Actual'!$B10,'Total Adjustments'!U$14:U$53)</f>
        <v>0</v>
      </c>
      <c r="V10" s="395">
        <f>SUMIF('C Report Grouper'!$B$10:$B$49,'WW Spending Actual'!$B10,'C Report Grouper'!W$10:W$49)+SUMIF('Total Adjustments'!$B$14:$B$53,'WW Spending Actual'!$B10,'Total Adjustments'!V$14:V$53)</f>
        <v>0</v>
      </c>
      <c r="W10" s="395">
        <f>SUMIF('C Report Grouper'!$B$10:$B$49,'WW Spending Actual'!$B10,'C Report Grouper'!X$10:X$49)+SUMIF('Total Adjustments'!$B$14:$B$53,'WW Spending Actual'!$B10,'Total Adjustments'!W$14:W$53)</f>
        <v>0</v>
      </c>
      <c r="X10" s="395">
        <f>SUMIF('C Report Grouper'!$B$10:$B$49,'WW Spending Actual'!$B10,'C Report Grouper'!Y$10:Y$49)+SUMIF('Total Adjustments'!$B$14:$B$53,'WW Spending Actual'!$B10,'Total Adjustments'!X$14:X$53)</f>
        <v>0</v>
      </c>
      <c r="Y10" s="395">
        <f>SUMIF('C Report Grouper'!$B$10:$B$49,'WW Spending Actual'!$B10,'C Report Grouper'!Z$10:Z$49)+SUMIF('Total Adjustments'!$B$14:$B$53,'WW Spending Actual'!$B10,'Total Adjustments'!Y$14:Y$53)</f>
        <v>0</v>
      </c>
      <c r="Z10" s="99">
        <f>SUMIF('C Report Grouper'!$B$10:$B$49,'WW Spending Actual'!$B10,'C Report Grouper'!AA$10:AA$49)+SUMIF('Total Adjustments'!$B$14:$B$53,'WW Spending Actual'!$B10,'Total Adjustments'!Z$14:Z$53)</f>
        <v>0</v>
      </c>
      <c r="AA10" s="98">
        <f>SUMIF('C Report Grouper'!$B$10:$B$49,'WW Spending Actual'!$B10,'C Report Grouper'!AB$10:AB$49)+SUMIF('Total Adjustments'!$B$14:$B$53,'WW Spending Actual'!$B10,'Total Adjustments'!AA$14:AA$53)</f>
        <v>0</v>
      </c>
      <c r="AB10" s="98">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t="13" hidden="1" x14ac:dyDescent="0.3">
      <c r="B11" s="33" t="str">
        <f>IFERROR(VLOOKUP(C11,'MEG Def'!$A$7:$B$12,2),"")</f>
        <v/>
      </c>
      <c r="C11" s="55"/>
      <c r="D11" s="97">
        <f>SUMIF('C Report Grouper'!$B$10:$B$49,'WW Spending Actual'!$B11,'C Report Grouper'!E$10:E$49)+SUMIF('Total Adjustments'!$B$14:$B$53,'WW Spending Actual'!$B11,'Total Adjustments'!D$14:D$53)</f>
        <v>0</v>
      </c>
      <c r="E11" s="98">
        <f>SUMIF('C Report Grouper'!$B$10:$B$49,'WW Spending Actual'!$B11,'C Report Grouper'!F$10:F$49)+SUMIF('Total Adjustments'!$B$14:$B$53,'WW Spending Actual'!$B11,'Total Adjustments'!E$14:E$53)</f>
        <v>0</v>
      </c>
      <c r="F11" s="98">
        <f>SUMIF('C Report Grouper'!$B$10:$B$49,'WW Spending Actual'!$B11,'C Report Grouper'!G$10:G$49)+SUMIF('Total Adjustments'!$B$14:$B$53,'WW Spending Actual'!$B11,'Total Adjustments'!F$14:F$53)</f>
        <v>0</v>
      </c>
      <c r="G11" s="98">
        <f>SUMIF('C Report Grouper'!$B$10:$B$49,'WW Spending Actual'!$B11,'C Report Grouper'!H$10:H$49)+SUMIF('Total Adjustments'!$B$14:$B$53,'WW Spending Actual'!$B11,'Total Adjustments'!G$14:G$53)</f>
        <v>0</v>
      </c>
      <c r="H11" s="98">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7">
        <f>SUMIF('C Report Grouper'!$B$10:$B$49,'WW Spending Actual'!$B11,'C Report Grouper'!V$10:V$49)+SUMIF('Total Adjustments'!$B$14:$B$53,'WW Spending Actual'!$B11,'Total Adjustments'!U$14:U$53)</f>
        <v>0</v>
      </c>
      <c r="V11" s="395">
        <f>SUMIF('C Report Grouper'!$B$10:$B$49,'WW Spending Actual'!$B11,'C Report Grouper'!W$10:W$49)+SUMIF('Total Adjustments'!$B$14:$B$53,'WW Spending Actual'!$B11,'Total Adjustments'!V$14:V$53)</f>
        <v>0</v>
      </c>
      <c r="W11" s="395">
        <f>SUMIF('C Report Grouper'!$B$10:$B$49,'WW Spending Actual'!$B11,'C Report Grouper'!X$10:X$49)+SUMIF('Total Adjustments'!$B$14:$B$53,'WW Spending Actual'!$B11,'Total Adjustments'!W$14:W$53)</f>
        <v>0</v>
      </c>
      <c r="X11" s="395">
        <f>SUMIF('C Report Grouper'!$B$10:$B$49,'WW Spending Actual'!$B11,'C Report Grouper'!Y$10:Y$49)+SUMIF('Total Adjustments'!$B$14:$B$53,'WW Spending Actual'!$B11,'Total Adjustments'!X$14:X$53)</f>
        <v>0</v>
      </c>
      <c r="Y11" s="395">
        <f>SUMIF('C Report Grouper'!$B$10:$B$49,'WW Spending Actual'!$B11,'C Report Grouper'!Z$10:Z$49)+SUMIF('Total Adjustments'!$B$14:$B$53,'WW Spending Actual'!$B11,'Total Adjustments'!Y$14:Y$53)</f>
        <v>0</v>
      </c>
      <c r="Z11" s="99">
        <f>SUMIF('C Report Grouper'!$B$10:$B$49,'WW Spending Actual'!$B11,'C Report Grouper'!AA$10:AA$49)+SUMIF('Total Adjustments'!$B$14:$B$53,'WW Spending Actual'!$B11,'Total Adjustments'!Z$14:Z$53)</f>
        <v>0</v>
      </c>
      <c r="AA11" s="98">
        <f>SUMIF('C Report Grouper'!$B$10:$B$49,'WW Spending Actual'!$B11,'C Report Grouper'!AB$10:AB$49)+SUMIF('Total Adjustments'!$B$14:$B$53,'WW Spending Actual'!$B11,'Total Adjustments'!AA$14:AA$53)</f>
        <v>0</v>
      </c>
      <c r="AB11" s="98">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t="13" hidden="1" x14ac:dyDescent="0.3">
      <c r="B12" s="33" t="str">
        <f>IFERROR(VLOOKUP(C12,'MEG Def'!$A$7:$B$12,2),"")</f>
        <v/>
      </c>
      <c r="C12" s="55"/>
      <c r="D12" s="97">
        <f>SUMIF('C Report Grouper'!$B$10:$B$49,'WW Spending Actual'!$B12,'C Report Grouper'!E$10:E$49)+SUMIF('Total Adjustments'!$B$14:$B$53,'WW Spending Actual'!$B12,'Total Adjustments'!D$14:D$53)</f>
        <v>0</v>
      </c>
      <c r="E12" s="98">
        <f>SUMIF('C Report Grouper'!$B$10:$B$49,'WW Spending Actual'!$B12,'C Report Grouper'!F$10:F$49)+SUMIF('Total Adjustments'!$B$14:$B$53,'WW Spending Actual'!$B12,'Total Adjustments'!E$14:E$53)</f>
        <v>0</v>
      </c>
      <c r="F12" s="98">
        <f>SUMIF('C Report Grouper'!$B$10:$B$49,'WW Spending Actual'!$B12,'C Report Grouper'!G$10:G$49)+SUMIF('Total Adjustments'!$B$14:$B$53,'WW Spending Actual'!$B12,'Total Adjustments'!F$14:F$53)</f>
        <v>0</v>
      </c>
      <c r="G12" s="98">
        <f>SUMIF('C Report Grouper'!$B$10:$B$49,'WW Spending Actual'!$B12,'C Report Grouper'!H$10:H$49)+SUMIF('Total Adjustments'!$B$14:$B$53,'WW Spending Actual'!$B12,'Total Adjustments'!G$14:G$53)</f>
        <v>0</v>
      </c>
      <c r="H12" s="98">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7">
        <f>SUMIF('C Report Grouper'!$B$10:$B$49,'WW Spending Actual'!$B12,'C Report Grouper'!V$10:V$49)+SUMIF('Total Adjustments'!$B$14:$B$53,'WW Spending Actual'!$B12,'Total Adjustments'!U$14:U$53)</f>
        <v>0</v>
      </c>
      <c r="V12" s="395">
        <f>SUMIF('C Report Grouper'!$B$10:$B$49,'WW Spending Actual'!$B12,'C Report Grouper'!W$10:W$49)+SUMIF('Total Adjustments'!$B$14:$B$53,'WW Spending Actual'!$B12,'Total Adjustments'!V$14:V$53)</f>
        <v>0</v>
      </c>
      <c r="W12" s="395">
        <f>SUMIF('C Report Grouper'!$B$10:$B$49,'WW Spending Actual'!$B12,'C Report Grouper'!X$10:X$49)+SUMIF('Total Adjustments'!$B$14:$B$53,'WW Spending Actual'!$B12,'Total Adjustments'!W$14:W$53)</f>
        <v>0</v>
      </c>
      <c r="X12" s="395">
        <f>SUMIF('C Report Grouper'!$B$10:$B$49,'WW Spending Actual'!$B12,'C Report Grouper'!Y$10:Y$49)+SUMIF('Total Adjustments'!$B$14:$B$53,'WW Spending Actual'!$B12,'Total Adjustments'!X$14:X$53)</f>
        <v>0</v>
      </c>
      <c r="Y12" s="395">
        <f>SUMIF('C Report Grouper'!$B$10:$B$49,'WW Spending Actual'!$B12,'C Report Grouper'!Z$10:Z$49)+SUMIF('Total Adjustments'!$B$14:$B$53,'WW Spending Actual'!$B12,'Total Adjustments'!Y$14:Y$53)</f>
        <v>0</v>
      </c>
      <c r="Z12" s="99">
        <f>SUMIF('C Report Grouper'!$B$10:$B$49,'WW Spending Actual'!$B12,'C Report Grouper'!AA$10:AA$49)+SUMIF('Total Adjustments'!$B$14:$B$53,'WW Spending Actual'!$B12,'Total Adjustments'!Z$14:Z$53)</f>
        <v>0</v>
      </c>
      <c r="AA12" s="98">
        <f>SUMIF('C Report Grouper'!$B$10:$B$49,'WW Spending Actual'!$B12,'C Report Grouper'!AB$10:AB$49)+SUMIF('Total Adjustments'!$B$14:$B$53,'WW Spending Actual'!$B12,'Total Adjustments'!AA$14:AA$53)</f>
        <v>0</v>
      </c>
      <c r="AB12" s="98">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t="13" hidden="1" x14ac:dyDescent="0.3">
      <c r="B13" s="33" t="str">
        <f>IFERROR(VLOOKUP(C13,'MEG Def'!$A$7:$B$12,2),"")</f>
        <v/>
      </c>
      <c r="C13" s="55"/>
      <c r="D13" s="97">
        <f>SUMIF('C Report Grouper'!$B$10:$B$49,'WW Spending Actual'!$B13,'C Report Grouper'!E$10:E$49)+SUMIF('Total Adjustments'!$B$14:$B$53,'WW Spending Actual'!$B13,'Total Adjustments'!D$14:D$53)</f>
        <v>0</v>
      </c>
      <c r="E13" s="98">
        <f>SUMIF('C Report Grouper'!$B$10:$B$49,'WW Spending Actual'!$B13,'C Report Grouper'!F$10:F$49)+SUMIF('Total Adjustments'!$B$14:$B$53,'WW Spending Actual'!$B13,'Total Adjustments'!E$14:E$53)</f>
        <v>0</v>
      </c>
      <c r="F13" s="98">
        <f>SUMIF('C Report Grouper'!$B$10:$B$49,'WW Spending Actual'!$B13,'C Report Grouper'!G$10:G$49)+SUMIF('Total Adjustments'!$B$14:$B$53,'WW Spending Actual'!$B13,'Total Adjustments'!F$14:F$53)</f>
        <v>0</v>
      </c>
      <c r="G13" s="98">
        <f>SUMIF('C Report Grouper'!$B$10:$B$49,'WW Spending Actual'!$B13,'C Report Grouper'!H$10:H$49)+SUMIF('Total Adjustments'!$B$14:$B$53,'WW Spending Actual'!$B13,'Total Adjustments'!G$14:G$53)</f>
        <v>0</v>
      </c>
      <c r="H13" s="98">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7">
        <f>SUMIF('C Report Grouper'!$B$10:$B$49,'WW Spending Actual'!$B13,'C Report Grouper'!V$10:V$49)+SUMIF('Total Adjustments'!$B$14:$B$53,'WW Spending Actual'!$B13,'Total Adjustments'!U$14:U$53)</f>
        <v>0</v>
      </c>
      <c r="V13" s="395">
        <f>SUMIF('C Report Grouper'!$B$10:$B$49,'WW Spending Actual'!$B13,'C Report Grouper'!W$10:W$49)+SUMIF('Total Adjustments'!$B$14:$B$53,'WW Spending Actual'!$B13,'Total Adjustments'!V$14:V$53)</f>
        <v>0</v>
      </c>
      <c r="W13" s="395">
        <f>SUMIF('C Report Grouper'!$B$10:$B$49,'WW Spending Actual'!$B13,'C Report Grouper'!X$10:X$49)+SUMIF('Total Adjustments'!$B$14:$B$53,'WW Spending Actual'!$B13,'Total Adjustments'!W$14:W$53)</f>
        <v>0</v>
      </c>
      <c r="X13" s="395">
        <f>SUMIF('C Report Grouper'!$B$10:$B$49,'WW Spending Actual'!$B13,'C Report Grouper'!Y$10:Y$49)+SUMIF('Total Adjustments'!$B$14:$B$53,'WW Spending Actual'!$B13,'Total Adjustments'!X$14:X$53)</f>
        <v>0</v>
      </c>
      <c r="Y13" s="395">
        <f>SUMIF('C Report Grouper'!$B$10:$B$49,'WW Spending Actual'!$B13,'C Report Grouper'!Z$10:Z$49)+SUMIF('Total Adjustments'!$B$14:$B$53,'WW Spending Actual'!$B13,'Total Adjustments'!Y$14:Y$53)</f>
        <v>0</v>
      </c>
      <c r="Z13" s="99">
        <f>SUMIF('C Report Grouper'!$B$10:$B$49,'WW Spending Actual'!$B13,'C Report Grouper'!AA$10:AA$49)+SUMIF('Total Adjustments'!$B$14:$B$53,'WW Spending Actual'!$B13,'Total Adjustments'!Z$14:Z$53)</f>
        <v>0</v>
      </c>
      <c r="AA13" s="98">
        <f>SUMIF('C Report Grouper'!$B$10:$B$49,'WW Spending Actual'!$B13,'C Report Grouper'!AB$10:AB$49)+SUMIF('Total Adjustments'!$B$14:$B$53,'WW Spending Actual'!$B13,'Total Adjustments'!AA$14:AA$53)</f>
        <v>0</v>
      </c>
      <c r="AB13" s="98">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t="13" hidden="1" x14ac:dyDescent="0.3">
      <c r="B14" s="33" t="str">
        <f>IFERROR(VLOOKUP(C14,'MEG Def'!$A$7:$B$12,2),"")</f>
        <v/>
      </c>
      <c r="C14" s="55"/>
      <c r="D14" s="97">
        <f>SUMIF('C Report Grouper'!$B$10:$B$49,'WW Spending Actual'!$B14,'C Report Grouper'!E$10:E$49)+SUMIF('Total Adjustments'!$B$14:$B$53,'WW Spending Actual'!$B14,'Total Adjustments'!D$14:D$53)</f>
        <v>0</v>
      </c>
      <c r="E14" s="98">
        <f>SUMIF('C Report Grouper'!$B$10:$B$49,'WW Spending Actual'!$B14,'C Report Grouper'!F$10:F$49)+SUMIF('Total Adjustments'!$B$14:$B$53,'WW Spending Actual'!$B14,'Total Adjustments'!E$14:E$53)</f>
        <v>0</v>
      </c>
      <c r="F14" s="98">
        <f>SUMIF('C Report Grouper'!$B$10:$B$49,'WW Spending Actual'!$B14,'C Report Grouper'!G$10:G$49)+SUMIF('Total Adjustments'!$B$14:$B$53,'WW Spending Actual'!$B14,'Total Adjustments'!F$14:F$53)</f>
        <v>0</v>
      </c>
      <c r="G14" s="98">
        <f>SUMIF('C Report Grouper'!$B$10:$B$49,'WW Spending Actual'!$B14,'C Report Grouper'!H$10:H$49)+SUMIF('Total Adjustments'!$B$14:$B$53,'WW Spending Actual'!$B14,'Total Adjustments'!G$14:G$53)</f>
        <v>0</v>
      </c>
      <c r="H14" s="98">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7">
        <f>SUMIF('C Report Grouper'!$B$10:$B$49,'WW Spending Actual'!$B14,'C Report Grouper'!V$10:V$49)+SUMIF('Total Adjustments'!$B$14:$B$53,'WW Spending Actual'!$B14,'Total Adjustments'!U$14:U$53)</f>
        <v>0</v>
      </c>
      <c r="V14" s="395">
        <f>SUMIF('C Report Grouper'!$B$10:$B$49,'WW Spending Actual'!$B14,'C Report Grouper'!W$10:W$49)+SUMIF('Total Adjustments'!$B$14:$B$53,'WW Spending Actual'!$B14,'Total Adjustments'!V$14:V$53)</f>
        <v>0</v>
      </c>
      <c r="W14" s="395">
        <f>SUMIF('C Report Grouper'!$B$10:$B$49,'WW Spending Actual'!$B14,'C Report Grouper'!X$10:X$49)+SUMIF('Total Adjustments'!$B$14:$B$53,'WW Spending Actual'!$B14,'Total Adjustments'!W$14:W$53)</f>
        <v>0</v>
      </c>
      <c r="X14" s="395">
        <f>SUMIF('C Report Grouper'!$B$10:$B$49,'WW Spending Actual'!$B14,'C Report Grouper'!Y$10:Y$49)+SUMIF('Total Adjustments'!$B$14:$B$53,'WW Spending Actual'!$B14,'Total Adjustments'!X$14:X$53)</f>
        <v>0</v>
      </c>
      <c r="Y14" s="395">
        <f>SUMIF('C Report Grouper'!$B$10:$B$49,'WW Spending Actual'!$B14,'C Report Grouper'!Z$10:Z$49)+SUMIF('Total Adjustments'!$B$14:$B$53,'WW Spending Actual'!$B14,'Total Adjustments'!Y$14:Y$53)</f>
        <v>0</v>
      </c>
      <c r="Z14" s="99">
        <f>SUMIF('C Report Grouper'!$B$10:$B$49,'WW Spending Actual'!$B14,'C Report Grouper'!AA$10:AA$49)+SUMIF('Total Adjustments'!$B$14:$B$53,'WW Spending Actual'!$B14,'Total Adjustments'!Z$14:Z$53)</f>
        <v>0</v>
      </c>
      <c r="AA14" s="98">
        <f>SUMIF('C Report Grouper'!$B$10:$B$49,'WW Spending Actual'!$B14,'C Report Grouper'!AB$10:AB$49)+SUMIF('Total Adjustments'!$B$14:$B$53,'WW Spending Actual'!$B14,'Total Adjustments'!AA$14:AA$53)</f>
        <v>0</v>
      </c>
      <c r="AB14" s="98">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t="13" hidden="1" x14ac:dyDescent="0.3">
      <c r="B15" s="33"/>
      <c r="C15" s="55"/>
      <c r="D15" s="97"/>
      <c r="E15" s="98"/>
      <c r="F15" s="98"/>
      <c r="G15" s="98"/>
      <c r="H15" s="98"/>
      <c r="I15" s="98"/>
      <c r="J15" s="98"/>
      <c r="K15" s="98"/>
      <c r="L15" s="98"/>
      <c r="M15" s="98"/>
      <c r="N15" s="98"/>
      <c r="O15" s="98"/>
      <c r="P15" s="98"/>
      <c r="Q15" s="98"/>
      <c r="R15" s="98"/>
      <c r="S15" s="98"/>
      <c r="T15" s="98"/>
      <c r="U15" s="97"/>
      <c r="V15" s="395"/>
      <c r="W15" s="395"/>
      <c r="X15" s="395"/>
      <c r="Y15" s="395"/>
      <c r="Z15" s="99"/>
      <c r="AA15" s="98"/>
      <c r="AB15" s="98"/>
      <c r="AC15" s="98"/>
      <c r="AD15" s="98"/>
      <c r="AE15" s="98"/>
      <c r="AF15" s="98"/>
      <c r="AG15" s="99"/>
    </row>
    <row r="16" spans="1:33" ht="13" hidden="1" x14ac:dyDescent="0.3">
      <c r="B16" s="64" t="s">
        <v>86</v>
      </c>
      <c r="C16" s="55"/>
      <c r="D16" s="97"/>
      <c r="E16" s="98"/>
      <c r="F16" s="98"/>
      <c r="G16" s="98"/>
      <c r="H16" s="98"/>
      <c r="I16" s="98"/>
      <c r="J16" s="98"/>
      <c r="K16" s="98"/>
      <c r="L16" s="98"/>
      <c r="M16" s="98"/>
      <c r="N16" s="98"/>
      <c r="O16" s="98"/>
      <c r="P16" s="98"/>
      <c r="Q16" s="98"/>
      <c r="R16" s="98"/>
      <c r="S16" s="98"/>
      <c r="T16" s="98"/>
      <c r="U16" s="97"/>
      <c r="V16" s="395"/>
      <c r="W16" s="395"/>
      <c r="X16" s="395"/>
      <c r="Y16" s="395"/>
      <c r="Z16" s="99"/>
      <c r="AA16" s="98"/>
      <c r="AB16" s="98"/>
      <c r="AC16" s="98"/>
      <c r="AD16" s="98"/>
      <c r="AE16" s="98"/>
      <c r="AF16" s="98"/>
      <c r="AG16" s="99"/>
    </row>
    <row r="17" spans="2:33" ht="13" hidden="1" x14ac:dyDescent="0.3">
      <c r="B17" s="33" t="str">
        <f>IFERROR(VLOOKUP(C17,'MEG Def'!$A$21:$B$26,2),"")</f>
        <v/>
      </c>
      <c r="C17" s="55"/>
      <c r="D17" s="97">
        <f>SUMIF('C Report Grouper'!$B$10:$B$49,'WW Spending Actual'!$B17,'C Report Grouper'!E$10:E$49)+SUMIF('Total Adjustments'!$B$14:$B$53,'WW Spending Actual'!$B17,'Total Adjustments'!D$14:D$53)</f>
        <v>0</v>
      </c>
      <c r="E17" s="98">
        <f>SUMIF('C Report Grouper'!$B$10:$B$49,'WW Spending Actual'!$B17,'C Report Grouper'!F$10:F$49)+SUMIF('Total Adjustments'!$B$14:$B$53,'WW Spending Actual'!$B17,'Total Adjustments'!E$14:E$53)</f>
        <v>0</v>
      </c>
      <c r="F17" s="98">
        <f>SUMIF('C Report Grouper'!$B$10:$B$49,'WW Spending Actual'!$B17,'C Report Grouper'!G$10:G$49)+SUMIF('Total Adjustments'!$B$14:$B$53,'WW Spending Actual'!$B17,'Total Adjustments'!F$14:F$53)</f>
        <v>0</v>
      </c>
      <c r="G17" s="98">
        <f>SUMIF('C Report Grouper'!$B$10:$B$49,'WW Spending Actual'!$B17,'C Report Grouper'!H$10:H$49)+SUMIF('Total Adjustments'!$B$14:$B$53,'WW Spending Actual'!$B17,'Total Adjustments'!G$14:G$53)</f>
        <v>0</v>
      </c>
      <c r="H17" s="98">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7">
        <f>SUMIF('C Report Grouper'!$B$10:$B$49,'WW Spending Actual'!$B17,'C Report Grouper'!V$10:V$49)+SUMIF('Total Adjustments'!$B$14:$B$53,'WW Spending Actual'!$B17,'Total Adjustments'!U$14:U$53)</f>
        <v>0</v>
      </c>
      <c r="V17" s="395">
        <f>SUMIF('C Report Grouper'!$B$10:$B$49,'WW Spending Actual'!$B17,'C Report Grouper'!W$10:W$49)+SUMIF('Total Adjustments'!$B$14:$B$53,'WW Spending Actual'!$B17,'Total Adjustments'!V$14:V$53)</f>
        <v>0</v>
      </c>
      <c r="W17" s="395">
        <f>SUMIF('C Report Grouper'!$B$10:$B$49,'WW Spending Actual'!$B17,'C Report Grouper'!X$10:X$49)+SUMIF('Total Adjustments'!$B$14:$B$53,'WW Spending Actual'!$B17,'Total Adjustments'!W$14:W$53)</f>
        <v>0</v>
      </c>
      <c r="X17" s="395">
        <f>SUMIF('C Report Grouper'!$B$10:$B$49,'WW Spending Actual'!$B17,'C Report Grouper'!Y$10:Y$49)+SUMIF('Total Adjustments'!$B$14:$B$53,'WW Spending Actual'!$B17,'Total Adjustments'!X$14:X$53)</f>
        <v>0</v>
      </c>
      <c r="Y17" s="395">
        <f>SUMIF('C Report Grouper'!$B$10:$B$49,'WW Spending Actual'!$B17,'C Report Grouper'!Z$10:Z$49)+SUMIF('Total Adjustments'!$B$14:$B$53,'WW Spending Actual'!$B17,'Total Adjustments'!Y$14:Y$53)</f>
        <v>0</v>
      </c>
      <c r="Z17" s="99">
        <f>SUMIF('C Report Grouper'!$B$10:$B$49,'WW Spending Actual'!$B17,'C Report Grouper'!AA$10:AA$49)+SUMIF('Total Adjustments'!$B$14:$B$53,'WW Spending Actual'!$B17,'Total Adjustments'!Z$14:Z$53)</f>
        <v>0</v>
      </c>
      <c r="AA17" s="98">
        <f>SUMIF('C Report Grouper'!$B$10:$B$49,'WW Spending Actual'!$B17,'C Report Grouper'!AB$10:AB$49)+SUMIF('Total Adjustments'!$B$14:$B$53,'WW Spending Actual'!$B17,'Total Adjustments'!AA$14:AA$53)</f>
        <v>0</v>
      </c>
      <c r="AB17" s="98">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t="13" hidden="1" x14ac:dyDescent="0.3">
      <c r="B18" s="33" t="str">
        <f>IFERROR(VLOOKUP(C18,'MEG Def'!$A$21:$B$26,2),"")</f>
        <v/>
      </c>
      <c r="C18" s="55"/>
      <c r="D18" s="97">
        <f>SUMIF('C Report Grouper'!$B$10:$B$49,'WW Spending Actual'!$B18,'C Report Grouper'!E$10:E$49)+SUMIF('Total Adjustments'!$B$14:$B$53,'WW Spending Actual'!$B18,'Total Adjustments'!D$14:D$53)</f>
        <v>0</v>
      </c>
      <c r="E18" s="98">
        <f>SUMIF('C Report Grouper'!$B$10:$B$49,'WW Spending Actual'!$B18,'C Report Grouper'!F$10:F$49)+SUMIF('Total Adjustments'!$B$14:$B$53,'WW Spending Actual'!$B18,'Total Adjustments'!E$14:E$53)</f>
        <v>0</v>
      </c>
      <c r="F18" s="98">
        <f>SUMIF('C Report Grouper'!$B$10:$B$49,'WW Spending Actual'!$B18,'C Report Grouper'!G$10:G$49)+SUMIF('Total Adjustments'!$B$14:$B$53,'WW Spending Actual'!$B18,'Total Adjustments'!F$14:F$53)</f>
        <v>0</v>
      </c>
      <c r="G18" s="98">
        <f>SUMIF('C Report Grouper'!$B$10:$B$49,'WW Spending Actual'!$B18,'C Report Grouper'!H$10:H$49)+SUMIF('Total Adjustments'!$B$14:$B$53,'WW Spending Actual'!$B18,'Total Adjustments'!G$14:G$53)</f>
        <v>0</v>
      </c>
      <c r="H18" s="98">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7">
        <f>SUMIF('C Report Grouper'!$B$10:$B$49,'WW Spending Actual'!$B18,'C Report Grouper'!V$10:V$49)+SUMIF('Total Adjustments'!$B$14:$B$53,'WW Spending Actual'!$B18,'Total Adjustments'!U$14:U$53)</f>
        <v>0</v>
      </c>
      <c r="V18" s="395">
        <f>SUMIF('C Report Grouper'!$B$10:$B$49,'WW Spending Actual'!$B18,'C Report Grouper'!W$10:W$49)+SUMIF('Total Adjustments'!$B$14:$B$53,'WW Spending Actual'!$B18,'Total Adjustments'!V$14:V$53)</f>
        <v>0</v>
      </c>
      <c r="W18" s="395">
        <f>SUMIF('C Report Grouper'!$B$10:$B$49,'WW Spending Actual'!$B18,'C Report Grouper'!X$10:X$49)+SUMIF('Total Adjustments'!$B$14:$B$53,'WW Spending Actual'!$B18,'Total Adjustments'!W$14:W$53)</f>
        <v>0</v>
      </c>
      <c r="X18" s="395">
        <f>SUMIF('C Report Grouper'!$B$10:$B$49,'WW Spending Actual'!$B18,'C Report Grouper'!Y$10:Y$49)+SUMIF('Total Adjustments'!$B$14:$B$53,'WW Spending Actual'!$B18,'Total Adjustments'!X$14:X$53)</f>
        <v>0</v>
      </c>
      <c r="Y18" s="395">
        <f>SUMIF('C Report Grouper'!$B$10:$B$49,'WW Spending Actual'!$B18,'C Report Grouper'!Z$10:Z$49)+SUMIF('Total Adjustments'!$B$14:$B$53,'WW Spending Actual'!$B18,'Total Adjustments'!Y$14:Y$53)</f>
        <v>0</v>
      </c>
      <c r="Z18" s="99">
        <f>SUMIF('C Report Grouper'!$B$10:$B$49,'WW Spending Actual'!$B18,'C Report Grouper'!AA$10:AA$49)+SUMIF('Total Adjustments'!$B$14:$B$53,'WW Spending Actual'!$B18,'Total Adjustments'!Z$14:Z$53)</f>
        <v>0</v>
      </c>
      <c r="AA18" s="98">
        <f>SUMIF('C Report Grouper'!$B$10:$B$49,'WW Spending Actual'!$B18,'C Report Grouper'!AB$10:AB$49)+SUMIF('Total Adjustments'!$B$14:$B$53,'WW Spending Actual'!$B18,'Total Adjustments'!AA$14:AA$53)</f>
        <v>0</v>
      </c>
      <c r="AB18" s="98">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t="13" hidden="1" x14ac:dyDescent="0.3">
      <c r="B19" s="33" t="str">
        <f>IFERROR(VLOOKUP(C19,'MEG Def'!$A$21:$B$26,2),"")</f>
        <v/>
      </c>
      <c r="C19" s="55"/>
      <c r="D19" s="97">
        <f>SUMIF('C Report Grouper'!$B$10:$B$49,'WW Spending Actual'!$B19,'C Report Grouper'!E$10:E$49)+SUMIF('Total Adjustments'!$B$14:$B$53,'WW Spending Actual'!$B19,'Total Adjustments'!D$14:D$53)</f>
        <v>0</v>
      </c>
      <c r="E19" s="98">
        <f>SUMIF('C Report Grouper'!$B$10:$B$49,'WW Spending Actual'!$B19,'C Report Grouper'!F$10:F$49)+SUMIF('Total Adjustments'!$B$14:$B$53,'WW Spending Actual'!$B19,'Total Adjustments'!E$14:E$53)</f>
        <v>0</v>
      </c>
      <c r="F19" s="98">
        <f>SUMIF('C Report Grouper'!$B$10:$B$49,'WW Spending Actual'!$B19,'C Report Grouper'!G$10:G$49)+SUMIF('Total Adjustments'!$B$14:$B$53,'WW Spending Actual'!$B19,'Total Adjustments'!F$14:F$53)</f>
        <v>0</v>
      </c>
      <c r="G19" s="98">
        <f>SUMIF('C Report Grouper'!$B$10:$B$49,'WW Spending Actual'!$B19,'C Report Grouper'!H$10:H$49)+SUMIF('Total Adjustments'!$B$14:$B$53,'WW Spending Actual'!$B19,'Total Adjustments'!G$14:G$53)</f>
        <v>0</v>
      </c>
      <c r="H19" s="98">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7">
        <f>SUMIF('C Report Grouper'!$B$10:$B$49,'WW Spending Actual'!$B19,'C Report Grouper'!V$10:V$49)+SUMIF('Total Adjustments'!$B$14:$B$53,'WW Spending Actual'!$B19,'Total Adjustments'!U$14:U$53)</f>
        <v>0</v>
      </c>
      <c r="V19" s="395">
        <f>SUMIF('C Report Grouper'!$B$10:$B$49,'WW Spending Actual'!$B19,'C Report Grouper'!W$10:W$49)+SUMIF('Total Adjustments'!$B$14:$B$53,'WW Spending Actual'!$B19,'Total Adjustments'!V$14:V$53)</f>
        <v>0</v>
      </c>
      <c r="W19" s="395">
        <f>SUMIF('C Report Grouper'!$B$10:$B$49,'WW Spending Actual'!$B19,'C Report Grouper'!X$10:X$49)+SUMIF('Total Adjustments'!$B$14:$B$53,'WW Spending Actual'!$B19,'Total Adjustments'!W$14:W$53)</f>
        <v>0</v>
      </c>
      <c r="X19" s="395">
        <f>SUMIF('C Report Grouper'!$B$10:$B$49,'WW Spending Actual'!$B19,'C Report Grouper'!Y$10:Y$49)+SUMIF('Total Adjustments'!$B$14:$B$53,'WW Spending Actual'!$B19,'Total Adjustments'!X$14:X$53)</f>
        <v>0</v>
      </c>
      <c r="Y19" s="395">
        <f>SUMIF('C Report Grouper'!$B$10:$B$49,'WW Spending Actual'!$B19,'C Report Grouper'!Z$10:Z$49)+SUMIF('Total Adjustments'!$B$14:$B$53,'WW Spending Actual'!$B19,'Total Adjustments'!Y$14:Y$53)</f>
        <v>0</v>
      </c>
      <c r="Z19" s="99">
        <f>SUMIF('C Report Grouper'!$B$10:$B$49,'WW Spending Actual'!$B19,'C Report Grouper'!AA$10:AA$49)+SUMIF('Total Adjustments'!$B$14:$B$53,'WW Spending Actual'!$B19,'Total Adjustments'!Z$14:Z$53)</f>
        <v>0</v>
      </c>
      <c r="AA19" s="98">
        <f>SUMIF('C Report Grouper'!$B$10:$B$49,'WW Spending Actual'!$B19,'C Report Grouper'!AB$10:AB$49)+SUMIF('Total Adjustments'!$B$14:$B$53,'WW Spending Actual'!$B19,'Total Adjustments'!AA$14:AA$53)</f>
        <v>0</v>
      </c>
      <c r="AB19" s="98">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t="13" hidden="1" x14ac:dyDescent="0.3">
      <c r="B20" s="33" t="str">
        <f>IFERROR(VLOOKUP(C20,'MEG Def'!$A$21:$B$26,2),"")</f>
        <v/>
      </c>
      <c r="C20" s="55"/>
      <c r="D20" s="97">
        <f>SUMIF('C Report Grouper'!$B$10:$B$49,'WW Spending Actual'!$B20,'C Report Grouper'!E$10:E$49)+SUMIF('Total Adjustments'!$B$14:$B$53,'WW Spending Actual'!$B20,'Total Adjustments'!D$14:D$53)</f>
        <v>0</v>
      </c>
      <c r="E20" s="98">
        <f>SUMIF('C Report Grouper'!$B$10:$B$49,'WW Spending Actual'!$B20,'C Report Grouper'!F$10:F$49)+SUMIF('Total Adjustments'!$B$14:$B$53,'WW Spending Actual'!$B20,'Total Adjustments'!E$14:E$53)</f>
        <v>0</v>
      </c>
      <c r="F20" s="98">
        <f>SUMIF('C Report Grouper'!$B$10:$B$49,'WW Spending Actual'!$B20,'C Report Grouper'!G$10:G$49)+SUMIF('Total Adjustments'!$B$14:$B$53,'WW Spending Actual'!$B20,'Total Adjustments'!F$14:F$53)</f>
        <v>0</v>
      </c>
      <c r="G20" s="98">
        <f>SUMIF('C Report Grouper'!$B$10:$B$49,'WW Spending Actual'!$B20,'C Report Grouper'!H$10:H$49)+SUMIF('Total Adjustments'!$B$14:$B$53,'WW Spending Actual'!$B20,'Total Adjustments'!G$14:G$53)</f>
        <v>0</v>
      </c>
      <c r="H20" s="98">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7">
        <f>SUMIF('C Report Grouper'!$B$10:$B$49,'WW Spending Actual'!$B20,'C Report Grouper'!V$10:V$49)+SUMIF('Total Adjustments'!$B$14:$B$53,'WW Spending Actual'!$B20,'Total Adjustments'!U$14:U$53)</f>
        <v>0</v>
      </c>
      <c r="V20" s="395">
        <f>SUMIF('C Report Grouper'!$B$10:$B$49,'WW Spending Actual'!$B20,'C Report Grouper'!W$10:W$49)+SUMIF('Total Adjustments'!$B$14:$B$53,'WW Spending Actual'!$B20,'Total Adjustments'!V$14:V$53)</f>
        <v>0</v>
      </c>
      <c r="W20" s="395">
        <f>SUMIF('C Report Grouper'!$B$10:$B$49,'WW Spending Actual'!$B20,'C Report Grouper'!X$10:X$49)+SUMIF('Total Adjustments'!$B$14:$B$53,'WW Spending Actual'!$B20,'Total Adjustments'!W$14:W$53)</f>
        <v>0</v>
      </c>
      <c r="X20" s="395">
        <f>SUMIF('C Report Grouper'!$B$10:$B$49,'WW Spending Actual'!$B20,'C Report Grouper'!Y$10:Y$49)+SUMIF('Total Adjustments'!$B$14:$B$53,'WW Spending Actual'!$B20,'Total Adjustments'!X$14:X$53)</f>
        <v>0</v>
      </c>
      <c r="Y20" s="395">
        <f>SUMIF('C Report Grouper'!$B$10:$B$49,'WW Spending Actual'!$B20,'C Report Grouper'!Z$10:Z$49)+SUMIF('Total Adjustments'!$B$14:$B$53,'WW Spending Actual'!$B20,'Total Adjustments'!Y$14:Y$53)</f>
        <v>0</v>
      </c>
      <c r="Z20" s="99">
        <f>SUMIF('C Report Grouper'!$B$10:$B$49,'WW Spending Actual'!$B20,'C Report Grouper'!AA$10:AA$49)+SUMIF('Total Adjustments'!$B$14:$B$53,'WW Spending Actual'!$B20,'Total Adjustments'!Z$14:Z$53)</f>
        <v>0</v>
      </c>
      <c r="AA20" s="98">
        <f>SUMIF('C Report Grouper'!$B$10:$B$49,'WW Spending Actual'!$B20,'C Report Grouper'!AB$10:AB$49)+SUMIF('Total Adjustments'!$B$14:$B$53,'WW Spending Actual'!$B20,'Total Adjustments'!AA$14:AA$53)</f>
        <v>0</v>
      </c>
      <c r="AB20" s="98">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t="13" hidden="1" x14ac:dyDescent="0.3">
      <c r="B21" s="33" t="str">
        <f>IFERROR(VLOOKUP(C21,'MEG Def'!$A$21:$B$26,2),"")</f>
        <v/>
      </c>
      <c r="C21" s="55"/>
      <c r="D21" s="97">
        <f>SUMIF('C Report Grouper'!$B$10:$B$49,'WW Spending Actual'!$B21,'C Report Grouper'!E$10:E$49)+SUMIF('Total Adjustments'!$B$14:$B$53,'WW Spending Actual'!$B21,'Total Adjustments'!D$14:D$53)</f>
        <v>0</v>
      </c>
      <c r="E21" s="98">
        <f>SUMIF('C Report Grouper'!$B$10:$B$49,'WW Spending Actual'!$B21,'C Report Grouper'!F$10:F$49)+SUMIF('Total Adjustments'!$B$14:$B$53,'WW Spending Actual'!$B21,'Total Adjustments'!E$14:E$53)</f>
        <v>0</v>
      </c>
      <c r="F21" s="98">
        <f>SUMIF('C Report Grouper'!$B$10:$B$49,'WW Spending Actual'!$B21,'C Report Grouper'!G$10:G$49)+SUMIF('Total Adjustments'!$B$14:$B$53,'WW Spending Actual'!$B21,'Total Adjustments'!F$14:F$53)</f>
        <v>0</v>
      </c>
      <c r="G21" s="98">
        <f>SUMIF('C Report Grouper'!$B$10:$B$49,'WW Spending Actual'!$B21,'C Report Grouper'!H$10:H$49)+SUMIF('Total Adjustments'!$B$14:$B$53,'WW Spending Actual'!$B21,'Total Adjustments'!G$14:G$53)</f>
        <v>0</v>
      </c>
      <c r="H21" s="98">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7">
        <f>SUMIF('C Report Grouper'!$B$10:$B$49,'WW Spending Actual'!$B21,'C Report Grouper'!V$10:V$49)+SUMIF('Total Adjustments'!$B$14:$B$53,'WW Spending Actual'!$B21,'Total Adjustments'!U$14:U$53)</f>
        <v>0</v>
      </c>
      <c r="V21" s="395">
        <f>SUMIF('C Report Grouper'!$B$10:$B$49,'WW Spending Actual'!$B21,'C Report Grouper'!W$10:W$49)+SUMIF('Total Adjustments'!$B$14:$B$53,'WW Spending Actual'!$B21,'Total Adjustments'!V$14:V$53)</f>
        <v>0</v>
      </c>
      <c r="W21" s="395">
        <f>SUMIF('C Report Grouper'!$B$10:$B$49,'WW Spending Actual'!$B21,'C Report Grouper'!X$10:X$49)+SUMIF('Total Adjustments'!$B$14:$B$53,'WW Spending Actual'!$B21,'Total Adjustments'!W$14:W$53)</f>
        <v>0</v>
      </c>
      <c r="X21" s="395">
        <f>SUMIF('C Report Grouper'!$B$10:$B$49,'WW Spending Actual'!$B21,'C Report Grouper'!Y$10:Y$49)+SUMIF('Total Adjustments'!$B$14:$B$53,'WW Spending Actual'!$B21,'Total Adjustments'!X$14:X$53)</f>
        <v>0</v>
      </c>
      <c r="Y21" s="395">
        <f>SUMIF('C Report Grouper'!$B$10:$B$49,'WW Spending Actual'!$B21,'C Report Grouper'!Z$10:Z$49)+SUMIF('Total Adjustments'!$B$14:$B$53,'WW Spending Actual'!$B21,'Total Adjustments'!Y$14:Y$53)</f>
        <v>0</v>
      </c>
      <c r="Z21" s="99">
        <f>SUMIF('C Report Grouper'!$B$10:$B$49,'WW Spending Actual'!$B21,'C Report Grouper'!AA$10:AA$49)+SUMIF('Total Adjustments'!$B$14:$B$53,'WW Spending Actual'!$B21,'Total Adjustments'!Z$14:Z$53)</f>
        <v>0</v>
      </c>
      <c r="AA21" s="98">
        <f>SUMIF('C Report Grouper'!$B$10:$B$49,'WW Spending Actual'!$B21,'C Report Grouper'!AB$10:AB$49)+SUMIF('Total Adjustments'!$B$14:$B$53,'WW Spending Actual'!$B21,'Total Adjustments'!AA$14:AA$53)</f>
        <v>0</v>
      </c>
      <c r="AB21" s="98">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t="13" hidden="1" x14ac:dyDescent="0.3">
      <c r="B22" s="33"/>
      <c r="C22" s="56"/>
      <c r="D22" s="97"/>
      <c r="E22" s="98"/>
      <c r="F22" s="98"/>
      <c r="G22" s="98"/>
      <c r="H22" s="98"/>
      <c r="I22" s="98"/>
      <c r="J22" s="98"/>
      <c r="K22" s="98"/>
      <c r="L22" s="98"/>
      <c r="M22" s="98"/>
      <c r="N22" s="98"/>
      <c r="O22" s="98"/>
      <c r="P22" s="98"/>
      <c r="Q22" s="98"/>
      <c r="R22" s="98"/>
      <c r="S22" s="98"/>
      <c r="T22" s="98"/>
      <c r="U22" s="97"/>
      <c r="V22" s="395"/>
      <c r="W22" s="395"/>
      <c r="X22" s="395"/>
      <c r="Y22" s="395"/>
      <c r="Z22" s="99"/>
      <c r="AA22" s="98"/>
      <c r="AB22" s="98"/>
      <c r="AC22" s="98"/>
      <c r="AD22" s="98"/>
      <c r="AE22" s="98"/>
      <c r="AF22" s="98"/>
      <c r="AG22" s="99"/>
    </row>
    <row r="23" spans="2:33" ht="13" hidden="1" x14ac:dyDescent="0.3">
      <c r="B23" s="64" t="s">
        <v>44</v>
      </c>
      <c r="C23" s="55"/>
      <c r="D23" s="97"/>
      <c r="E23" s="98"/>
      <c r="F23" s="98"/>
      <c r="G23" s="98"/>
      <c r="H23" s="98"/>
      <c r="I23" s="98"/>
      <c r="J23" s="98"/>
      <c r="K23" s="98"/>
      <c r="L23" s="98"/>
      <c r="M23" s="98"/>
      <c r="N23" s="98"/>
      <c r="O23" s="98"/>
      <c r="P23" s="98"/>
      <c r="Q23" s="98"/>
      <c r="R23" s="98"/>
      <c r="S23" s="98"/>
      <c r="T23" s="98"/>
      <c r="U23" s="97"/>
      <c r="V23" s="395"/>
      <c r="W23" s="395"/>
      <c r="X23" s="395"/>
      <c r="Y23" s="395"/>
      <c r="Z23" s="99"/>
      <c r="AA23" s="98"/>
      <c r="AB23" s="98"/>
      <c r="AC23" s="98"/>
      <c r="AD23" s="98"/>
      <c r="AE23" s="98"/>
      <c r="AF23" s="98"/>
      <c r="AG23" s="99"/>
    </row>
    <row r="24" spans="2:33" ht="13" hidden="1" x14ac:dyDescent="0.3">
      <c r="B24" s="33" t="str">
        <f>IFERROR(VLOOKUP(C24,'MEG Def'!$A$35:$B$40,2),"")</f>
        <v/>
      </c>
      <c r="C24" s="55"/>
      <c r="D24" s="97">
        <f>SUMIF('C Report Grouper'!$B$10:$B$49,'WW Spending Actual'!$B24,'C Report Grouper'!E$10:E$49)+SUMIF('Total Adjustments'!$B$14:$B$53,'WW Spending Actual'!$B24,'Total Adjustments'!D$14:D$53)</f>
        <v>0</v>
      </c>
      <c r="E24" s="98">
        <f>SUMIF('C Report Grouper'!$B$10:$B$49,'WW Spending Actual'!$B24,'C Report Grouper'!F$10:F$49)+SUMIF('Total Adjustments'!$B$14:$B$53,'WW Spending Actual'!$B24,'Total Adjustments'!E$14:E$53)</f>
        <v>0</v>
      </c>
      <c r="F24" s="98">
        <f>SUMIF('C Report Grouper'!$B$10:$B$49,'WW Spending Actual'!$B24,'C Report Grouper'!G$10:G$49)+SUMIF('Total Adjustments'!$B$14:$B$53,'WW Spending Actual'!$B24,'Total Adjustments'!F$14:F$53)</f>
        <v>0</v>
      </c>
      <c r="G24" s="98">
        <f>SUMIF('C Report Grouper'!$B$10:$B$49,'WW Spending Actual'!$B24,'C Report Grouper'!H$10:H$49)+SUMIF('Total Adjustments'!$B$14:$B$53,'WW Spending Actual'!$B24,'Total Adjustments'!G$14:G$53)</f>
        <v>0</v>
      </c>
      <c r="H24" s="98">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7">
        <f>SUMIF('C Report Grouper'!$B$10:$B$49,'WW Spending Actual'!$B24,'C Report Grouper'!V$10:V$49)+SUMIF('Total Adjustments'!$B$14:$B$53,'WW Spending Actual'!$B24,'Total Adjustments'!U$14:U$53)</f>
        <v>0</v>
      </c>
      <c r="V24" s="395">
        <f>SUMIF('C Report Grouper'!$B$10:$B$49,'WW Spending Actual'!$B24,'C Report Grouper'!W$10:W$49)+SUMIF('Total Adjustments'!$B$14:$B$53,'WW Spending Actual'!$B24,'Total Adjustments'!V$14:V$53)</f>
        <v>0</v>
      </c>
      <c r="W24" s="395">
        <f>SUMIF('C Report Grouper'!$B$10:$B$49,'WW Spending Actual'!$B24,'C Report Grouper'!X$10:X$49)+SUMIF('Total Adjustments'!$B$14:$B$53,'WW Spending Actual'!$B24,'Total Adjustments'!W$14:W$53)</f>
        <v>0</v>
      </c>
      <c r="X24" s="395">
        <f>SUMIF('C Report Grouper'!$B$10:$B$49,'WW Spending Actual'!$B24,'C Report Grouper'!Y$10:Y$49)+SUMIF('Total Adjustments'!$B$14:$B$53,'WW Spending Actual'!$B24,'Total Adjustments'!X$14:X$53)</f>
        <v>0</v>
      </c>
      <c r="Y24" s="395">
        <f>SUMIF('C Report Grouper'!$B$10:$B$49,'WW Spending Actual'!$B24,'C Report Grouper'!Z$10:Z$49)+SUMIF('Total Adjustments'!$B$14:$B$53,'WW Spending Actual'!$B24,'Total Adjustments'!Y$14:Y$53)</f>
        <v>0</v>
      </c>
      <c r="Z24" s="99">
        <f>SUMIF('C Report Grouper'!$B$10:$B$49,'WW Spending Actual'!$B24,'C Report Grouper'!AA$10:AA$49)+SUMIF('Total Adjustments'!$B$14:$B$53,'WW Spending Actual'!$B24,'Total Adjustments'!Z$14:Z$53)</f>
        <v>0</v>
      </c>
      <c r="AA24" s="98">
        <f>SUMIF('C Report Grouper'!$B$10:$B$49,'WW Spending Actual'!$B24,'C Report Grouper'!AB$10:AB$49)+SUMIF('Total Adjustments'!$B$14:$B$53,'WW Spending Actual'!$B24,'Total Adjustments'!AA$14:AA$53)</f>
        <v>0</v>
      </c>
      <c r="AB24" s="98">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t="13" hidden="1" x14ac:dyDescent="0.3">
      <c r="B25" s="33" t="str">
        <f>IFERROR(VLOOKUP(C25,'MEG Def'!$A$35:$B$40,2),"")</f>
        <v/>
      </c>
      <c r="C25" s="55"/>
      <c r="D25" s="97">
        <f>SUMIF('C Report Grouper'!$B$10:$B$49,'WW Spending Actual'!$B25,'C Report Grouper'!E$10:E$49)+SUMIF('Total Adjustments'!$B$14:$B$53,'WW Spending Actual'!$B25,'Total Adjustments'!D$14:D$53)</f>
        <v>0</v>
      </c>
      <c r="E25" s="98">
        <f>SUMIF('C Report Grouper'!$B$10:$B$49,'WW Spending Actual'!$B25,'C Report Grouper'!F$10:F$49)+SUMIF('Total Adjustments'!$B$14:$B$53,'WW Spending Actual'!$B25,'Total Adjustments'!E$14:E$53)</f>
        <v>0</v>
      </c>
      <c r="F25" s="98">
        <f>SUMIF('C Report Grouper'!$B$10:$B$49,'WW Spending Actual'!$B25,'C Report Grouper'!G$10:G$49)+SUMIF('Total Adjustments'!$B$14:$B$53,'WW Spending Actual'!$B25,'Total Adjustments'!F$14:F$53)</f>
        <v>0</v>
      </c>
      <c r="G25" s="98">
        <f>SUMIF('C Report Grouper'!$B$10:$B$49,'WW Spending Actual'!$B25,'C Report Grouper'!H$10:H$49)+SUMIF('Total Adjustments'!$B$14:$B$53,'WW Spending Actual'!$B25,'Total Adjustments'!G$14:G$53)</f>
        <v>0</v>
      </c>
      <c r="H25" s="98">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7">
        <f>SUMIF('C Report Grouper'!$B$10:$B$49,'WW Spending Actual'!$B25,'C Report Grouper'!V$10:V$49)+SUMIF('Total Adjustments'!$B$14:$B$53,'WW Spending Actual'!$B25,'Total Adjustments'!U$14:U$53)</f>
        <v>0</v>
      </c>
      <c r="V25" s="395">
        <f>SUMIF('C Report Grouper'!$B$10:$B$49,'WW Spending Actual'!$B25,'C Report Grouper'!W$10:W$49)+SUMIF('Total Adjustments'!$B$14:$B$53,'WW Spending Actual'!$B25,'Total Adjustments'!V$14:V$53)</f>
        <v>0</v>
      </c>
      <c r="W25" s="395">
        <f>SUMIF('C Report Grouper'!$B$10:$B$49,'WW Spending Actual'!$B25,'C Report Grouper'!X$10:X$49)+SUMIF('Total Adjustments'!$B$14:$B$53,'WW Spending Actual'!$B25,'Total Adjustments'!W$14:W$53)</f>
        <v>0</v>
      </c>
      <c r="X25" s="395">
        <f>SUMIF('C Report Grouper'!$B$10:$B$49,'WW Spending Actual'!$B25,'C Report Grouper'!Y$10:Y$49)+SUMIF('Total Adjustments'!$B$14:$B$53,'WW Spending Actual'!$B25,'Total Adjustments'!X$14:X$53)</f>
        <v>0</v>
      </c>
      <c r="Y25" s="395">
        <f>SUMIF('C Report Grouper'!$B$10:$B$49,'WW Spending Actual'!$B25,'C Report Grouper'!Z$10:Z$49)+SUMIF('Total Adjustments'!$B$14:$B$53,'WW Spending Actual'!$B25,'Total Adjustments'!Y$14:Y$53)</f>
        <v>0</v>
      </c>
      <c r="Z25" s="99">
        <f>SUMIF('C Report Grouper'!$B$10:$B$49,'WW Spending Actual'!$B25,'C Report Grouper'!AA$10:AA$49)+SUMIF('Total Adjustments'!$B$14:$B$53,'WW Spending Actual'!$B25,'Total Adjustments'!Z$14:Z$53)</f>
        <v>0</v>
      </c>
      <c r="AA25" s="98">
        <f>SUMIF('C Report Grouper'!$B$10:$B$49,'WW Spending Actual'!$B25,'C Report Grouper'!AB$10:AB$49)+SUMIF('Total Adjustments'!$B$14:$B$53,'WW Spending Actual'!$B25,'Total Adjustments'!AA$14:AA$53)</f>
        <v>0</v>
      </c>
      <c r="AB25" s="98">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t="13" hidden="1" x14ac:dyDescent="0.3">
      <c r="B26" s="33" t="str">
        <f>IFERROR(VLOOKUP(C26,'MEG Def'!$A$35:$B$40,2),"")</f>
        <v/>
      </c>
      <c r="C26" s="55"/>
      <c r="D26" s="97">
        <f>SUMIF('C Report Grouper'!$B$10:$B$49,'WW Spending Actual'!$B26,'C Report Grouper'!E$10:E$49)+SUMIF('Total Adjustments'!$B$14:$B$53,'WW Spending Actual'!$B26,'Total Adjustments'!D$14:D$53)</f>
        <v>0</v>
      </c>
      <c r="E26" s="98">
        <f>SUMIF('C Report Grouper'!$B$10:$B$49,'WW Spending Actual'!$B26,'C Report Grouper'!F$10:F$49)+SUMIF('Total Adjustments'!$B$14:$B$53,'WW Spending Actual'!$B26,'Total Adjustments'!E$14:E$53)</f>
        <v>0</v>
      </c>
      <c r="F26" s="98">
        <f>SUMIF('C Report Grouper'!$B$10:$B$49,'WW Spending Actual'!$B26,'C Report Grouper'!G$10:G$49)+SUMIF('Total Adjustments'!$B$14:$B$53,'WW Spending Actual'!$B26,'Total Adjustments'!F$14:F$53)</f>
        <v>0</v>
      </c>
      <c r="G26" s="98">
        <f>SUMIF('C Report Grouper'!$B$10:$B$49,'WW Spending Actual'!$B26,'C Report Grouper'!H$10:H$49)+SUMIF('Total Adjustments'!$B$14:$B$53,'WW Spending Actual'!$B26,'Total Adjustments'!G$14:G$53)</f>
        <v>0</v>
      </c>
      <c r="H26" s="98">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7">
        <f>SUMIF('C Report Grouper'!$B$10:$B$49,'WW Spending Actual'!$B26,'C Report Grouper'!V$10:V$49)+SUMIF('Total Adjustments'!$B$14:$B$53,'WW Spending Actual'!$B26,'Total Adjustments'!U$14:U$53)</f>
        <v>0</v>
      </c>
      <c r="V26" s="395">
        <f>SUMIF('C Report Grouper'!$B$10:$B$49,'WW Spending Actual'!$B26,'C Report Grouper'!W$10:W$49)+SUMIF('Total Adjustments'!$B$14:$B$53,'WW Spending Actual'!$B26,'Total Adjustments'!V$14:V$53)</f>
        <v>0</v>
      </c>
      <c r="W26" s="395">
        <f>SUMIF('C Report Grouper'!$B$10:$B$49,'WW Spending Actual'!$B26,'C Report Grouper'!X$10:X$49)+SUMIF('Total Adjustments'!$B$14:$B$53,'WW Spending Actual'!$B26,'Total Adjustments'!W$14:W$53)</f>
        <v>0</v>
      </c>
      <c r="X26" s="395">
        <f>SUMIF('C Report Grouper'!$B$10:$B$49,'WW Spending Actual'!$B26,'C Report Grouper'!Y$10:Y$49)+SUMIF('Total Adjustments'!$B$14:$B$53,'WW Spending Actual'!$B26,'Total Adjustments'!X$14:X$53)</f>
        <v>0</v>
      </c>
      <c r="Y26" s="395">
        <f>SUMIF('C Report Grouper'!$B$10:$B$49,'WW Spending Actual'!$B26,'C Report Grouper'!Z$10:Z$49)+SUMIF('Total Adjustments'!$B$14:$B$53,'WW Spending Actual'!$B26,'Total Adjustments'!Y$14:Y$53)</f>
        <v>0</v>
      </c>
      <c r="Z26" s="99">
        <f>SUMIF('C Report Grouper'!$B$10:$B$49,'WW Spending Actual'!$B26,'C Report Grouper'!AA$10:AA$49)+SUMIF('Total Adjustments'!$B$14:$B$53,'WW Spending Actual'!$B26,'Total Adjustments'!Z$14:Z$53)</f>
        <v>0</v>
      </c>
      <c r="AA26" s="98">
        <f>SUMIF('C Report Grouper'!$B$10:$B$49,'WW Spending Actual'!$B26,'C Report Grouper'!AB$10:AB$49)+SUMIF('Total Adjustments'!$B$14:$B$53,'WW Spending Actual'!$B26,'Total Adjustments'!AA$14:AA$53)</f>
        <v>0</v>
      </c>
      <c r="AB26" s="98">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t="13" hidden="1" x14ac:dyDescent="0.3">
      <c r="B27" s="33" t="str">
        <f>IFERROR(VLOOKUP(C27,'MEG Def'!$A$35:$B$40,2),"")</f>
        <v/>
      </c>
      <c r="C27" s="55"/>
      <c r="D27" s="97">
        <f>SUMIF('C Report Grouper'!$B$10:$B$49,'WW Spending Actual'!$B27,'C Report Grouper'!E$10:E$49)+SUMIF('Total Adjustments'!$B$14:$B$53,'WW Spending Actual'!$B27,'Total Adjustments'!D$14:D$53)</f>
        <v>0</v>
      </c>
      <c r="E27" s="98">
        <f>SUMIF('C Report Grouper'!$B$10:$B$49,'WW Spending Actual'!$B27,'C Report Grouper'!F$10:F$49)+SUMIF('Total Adjustments'!$B$14:$B$53,'WW Spending Actual'!$B27,'Total Adjustments'!E$14:E$53)</f>
        <v>0</v>
      </c>
      <c r="F27" s="98">
        <f>SUMIF('C Report Grouper'!$B$10:$B$49,'WW Spending Actual'!$B27,'C Report Grouper'!G$10:G$49)+SUMIF('Total Adjustments'!$B$14:$B$53,'WW Spending Actual'!$B27,'Total Adjustments'!F$14:F$53)</f>
        <v>0</v>
      </c>
      <c r="G27" s="98">
        <f>SUMIF('C Report Grouper'!$B$10:$B$49,'WW Spending Actual'!$B27,'C Report Grouper'!H$10:H$49)+SUMIF('Total Adjustments'!$B$14:$B$53,'WW Spending Actual'!$B27,'Total Adjustments'!G$14:G$53)</f>
        <v>0</v>
      </c>
      <c r="H27" s="98">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7">
        <f>SUMIF('C Report Grouper'!$B$10:$B$49,'WW Spending Actual'!$B27,'C Report Grouper'!V$10:V$49)+SUMIF('Total Adjustments'!$B$14:$B$53,'WW Spending Actual'!$B27,'Total Adjustments'!U$14:U$53)</f>
        <v>0</v>
      </c>
      <c r="V27" s="395">
        <f>SUMIF('C Report Grouper'!$B$10:$B$49,'WW Spending Actual'!$B27,'C Report Grouper'!W$10:W$49)+SUMIF('Total Adjustments'!$B$14:$B$53,'WW Spending Actual'!$B27,'Total Adjustments'!V$14:V$53)</f>
        <v>0</v>
      </c>
      <c r="W27" s="395">
        <f>SUMIF('C Report Grouper'!$B$10:$B$49,'WW Spending Actual'!$B27,'C Report Grouper'!X$10:X$49)+SUMIF('Total Adjustments'!$B$14:$B$53,'WW Spending Actual'!$B27,'Total Adjustments'!W$14:W$53)</f>
        <v>0</v>
      </c>
      <c r="X27" s="395">
        <f>SUMIF('C Report Grouper'!$B$10:$B$49,'WW Spending Actual'!$B27,'C Report Grouper'!Y$10:Y$49)+SUMIF('Total Adjustments'!$B$14:$B$53,'WW Spending Actual'!$B27,'Total Adjustments'!X$14:X$53)</f>
        <v>0</v>
      </c>
      <c r="Y27" s="395">
        <f>SUMIF('C Report Grouper'!$B$10:$B$49,'WW Spending Actual'!$B27,'C Report Grouper'!Z$10:Z$49)+SUMIF('Total Adjustments'!$B$14:$B$53,'WW Spending Actual'!$B27,'Total Adjustments'!Y$14:Y$53)</f>
        <v>0</v>
      </c>
      <c r="Z27" s="99">
        <f>SUMIF('C Report Grouper'!$B$10:$B$49,'WW Spending Actual'!$B27,'C Report Grouper'!AA$10:AA$49)+SUMIF('Total Adjustments'!$B$14:$B$53,'WW Spending Actual'!$B27,'Total Adjustments'!Z$14:Z$53)</f>
        <v>0</v>
      </c>
      <c r="AA27" s="98">
        <f>SUMIF('C Report Grouper'!$B$10:$B$49,'WW Spending Actual'!$B27,'C Report Grouper'!AB$10:AB$49)+SUMIF('Total Adjustments'!$B$14:$B$53,'WW Spending Actual'!$B27,'Total Adjustments'!AA$14:AA$53)</f>
        <v>0</v>
      </c>
      <c r="AB27" s="98">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t="13" hidden="1" x14ac:dyDescent="0.3">
      <c r="B28" s="33" t="str">
        <f>IFERROR(VLOOKUP(C28,'MEG Def'!$A$35:$B$40,2),"")</f>
        <v/>
      </c>
      <c r="C28" s="55"/>
      <c r="D28" s="97">
        <f>SUMIF('C Report Grouper'!$B$10:$B$49,'WW Spending Actual'!$B28,'C Report Grouper'!E$10:E$49)+SUMIF('Total Adjustments'!$B$14:$B$53,'WW Spending Actual'!$B28,'Total Adjustments'!D$14:D$53)</f>
        <v>0</v>
      </c>
      <c r="E28" s="98">
        <f>SUMIF('C Report Grouper'!$B$10:$B$49,'WW Spending Actual'!$B28,'C Report Grouper'!F$10:F$49)+SUMIF('Total Adjustments'!$B$14:$B$53,'WW Spending Actual'!$B28,'Total Adjustments'!E$14:E$53)</f>
        <v>0</v>
      </c>
      <c r="F28" s="98">
        <f>SUMIF('C Report Grouper'!$B$10:$B$49,'WW Spending Actual'!$B28,'C Report Grouper'!G$10:G$49)+SUMIF('Total Adjustments'!$B$14:$B$53,'WW Spending Actual'!$B28,'Total Adjustments'!F$14:F$53)</f>
        <v>0</v>
      </c>
      <c r="G28" s="98">
        <f>SUMIF('C Report Grouper'!$B$10:$B$49,'WW Spending Actual'!$B28,'C Report Grouper'!H$10:H$49)+SUMIF('Total Adjustments'!$B$14:$B$53,'WW Spending Actual'!$B28,'Total Adjustments'!G$14:G$53)</f>
        <v>0</v>
      </c>
      <c r="H28" s="98">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7">
        <f>SUMIF('C Report Grouper'!$B$10:$B$49,'WW Spending Actual'!$B28,'C Report Grouper'!V$10:V$49)+SUMIF('Total Adjustments'!$B$14:$B$53,'WW Spending Actual'!$B28,'Total Adjustments'!U$14:U$53)</f>
        <v>0</v>
      </c>
      <c r="V28" s="395">
        <f>SUMIF('C Report Grouper'!$B$10:$B$49,'WW Spending Actual'!$B28,'C Report Grouper'!W$10:W$49)+SUMIF('Total Adjustments'!$B$14:$B$53,'WW Spending Actual'!$B28,'Total Adjustments'!V$14:V$53)</f>
        <v>0</v>
      </c>
      <c r="W28" s="395">
        <f>SUMIF('C Report Grouper'!$B$10:$B$49,'WW Spending Actual'!$B28,'C Report Grouper'!X$10:X$49)+SUMIF('Total Adjustments'!$B$14:$B$53,'WW Spending Actual'!$B28,'Total Adjustments'!W$14:W$53)</f>
        <v>0</v>
      </c>
      <c r="X28" s="395">
        <f>SUMIF('C Report Grouper'!$B$10:$B$49,'WW Spending Actual'!$B28,'C Report Grouper'!Y$10:Y$49)+SUMIF('Total Adjustments'!$B$14:$B$53,'WW Spending Actual'!$B28,'Total Adjustments'!X$14:X$53)</f>
        <v>0</v>
      </c>
      <c r="Y28" s="395">
        <f>SUMIF('C Report Grouper'!$B$10:$B$49,'WW Spending Actual'!$B28,'C Report Grouper'!Z$10:Z$49)+SUMIF('Total Adjustments'!$B$14:$B$53,'WW Spending Actual'!$B28,'Total Adjustments'!Y$14:Y$53)</f>
        <v>0</v>
      </c>
      <c r="Z28" s="99">
        <f>SUMIF('C Report Grouper'!$B$10:$B$49,'WW Spending Actual'!$B28,'C Report Grouper'!AA$10:AA$49)+SUMIF('Total Adjustments'!$B$14:$B$53,'WW Spending Actual'!$B28,'Total Adjustments'!Z$14:Z$53)</f>
        <v>0</v>
      </c>
      <c r="AA28" s="98">
        <f>SUMIF('C Report Grouper'!$B$10:$B$49,'WW Spending Actual'!$B28,'C Report Grouper'!AB$10:AB$49)+SUMIF('Total Adjustments'!$B$14:$B$53,'WW Spending Actual'!$B28,'Total Adjustments'!AA$14:AA$53)</f>
        <v>0</v>
      </c>
      <c r="AB28" s="98">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ht="13" x14ac:dyDescent="0.3">
      <c r="B29" s="33"/>
      <c r="C29" s="56"/>
      <c r="D29" s="97"/>
      <c r="E29" s="98"/>
      <c r="F29" s="98"/>
      <c r="G29" s="98"/>
      <c r="H29" s="98"/>
      <c r="I29" s="98"/>
      <c r="J29" s="98"/>
      <c r="K29" s="98"/>
      <c r="L29" s="98"/>
      <c r="M29" s="98"/>
      <c r="N29" s="98"/>
      <c r="O29" s="98"/>
      <c r="P29" s="98"/>
      <c r="Q29" s="98"/>
      <c r="R29" s="98"/>
      <c r="S29" s="98"/>
      <c r="T29" s="98"/>
      <c r="U29" s="97"/>
      <c r="V29" s="395"/>
      <c r="W29" s="395"/>
      <c r="X29" s="395"/>
      <c r="Y29" s="395"/>
      <c r="Z29" s="99"/>
      <c r="AA29" s="98"/>
      <c r="AB29" s="98"/>
      <c r="AC29" s="98"/>
      <c r="AD29" s="98"/>
      <c r="AE29" s="98"/>
      <c r="AF29" s="98"/>
      <c r="AG29" s="99"/>
    </row>
    <row r="30" spans="2:33" ht="13" x14ac:dyDescent="0.3">
      <c r="B30" s="59" t="s">
        <v>43</v>
      </c>
      <c r="C30" s="56"/>
      <c r="D30" s="97"/>
      <c r="E30" s="98"/>
      <c r="F30" s="98"/>
      <c r="G30" s="98"/>
      <c r="H30" s="98"/>
      <c r="I30" s="98"/>
      <c r="J30" s="98"/>
      <c r="K30" s="98"/>
      <c r="L30" s="98"/>
      <c r="M30" s="98"/>
      <c r="N30" s="98"/>
      <c r="O30" s="98"/>
      <c r="P30" s="98"/>
      <c r="Q30" s="98"/>
      <c r="R30" s="98"/>
      <c r="S30" s="98"/>
      <c r="T30" s="98"/>
      <c r="U30" s="97"/>
      <c r="V30" s="395"/>
      <c r="W30" s="395"/>
      <c r="X30" s="395"/>
      <c r="Y30" s="395"/>
      <c r="Z30" s="99"/>
      <c r="AA30" s="98"/>
      <c r="AB30" s="98"/>
      <c r="AC30" s="98"/>
      <c r="AD30" s="98"/>
      <c r="AE30" s="98"/>
      <c r="AF30" s="98"/>
      <c r="AG30" s="99"/>
    </row>
    <row r="31" spans="2:33" ht="13" x14ac:dyDescent="0.3">
      <c r="B31" s="33" t="str">
        <f>IFERROR(VLOOKUP(C31,'MEG Def'!$A$42:$B$45,2),"")</f>
        <v>Family Planning</v>
      </c>
      <c r="C31" s="56">
        <v>1</v>
      </c>
      <c r="D31" s="97">
        <f>SUMIF('C Report Grouper'!$B$10:$B$49,'WW Spending Actual'!$B31,'C Report Grouper'!E$10:E$49)+SUMIF('Total Adjustments'!$B$14:$B$53,'WW Spending Actual'!$B31,'Total Adjustments'!D$14:D$53)</f>
        <v>7804646</v>
      </c>
      <c r="E31" s="98">
        <f>SUMIF('C Report Grouper'!$B$10:$B$49,'WW Spending Actual'!$B31,'C Report Grouper'!F$10:F$49)+SUMIF('Total Adjustments'!$B$14:$B$53,'WW Spending Actual'!$B31,'Total Adjustments'!E$14:E$53)</f>
        <v>13927374</v>
      </c>
      <c r="F31" s="98">
        <f>SUMIF('C Report Grouper'!$B$10:$B$49,'WW Spending Actual'!$B31,'C Report Grouper'!G$10:G$49)+SUMIF('Total Adjustments'!$B$14:$B$53,'WW Spending Actual'!$B31,'Total Adjustments'!F$14:F$53)</f>
        <v>18001205</v>
      </c>
      <c r="G31" s="98">
        <f>SUMIF('C Report Grouper'!$B$10:$B$49,'WW Spending Actual'!$B31,'C Report Grouper'!H$10:H$49)+SUMIF('Total Adjustments'!$B$14:$B$53,'WW Spending Actual'!$B31,'Total Adjustments'!G$14:G$53)</f>
        <v>23670783</v>
      </c>
      <c r="H31" s="98">
        <f>SUMIF('C Report Grouper'!$B$10:$B$49,'WW Spending Actual'!$B31,'C Report Grouper'!I$10:I$49)+SUMIF('Total Adjustments'!$B$14:$B$53,'WW Spending Actual'!$B31,'Total Adjustments'!H$14:H$53)</f>
        <v>25950982</v>
      </c>
      <c r="I31" s="98">
        <f>SUMIF('C Report Grouper'!$B$10:$B$49,'WW Spending Actual'!$B31,'C Report Grouper'!J$10:J$49)+SUMIF('Total Adjustments'!$B$14:$B$53,'WW Spending Actual'!$B31,'Total Adjustments'!I$14:I$53)</f>
        <v>33169941</v>
      </c>
      <c r="J31" s="98">
        <f>SUMIF('C Report Grouper'!$B$10:$B$49,'WW Spending Actual'!$B31,'C Report Grouper'!K$10:K$49)+SUMIF('Total Adjustments'!$B$14:$B$53,'WW Spending Actual'!$B31,'Total Adjustments'!J$14:J$53)</f>
        <v>39300724</v>
      </c>
      <c r="K31" s="98">
        <f>SUMIF('C Report Grouper'!$B$10:$B$49,'WW Spending Actual'!$B31,'C Report Grouper'!L$10:L$49)+SUMIF('Total Adjustments'!$B$14:$B$53,'WW Spending Actual'!$B31,'Total Adjustments'!K$14:K$53)</f>
        <v>-36</v>
      </c>
      <c r="L31" s="98">
        <f>SUMIF('C Report Grouper'!$B$10:$B$49,'WW Spending Actual'!$B31,'C Report Grouper'!M$10:M$49)+SUMIF('Total Adjustments'!$B$14:$B$53,'WW Spending Actual'!$B31,'Total Adjustments'!L$14:L$53)</f>
        <v>15498566</v>
      </c>
      <c r="M31" s="98">
        <f>SUMIF('C Report Grouper'!$B$10:$B$49,'WW Spending Actual'!$B31,'C Report Grouper'!N$10:N$49)+SUMIF('Total Adjustments'!$B$14:$B$53,'WW Spending Actual'!$B31,'Total Adjustments'!M$14:M$53)</f>
        <v>74540666</v>
      </c>
      <c r="N31" s="98">
        <f>SUMIF('C Report Grouper'!$B$10:$B$49,'WW Spending Actual'!$B31,'C Report Grouper'!O$10:O$49)+SUMIF('Total Adjustments'!$B$14:$B$53,'WW Spending Actual'!$B31,'Total Adjustments'!N$14:N$53)</f>
        <v>-1</v>
      </c>
      <c r="O31" s="98">
        <f>SUMIF('C Report Grouper'!$B$10:$B$49,'WW Spending Actual'!$B31,'C Report Grouper'!P$10:P$49)+SUMIF('Total Adjustments'!$B$14:$B$53,'WW Spending Actual'!$B31,'Total Adjustments'!O$14:O$53)</f>
        <v>1692960</v>
      </c>
      <c r="P31" s="98">
        <f>SUMIF('C Report Grouper'!$B$10:$B$49,'WW Spending Actual'!$B31,'C Report Grouper'!Q$10:Q$49)+SUMIF('Total Adjustments'!$B$14:$B$53,'WW Spending Actual'!$B31,'Total Adjustments'!P$14:P$53)</f>
        <v>20104273</v>
      </c>
      <c r="Q31" s="98">
        <f>SUMIF('C Report Grouper'!$B$10:$B$49,'WW Spending Actual'!$B31,'C Report Grouper'!R$10:R$49)+SUMIF('Total Adjustments'!$B$14:$B$53,'WW Spending Actual'!$B31,'Total Adjustments'!Q$14:Q$53)</f>
        <v>20512347</v>
      </c>
      <c r="R31" s="98">
        <f>SUMIF('C Report Grouper'!$B$10:$B$49,'WW Spending Actual'!$B31,'C Report Grouper'!S$10:S$49)+SUMIF('Total Adjustments'!$B$14:$B$53,'WW Spending Actual'!$B31,'Total Adjustments'!R$14:R$53)</f>
        <v>19877729</v>
      </c>
      <c r="S31" s="98">
        <f>SUMIF('C Report Grouper'!$B$10:$B$49,'WW Spending Actual'!$B31,'C Report Grouper'!T$10:T$49)+SUMIF('Total Adjustments'!$B$14:$B$53,'WW Spending Actual'!$B31,'Total Adjustments'!S$14:S$53)</f>
        <v>12907314</v>
      </c>
      <c r="T31" s="98">
        <f>SUMIF('C Report Grouper'!$B$10:$B$49,'WW Spending Actual'!$B31,'C Report Grouper'!U$10:U$49)+SUMIF('Total Adjustments'!$B$14:$B$53,'WW Spending Actual'!$B31,'Total Adjustments'!T$14:T$53)</f>
        <v>2719100</v>
      </c>
      <c r="U31" s="97">
        <f>SUMIF('C Report Grouper'!$B$10:$B$49,'WW Spending Actual'!$B31,'C Report Grouper'!V$10:V$49)+SUMIF('Total Adjustments'!$B$14:$B$53,'WW Spending Actual'!$B31,'Total Adjustments'!U$14:U$53)</f>
        <v>11993021</v>
      </c>
      <c r="V31" s="395">
        <f>SUMIF('C Report Grouper'!$B$10:$B$49,'WW Spending Actual'!$B31,'C Report Grouper'!W$10:W$49)+SUMIF('Total Adjustments'!$B$14:$B$53,'WW Spending Actual'!$B31,'Total Adjustments'!V$14:V$53)</f>
        <v>8243971</v>
      </c>
      <c r="W31" s="395">
        <f>SUMIF('C Report Grouper'!$B$10:$B$49,'WW Spending Actual'!$B31,'C Report Grouper'!X$10:X$49)+SUMIF('Total Adjustments'!$B$14:$B$53,'WW Spending Actual'!$B31,'Total Adjustments'!W$14:W$53)</f>
        <v>8745890</v>
      </c>
      <c r="X31" s="395">
        <f>SUMIF('C Report Grouper'!$B$10:$B$49,'WW Spending Actual'!$B31,'C Report Grouper'!Y$10:Y$49)+SUMIF('Total Adjustments'!$B$14:$B$53,'WW Spending Actual'!$B31,'Total Adjustments'!X$14:X$53)</f>
        <v>8229086</v>
      </c>
      <c r="Y31" s="395">
        <f>SUMIF('C Report Grouper'!$B$10:$B$49,'WW Spending Actual'!$B31,'C Report Grouper'!Z$10:Z$49)+SUMIF('Total Adjustments'!$B$14:$B$53,'WW Spending Actual'!$B31,'Total Adjustments'!Y$14:Y$53)</f>
        <v>6458762</v>
      </c>
      <c r="Z31" s="99">
        <f>SUMIF('C Report Grouper'!$B$10:$B$49,'WW Spending Actual'!$B31,'C Report Grouper'!AA$10:AA$49)+SUMIF('Total Adjustments'!$B$14:$B$53,'WW Spending Actual'!$B31,'Total Adjustments'!Z$14:Z$53)</f>
        <v>4159588</v>
      </c>
      <c r="AA31" s="98">
        <f>SUMIF('C Report Grouper'!$B$10:$B$49,'WW Spending Actual'!$B31,'C Report Grouper'!AB$10:AB$49)+SUMIF('Total Adjustments'!$B$14:$B$53,'WW Spending Actual'!$B31,'Total Adjustments'!AA$14:AA$53)</f>
        <v>0</v>
      </c>
      <c r="AB31" s="98">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ht="13" hidden="1" x14ac:dyDescent="0.3">
      <c r="B32" s="33" t="str">
        <f>IFERROR(VLOOKUP(C32,'MEG Def'!$A$42:$B$45,2),"")</f>
        <v/>
      </c>
      <c r="C32" s="56"/>
      <c r="D32" s="97">
        <f>SUMIF('C Report Grouper'!$B$10:$B$49,'WW Spending Actual'!$B32,'C Report Grouper'!E$10:E$49)+SUMIF('Total Adjustments'!$B$14:$B$53,'WW Spending Actual'!$B32,'Total Adjustments'!D$14:D$53)</f>
        <v>0</v>
      </c>
      <c r="E32" s="98">
        <f>SUMIF('C Report Grouper'!$B$10:$B$49,'WW Spending Actual'!$B32,'C Report Grouper'!F$10:F$49)+SUMIF('Total Adjustments'!$B$14:$B$53,'WW Spending Actual'!$B32,'Total Adjustments'!E$14:E$53)</f>
        <v>0</v>
      </c>
      <c r="F32" s="98">
        <f>SUMIF('C Report Grouper'!$B$10:$B$49,'WW Spending Actual'!$B32,'C Report Grouper'!G$10:G$49)+SUMIF('Total Adjustments'!$B$14:$B$53,'WW Spending Actual'!$B32,'Total Adjustments'!F$14:F$53)</f>
        <v>0</v>
      </c>
      <c r="G32" s="98">
        <f>SUMIF('C Report Grouper'!$B$10:$B$49,'WW Spending Actual'!$B32,'C Report Grouper'!H$10:H$49)+SUMIF('Total Adjustments'!$B$14:$B$53,'WW Spending Actual'!$B32,'Total Adjustments'!G$14:G$53)</f>
        <v>0</v>
      </c>
      <c r="H32" s="98">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7">
        <f>SUMIF('C Report Grouper'!$B$10:$B$49,'WW Spending Actual'!$B32,'C Report Grouper'!V$10:V$49)+SUMIF('Total Adjustments'!$B$14:$B$53,'WW Spending Actual'!$B32,'Total Adjustments'!U$14:U$53)</f>
        <v>0</v>
      </c>
      <c r="V32" s="395">
        <f>SUMIF('C Report Grouper'!$B$10:$B$49,'WW Spending Actual'!$B32,'C Report Grouper'!W$10:W$49)+SUMIF('Total Adjustments'!$B$14:$B$53,'WW Spending Actual'!$B32,'Total Adjustments'!V$14:V$53)</f>
        <v>0</v>
      </c>
      <c r="W32" s="395">
        <f>SUMIF('C Report Grouper'!$B$10:$B$49,'WW Spending Actual'!$B32,'C Report Grouper'!X$10:X$49)+SUMIF('Total Adjustments'!$B$14:$B$53,'WW Spending Actual'!$B32,'Total Adjustments'!W$14:W$53)</f>
        <v>0</v>
      </c>
      <c r="X32" s="395">
        <f>SUMIF('C Report Grouper'!$B$10:$B$49,'WW Spending Actual'!$B32,'C Report Grouper'!Y$10:Y$49)+SUMIF('Total Adjustments'!$B$14:$B$53,'WW Spending Actual'!$B32,'Total Adjustments'!X$14:X$53)</f>
        <v>0</v>
      </c>
      <c r="Y32" s="395">
        <f>SUMIF('C Report Grouper'!$B$10:$B$49,'WW Spending Actual'!$B32,'C Report Grouper'!Z$10:Z$49)+SUMIF('Total Adjustments'!$B$14:$B$53,'WW Spending Actual'!$B32,'Total Adjustments'!Y$14:Y$53)</f>
        <v>0</v>
      </c>
      <c r="Z32" s="99">
        <f>SUMIF('C Report Grouper'!$B$10:$B$49,'WW Spending Actual'!$B32,'C Report Grouper'!AA$10:AA$49)+SUMIF('Total Adjustments'!$B$14:$B$53,'WW Spending Actual'!$B32,'Total Adjustments'!Z$14:Z$53)</f>
        <v>0</v>
      </c>
      <c r="AA32" s="98">
        <f>SUMIF('C Report Grouper'!$B$10:$B$49,'WW Spending Actual'!$B32,'C Report Grouper'!AB$10:AB$49)+SUMIF('Total Adjustments'!$B$14:$B$53,'WW Spending Actual'!$B32,'Total Adjustments'!AA$14:AA$53)</f>
        <v>0</v>
      </c>
      <c r="AB32" s="98">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ht="13" hidden="1" x14ac:dyDescent="0.3">
      <c r="B33" s="33" t="str">
        <f>IFERROR(VLOOKUP(C33,'MEG Def'!$A$42:$B$45,2),"")</f>
        <v/>
      </c>
      <c r="C33" s="56"/>
      <c r="D33" s="97">
        <f>SUMIF('C Report Grouper'!$B$10:$B$49,'WW Spending Actual'!$B33,'C Report Grouper'!E$10:E$49)+SUMIF('Total Adjustments'!$B$14:$B$53,'WW Spending Actual'!$B33,'Total Adjustments'!D$14:D$53)</f>
        <v>0</v>
      </c>
      <c r="E33" s="98">
        <f>SUMIF('C Report Grouper'!$B$10:$B$49,'WW Spending Actual'!$B33,'C Report Grouper'!F$10:F$49)+SUMIF('Total Adjustments'!$B$14:$B$53,'WW Spending Actual'!$B33,'Total Adjustments'!E$14:E$53)</f>
        <v>0</v>
      </c>
      <c r="F33" s="98">
        <f>SUMIF('C Report Grouper'!$B$10:$B$49,'WW Spending Actual'!$B33,'C Report Grouper'!G$10:G$49)+SUMIF('Total Adjustments'!$B$14:$B$53,'WW Spending Actual'!$B33,'Total Adjustments'!F$14:F$53)</f>
        <v>0</v>
      </c>
      <c r="G33" s="98">
        <f>SUMIF('C Report Grouper'!$B$10:$B$49,'WW Spending Actual'!$B33,'C Report Grouper'!H$10:H$49)+SUMIF('Total Adjustments'!$B$14:$B$53,'WW Spending Actual'!$B33,'Total Adjustments'!G$14:G$53)</f>
        <v>0</v>
      </c>
      <c r="H33" s="98">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7">
        <f>SUMIF('C Report Grouper'!$B$10:$B$49,'WW Spending Actual'!$B33,'C Report Grouper'!V$10:V$49)+SUMIF('Total Adjustments'!$B$14:$B$53,'WW Spending Actual'!$B33,'Total Adjustments'!U$14:U$53)</f>
        <v>0</v>
      </c>
      <c r="V33" s="395">
        <f>SUMIF('C Report Grouper'!$B$10:$B$49,'WW Spending Actual'!$B33,'C Report Grouper'!W$10:W$49)+SUMIF('Total Adjustments'!$B$14:$B$53,'WW Spending Actual'!$B33,'Total Adjustments'!V$14:V$53)</f>
        <v>0</v>
      </c>
      <c r="W33" s="395">
        <f>SUMIF('C Report Grouper'!$B$10:$B$49,'WW Spending Actual'!$B33,'C Report Grouper'!X$10:X$49)+SUMIF('Total Adjustments'!$B$14:$B$53,'WW Spending Actual'!$B33,'Total Adjustments'!W$14:W$53)</f>
        <v>0</v>
      </c>
      <c r="X33" s="395">
        <f>SUMIF('C Report Grouper'!$B$10:$B$49,'WW Spending Actual'!$B33,'C Report Grouper'!Y$10:Y$49)+SUMIF('Total Adjustments'!$B$14:$B$53,'WW Spending Actual'!$B33,'Total Adjustments'!X$14:X$53)</f>
        <v>0</v>
      </c>
      <c r="Y33" s="395">
        <f>SUMIF('C Report Grouper'!$B$10:$B$49,'WW Spending Actual'!$B33,'C Report Grouper'!Z$10:Z$49)+SUMIF('Total Adjustments'!$B$14:$B$53,'WW Spending Actual'!$B33,'Total Adjustments'!Y$14:Y$53)</f>
        <v>0</v>
      </c>
      <c r="Z33" s="99">
        <f>SUMIF('C Report Grouper'!$B$10:$B$49,'WW Spending Actual'!$B33,'C Report Grouper'!AA$10:AA$49)+SUMIF('Total Adjustments'!$B$14:$B$53,'WW Spending Actual'!$B33,'Total Adjustments'!Z$14:Z$53)</f>
        <v>0</v>
      </c>
      <c r="AA33" s="98">
        <f>SUMIF('C Report Grouper'!$B$10:$B$49,'WW Spending Actual'!$B33,'C Report Grouper'!AB$10:AB$49)+SUMIF('Total Adjustments'!$B$14:$B$53,'WW Spending Actual'!$B33,'Total Adjustments'!AA$14:AA$53)</f>
        <v>0</v>
      </c>
      <c r="AB33" s="98">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t="13" hidden="1" x14ac:dyDescent="0.3">
      <c r="B34" s="66"/>
      <c r="C34" s="56"/>
      <c r="D34" s="97"/>
      <c r="E34" s="98"/>
      <c r="F34" s="98"/>
      <c r="G34" s="98"/>
      <c r="H34" s="98"/>
      <c r="I34" s="98"/>
      <c r="J34" s="98"/>
      <c r="K34" s="98"/>
      <c r="L34" s="98"/>
      <c r="M34" s="98"/>
      <c r="N34" s="98"/>
      <c r="O34" s="98"/>
      <c r="P34" s="98"/>
      <c r="Q34" s="98"/>
      <c r="R34" s="98"/>
      <c r="S34" s="98"/>
      <c r="T34" s="98"/>
      <c r="U34" s="97"/>
      <c r="V34" s="395"/>
      <c r="W34" s="395"/>
      <c r="X34" s="395"/>
      <c r="Y34" s="395"/>
      <c r="Z34" s="99"/>
      <c r="AA34" s="98"/>
      <c r="AB34" s="98"/>
      <c r="AC34" s="98"/>
      <c r="AD34" s="98"/>
      <c r="AE34" s="98"/>
      <c r="AF34" s="98"/>
      <c r="AG34" s="99"/>
    </row>
    <row r="35" spans="2:33" ht="13" hidden="1" x14ac:dyDescent="0.3">
      <c r="B35" s="59" t="s">
        <v>42</v>
      </c>
      <c r="C35" s="56"/>
      <c r="D35" s="97"/>
      <c r="E35" s="98"/>
      <c r="F35" s="98"/>
      <c r="G35" s="98"/>
      <c r="H35" s="98"/>
      <c r="I35" s="98"/>
      <c r="J35" s="98"/>
      <c r="K35" s="98"/>
      <c r="L35" s="98"/>
      <c r="M35" s="98"/>
      <c r="N35" s="98"/>
      <c r="O35" s="98"/>
      <c r="P35" s="98"/>
      <c r="Q35" s="98"/>
      <c r="R35" s="98"/>
      <c r="S35" s="98"/>
      <c r="T35" s="98"/>
      <c r="U35" s="97"/>
      <c r="V35" s="395"/>
      <c r="W35" s="395"/>
      <c r="X35" s="395"/>
      <c r="Y35" s="395"/>
      <c r="Z35" s="99"/>
      <c r="AA35" s="98"/>
      <c r="AB35" s="98"/>
      <c r="AC35" s="98"/>
      <c r="AD35" s="98"/>
      <c r="AE35" s="98"/>
      <c r="AF35" s="98"/>
      <c r="AG35" s="99"/>
    </row>
    <row r="36" spans="2:33" ht="13" hidden="1" x14ac:dyDescent="0.3">
      <c r="B36" s="33" t="str">
        <f>IFERROR(VLOOKUP(C36,'MEG Def'!$A$47:$B$50,2),"")</f>
        <v/>
      </c>
      <c r="C36" s="56"/>
      <c r="D36" s="97">
        <f>SUMIF('C Report Grouper'!$B$10:$B$49,'WW Spending Actual'!$B36,'C Report Grouper'!E$10:E$49)+SUMIF('Total Adjustments'!$B$14:$B$53,'WW Spending Actual'!$B36,'Total Adjustments'!D$14:D$53)</f>
        <v>0</v>
      </c>
      <c r="E36" s="98">
        <f>SUMIF('C Report Grouper'!$B$10:$B$49,'WW Spending Actual'!$B36,'C Report Grouper'!F$10:F$49)+SUMIF('Total Adjustments'!$B$14:$B$53,'WW Spending Actual'!$B36,'Total Adjustments'!E$14:E$53)</f>
        <v>0</v>
      </c>
      <c r="F36" s="98">
        <f>SUMIF('C Report Grouper'!$B$10:$B$49,'WW Spending Actual'!$B36,'C Report Grouper'!G$10:G$49)+SUMIF('Total Adjustments'!$B$14:$B$53,'WW Spending Actual'!$B36,'Total Adjustments'!F$14:F$53)</f>
        <v>0</v>
      </c>
      <c r="G36" s="98">
        <f>SUMIF('C Report Grouper'!$B$10:$B$49,'WW Spending Actual'!$B36,'C Report Grouper'!H$10:H$49)+SUMIF('Total Adjustments'!$B$14:$B$53,'WW Spending Actual'!$B36,'Total Adjustments'!G$14:G$53)</f>
        <v>0</v>
      </c>
      <c r="H36" s="98">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7">
        <f>SUMIF('C Report Grouper'!$B$10:$B$49,'WW Spending Actual'!$B36,'C Report Grouper'!V$10:V$49)+SUMIF('Total Adjustments'!$B$14:$B$53,'WW Spending Actual'!$B36,'Total Adjustments'!U$14:U$53)</f>
        <v>0</v>
      </c>
      <c r="V36" s="395">
        <f>SUMIF('C Report Grouper'!$B$10:$B$49,'WW Spending Actual'!$B36,'C Report Grouper'!W$10:W$49)+SUMIF('Total Adjustments'!$B$14:$B$53,'WW Spending Actual'!$B36,'Total Adjustments'!V$14:V$53)</f>
        <v>0</v>
      </c>
      <c r="W36" s="395">
        <f>SUMIF('C Report Grouper'!$B$10:$B$49,'WW Spending Actual'!$B36,'C Report Grouper'!X$10:X$49)+SUMIF('Total Adjustments'!$B$14:$B$53,'WW Spending Actual'!$B36,'Total Adjustments'!W$14:W$53)</f>
        <v>0</v>
      </c>
      <c r="X36" s="395">
        <f>SUMIF('C Report Grouper'!$B$10:$B$49,'WW Spending Actual'!$B36,'C Report Grouper'!Y$10:Y$49)+SUMIF('Total Adjustments'!$B$14:$B$53,'WW Spending Actual'!$B36,'Total Adjustments'!X$14:X$53)</f>
        <v>0</v>
      </c>
      <c r="Y36" s="395">
        <f>SUMIF('C Report Grouper'!$B$10:$B$49,'WW Spending Actual'!$B36,'C Report Grouper'!Z$10:Z$49)+SUMIF('Total Adjustments'!$B$14:$B$53,'WW Spending Actual'!$B36,'Total Adjustments'!Y$14:Y$53)</f>
        <v>0</v>
      </c>
      <c r="Z36" s="99">
        <f>SUMIF('C Report Grouper'!$B$10:$B$49,'WW Spending Actual'!$B36,'C Report Grouper'!AA$10:AA$49)+SUMIF('Total Adjustments'!$B$14:$B$53,'WW Spending Actual'!$B36,'Total Adjustments'!Z$14:Z$53)</f>
        <v>0</v>
      </c>
      <c r="AA36" s="98">
        <f>SUMIF('C Report Grouper'!$B$10:$B$49,'WW Spending Actual'!$B36,'C Report Grouper'!AB$10:AB$49)+SUMIF('Total Adjustments'!$B$14:$B$53,'WW Spending Actual'!$B36,'Total Adjustments'!AA$14:AA$53)</f>
        <v>0</v>
      </c>
      <c r="AB36" s="98">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t="13" hidden="1" x14ac:dyDescent="0.3">
      <c r="B37" s="33" t="str">
        <f>IFERROR(VLOOKUP(C37,'MEG Def'!$A$47:$B$50,2),"")</f>
        <v/>
      </c>
      <c r="C37" s="56"/>
      <c r="D37" s="97">
        <f>SUMIF('C Report Grouper'!$B$10:$B$49,'WW Spending Actual'!$B37,'C Report Grouper'!E$10:E$49)+SUMIF('Total Adjustments'!$B$14:$B$53,'WW Spending Actual'!$B37,'Total Adjustments'!D$14:D$53)</f>
        <v>0</v>
      </c>
      <c r="E37" s="98">
        <f>SUMIF('C Report Grouper'!$B$10:$B$49,'WW Spending Actual'!$B37,'C Report Grouper'!F$10:F$49)+SUMIF('Total Adjustments'!$B$14:$B$53,'WW Spending Actual'!$B37,'Total Adjustments'!E$14:E$53)</f>
        <v>0</v>
      </c>
      <c r="F37" s="98">
        <f>SUMIF('C Report Grouper'!$B$10:$B$49,'WW Spending Actual'!$B37,'C Report Grouper'!G$10:G$49)+SUMIF('Total Adjustments'!$B$14:$B$53,'WW Spending Actual'!$B37,'Total Adjustments'!F$14:F$53)</f>
        <v>0</v>
      </c>
      <c r="G37" s="98">
        <f>SUMIF('C Report Grouper'!$B$10:$B$49,'WW Spending Actual'!$B37,'C Report Grouper'!H$10:H$49)+SUMIF('Total Adjustments'!$B$14:$B$53,'WW Spending Actual'!$B37,'Total Adjustments'!G$14:G$53)</f>
        <v>0</v>
      </c>
      <c r="H37" s="98">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7">
        <f>SUMIF('C Report Grouper'!$B$10:$B$49,'WW Spending Actual'!$B37,'C Report Grouper'!V$10:V$49)+SUMIF('Total Adjustments'!$B$14:$B$53,'WW Spending Actual'!$B37,'Total Adjustments'!U$14:U$53)</f>
        <v>0</v>
      </c>
      <c r="V37" s="395">
        <f>SUMIF('C Report Grouper'!$B$10:$B$49,'WW Spending Actual'!$B37,'C Report Grouper'!W$10:W$49)+SUMIF('Total Adjustments'!$B$14:$B$53,'WW Spending Actual'!$B37,'Total Adjustments'!V$14:V$53)</f>
        <v>0</v>
      </c>
      <c r="W37" s="395">
        <f>SUMIF('C Report Grouper'!$B$10:$B$49,'WW Spending Actual'!$B37,'C Report Grouper'!X$10:X$49)+SUMIF('Total Adjustments'!$B$14:$B$53,'WW Spending Actual'!$B37,'Total Adjustments'!W$14:W$53)</f>
        <v>0</v>
      </c>
      <c r="X37" s="395">
        <f>SUMIF('C Report Grouper'!$B$10:$B$49,'WW Spending Actual'!$B37,'C Report Grouper'!Y$10:Y$49)+SUMIF('Total Adjustments'!$B$14:$B$53,'WW Spending Actual'!$B37,'Total Adjustments'!X$14:X$53)</f>
        <v>0</v>
      </c>
      <c r="Y37" s="395">
        <f>SUMIF('C Report Grouper'!$B$10:$B$49,'WW Spending Actual'!$B37,'C Report Grouper'!Z$10:Z$49)+SUMIF('Total Adjustments'!$B$14:$B$53,'WW Spending Actual'!$B37,'Total Adjustments'!Y$14:Y$53)</f>
        <v>0</v>
      </c>
      <c r="Z37" s="99">
        <f>SUMIF('C Report Grouper'!$B$10:$B$49,'WW Spending Actual'!$B37,'C Report Grouper'!AA$10:AA$49)+SUMIF('Total Adjustments'!$B$14:$B$53,'WW Spending Actual'!$B37,'Total Adjustments'!Z$14:Z$53)</f>
        <v>0</v>
      </c>
      <c r="AA37" s="98">
        <f>SUMIF('C Report Grouper'!$B$10:$B$49,'WW Spending Actual'!$B37,'C Report Grouper'!AB$10:AB$49)+SUMIF('Total Adjustments'!$B$14:$B$53,'WW Spending Actual'!$B37,'Total Adjustments'!AA$14:AA$53)</f>
        <v>0</v>
      </c>
      <c r="AB37" s="98">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t="13" hidden="1" x14ac:dyDescent="0.3">
      <c r="B38" s="33" t="str">
        <f>IFERROR(VLOOKUP(C38,'MEG Def'!$A$47:$B$50,2),"")</f>
        <v/>
      </c>
      <c r="C38" s="56"/>
      <c r="D38" s="97">
        <f>SUMIF('C Report Grouper'!$B$10:$B$49,'WW Spending Actual'!$B38,'C Report Grouper'!E$10:E$49)+SUMIF('Total Adjustments'!$B$14:$B$53,'WW Spending Actual'!$B38,'Total Adjustments'!D$14:D$53)</f>
        <v>0</v>
      </c>
      <c r="E38" s="98">
        <f>SUMIF('C Report Grouper'!$B$10:$B$49,'WW Spending Actual'!$B38,'C Report Grouper'!F$10:F$49)+SUMIF('Total Adjustments'!$B$14:$B$53,'WW Spending Actual'!$B38,'Total Adjustments'!E$14:E$53)</f>
        <v>0</v>
      </c>
      <c r="F38" s="98">
        <f>SUMIF('C Report Grouper'!$B$10:$B$49,'WW Spending Actual'!$B38,'C Report Grouper'!G$10:G$49)+SUMIF('Total Adjustments'!$B$14:$B$53,'WW Spending Actual'!$B38,'Total Adjustments'!F$14:F$53)</f>
        <v>0</v>
      </c>
      <c r="G38" s="98">
        <f>SUMIF('C Report Grouper'!$B$10:$B$49,'WW Spending Actual'!$B38,'C Report Grouper'!H$10:H$49)+SUMIF('Total Adjustments'!$B$14:$B$53,'WW Spending Actual'!$B38,'Total Adjustments'!G$14:G$53)</f>
        <v>0</v>
      </c>
      <c r="H38" s="98">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7">
        <f>SUMIF('C Report Grouper'!$B$10:$B$49,'WW Spending Actual'!$B38,'C Report Grouper'!V$10:V$49)+SUMIF('Total Adjustments'!$B$14:$B$53,'WW Spending Actual'!$B38,'Total Adjustments'!U$14:U$53)</f>
        <v>0</v>
      </c>
      <c r="V38" s="395">
        <f>SUMIF('C Report Grouper'!$B$10:$B$49,'WW Spending Actual'!$B38,'C Report Grouper'!W$10:W$49)+SUMIF('Total Adjustments'!$B$14:$B$53,'WW Spending Actual'!$B38,'Total Adjustments'!V$14:V$53)</f>
        <v>0</v>
      </c>
      <c r="W38" s="395">
        <f>SUMIF('C Report Grouper'!$B$10:$B$49,'WW Spending Actual'!$B38,'C Report Grouper'!X$10:X$49)+SUMIF('Total Adjustments'!$B$14:$B$53,'WW Spending Actual'!$B38,'Total Adjustments'!W$14:W$53)</f>
        <v>0</v>
      </c>
      <c r="X38" s="395">
        <f>SUMIF('C Report Grouper'!$B$10:$B$49,'WW Spending Actual'!$B38,'C Report Grouper'!Y$10:Y$49)+SUMIF('Total Adjustments'!$B$14:$B$53,'WW Spending Actual'!$B38,'Total Adjustments'!X$14:X$53)</f>
        <v>0</v>
      </c>
      <c r="Y38" s="395">
        <f>SUMIF('C Report Grouper'!$B$10:$B$49,'WW Spending Actual'!$B38,'C Report Grouper'!Z$10:Z$49)+SUMIF('Total Adjustments'!$B$14:$B$53,'WW Spending Actual'!$B38,'Total Adjustments'!Y$14:Y$53)</f>
        <v>0</v>
      </c>
      <c r="Z38" s="99">
        <f>SUMIF('C Report Grouper'!$B$10:$B$49,'WW Spending Actual'!$B38,'C Report Grouper'!AA$10:AA$49)+SUMIF('Total Adjustments'!$B$14:$B$53,'WW Spending Actual'!$B38,'Total Adjustments'!Z$14:Z$53)</f>
        <v>0</v>
      </c>
      <c r="AA38" s="98">
        <f>SUMIF('C Report Grouper'!$B$10:$B$49,'WW Spending Actual'!$B38,'C Report Grouper'!AB$10:AB$49)+SUMIF('Total Adjustments'!$B$14:$B$53,'WW Spending Actual'!$B38,'Total Adjustments'!AA$14:AA$53)</f>
        <v>0</v>
      </c>
      <c r="AB38" s="98">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t="13" hidden="1" x14ac:dyDescent="0.3">
      <c r="B39" s="33"/>
      <c r="C39" s="56"/>
      <c r="D39" s="97"/>
      <c r="E39" s="98"/>
      <c r="F39" s="98"/>
      <c r="G39" s="98"/>
      <c r="H39" s="98"/>
      <c r="I39" s="98"/>
      <c r="J39" s="98"/>
      <c r="K39" s="98"/>
      <c r="L39" s="98"/>
      <c r="M39" s="98"/>
      <c r="N39" s="98"/>
      <c r="O39" s="98"/>
      <c r="P39" s="98"/>
      <c r="Q39" s="98"/>
      <c r="R39" s="98"/>
      <c r="S39" s="98"/>
      <c r="T39" s="98"/>
      <c r="U39" s="97"/>
      <c r="V39" s="395"/>
      <c r="W39" s="395"/>
      <c r="X39" s="395"/>
      <c r="Y39" s="395"/>
      <c r="Z39" s="99"/>
      <c r="AA39" s="98"/>
      <c r="AB39" s="98"/>
      <c r="AC39" s="98"/>
      <c r="AD39" s="98"/>
      <c r="AE39" s="98"/>
      <c r="AF39" s="98"/>
      <c r="AG39" s="99"/>
    </row>
    <row r="40" spans="2:33" ht="13" hidden="1" x14ac:dyDescent="0.3">
      <c r="B40" s="59" t="s">
        <v>80</v>
      </c>
      <c r="C40" s="56"/>
      <c r="D40" s="97"/>
      <c r="E40" s="98"/>
      <c r="F40" s="98"/>
      <c r="G40" s="98"/>
      <c r="H40" s="98"/>
      <c r="I40" s="98"/>
      <c r="J40" s="98"/>
      <c r="K40" s="98"/>
      <c r="L40" s="98"/>
      <c r="M40" s="98"/>
      <c r="N40" s="98"/>
      <c r="O40" s="98"/>
      <c r="P40" s="98"/>
      <c r="Q40" s="98"/>
      <c r="R40" s="98"/>
      <c r="S40" s="98"/>
      <c r="T40" s="98"/>
      <c r="U40" s="97"/>
      <c r="V40" s="395"/>
      <c r="W40" s="395"/>
      <c r="X40" s="395"/>
      <c r="Y40" s="395"/>
      <c r="Z40" s="99"/>
      <c r="AA40" s="98"/>
      <c r="AB40" s="98"/>
      <c r="AC40" s="98"/>
      <c r="AD40" s="98"/>
      <c r="AE40" s="98"/>
      <c r="AF40" s="98"/>
      <c r="AG40" s="99"/>
    </row>
    <row r="41" spans="2:33" ht="13" hidden="1" x14ac:dyDescent="0.3">
      <c r="B41" s="33" t="str">
        <f>IFERROR(VLOOKUP(C41,'MEG Def'!$A$52:$B$55,2),"")</f>
        <v/>
      </c>
      <c r="C41" s="56"/>
      <c r="D41" s="97">
        <f>SUMIF('C Report Grouper'!$B$10:$B$49,'WW Spending Actual'!$B41,'C Report Grouper'!E$10:E$49)+SUMIF('Total Adjustments'!$B$14:$B$53,'WW Spending Actual'!$B41,'Total Adjustments'!D$14:D$53)</f>
        <v>0</v>
      </c>
      <c r="E41" s="98">
        <f>SUMIF('C Report Grouper'!$B$10:$B$49,'WW Spending Actual'!$B41,'C Report Grouper'!F$10:F$49)+SUMIF('Total Adjustments'!$B$14:$B$53,'WW Spending Actual'!$B41,'Total Adjustments'!E$14:E$53)</f>
        <v>0</v>
      </c>
      <c r="F41" s="98">
        <f>SUMIF('C Report Grouper'!$B$10:$B$49,'WW Spending Actual'!$B41,'C Report Grouper'!G$10:G$49)+SUMIF('Total Adjustments'!$B$14:$B$53,'WW Spending Actual'!$B41,'Total Adjustments'!F$14:F$53)</f>
        <v>0</v>
      </c>
      <c r="G41" s="98">
        <f>SUMIF('C Report Grouper'!$B$10:$B$49,'WW Spending Actual'!$B41,'C Report Grouper'!H$10:H$49)+SUMIF('Total Adjustments'!$B$14:$B$53,'WW Spending Actual'!$B41,'Total Adjustments'!G$14:G$53)</f>
        <v>0</v>
      </c>
      <c r="H41" s="98">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7">
        <f>SUMIF('C Report Grouper'!$B$10:$B$49,'WW Spending Actual'!$B41,'C Report Grouper'!V$10:V$49)+SUMIF('Total Adjustments'!$B$14:$B$53,'WW Spending Actual'!$B41,'Total Adjustments'!U$14:U$53)</f>
        <v>0</v>
      </c>
      <c r="V41" s="395">
        <f>SUMIF('C Report Grouper'!$B$10:$B$49,'WW Spending Actual'!$B41,'C Report Grouper'!W$10:W$49)+SUMIF('Total Adjustments'!$B$14:$B$53,'WW Spending Actual'!$B41,'Total Adjustments'!V$14:V$53)</f>
        <v>0</v>
      </c>
      <c r="W41" s="395">
        <f>SUMIF('C Report Grouper'!$B$10:$B$49,'WW Spending Actual'!$B41,'C Report Grouper'!X$10:X$49)+SUMIF('Total Adjustments'!$B$14:$B$53,'WW Spending Actual'!$B41,'Total Adjustments'!W$14:W$53)</f>
        <v>0</v>
      </c>
      <c r="X41" s="395">
        <f>SUMIF('C Report Grouper'!$B$10:$B$49,'WW Spending Actual'!$B41,'C Report Grouper'!Y$10:Y$49)+SUMIF('Total Adjustments'!$B$14:$B$53,'WW Spending Actual'!$B41,'Total Adjustments'!X$14:X$53)</f>
        <v>0</v>
      </c>
      <c r="Y41" s="395">
        <f>SUMIF('C Report Grouper'!$B$10:$B$49,'WW Spending Actual'!$B41,'C Report Grouper'!Z$10:Z$49)+SUMIF('Total Adjustments'!$B$14:$B$53,'WW Spending Actual'!$B41,'Total Adjustments'!Y$14:Y$53)</f>
        <v>0</v>
      </c>
      <c r="Z41" s="99">
        <f>SUMIF('C Report Grouper'!$B$10:$B$49,'WW Spending Actual'!$B41,'C Report Grouper'!AA$10:AA$49)+SUMIF('Total Adjustments'!$B$14:$B$53,'WW Spending Actual'!$B41,'Total Adjustments'!Z$14:Z$53)</f>
        <v>0</v>
      </c>
      <c r="AA41" s="98">
        <f>SUMIF('C Report Grouper'!$B$10:$B$49,'WW Spending Actual'!$B41,'C Report Grouper'!AB$10:AB$49)+SUMIF('Total Adjustments'!$B$14:$B$53,'WW Spending Actual'!$B41,'Total Adjustments'!AA$14:AA$53)</f>
        <v>0</v>
      </c>
      <c r="AB41" s="98">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t="13" hidden="1" x14ac:dyDescent="0.3">
      <c r="B42" s="33" t="str">
        <f>IFERROR(VLOOKUP(C42,'MEG Def'!$A$52:$B$55,2),"")</f>
        <v/>
      </c>
      <c r="C42" s="56"/>
      <c r="D42" s="97">
        <f>SUMIF('C Report Grouper'!$B$10:$B$49,'WW Spending Actual'!$B42,'C Report Grouper'!E$10:E$49)+SUMIF('Total Adjustments'!$B$14:$B$53,'WW Spending Actual'!$B42,'Total Adjustments'!D$14:D$53)</f>
        <v>0</v>
      </c>
      <c r="E42" s="98">
        <f>SUMIF('C Report Grouper'!$B$10:$B$49,'WW Spending Actual'!$B42,'C Report Grouper'!F$10:F$49)+SUMIF('Total Adjustments'!$B$14:$B$53,'WW Spending Actual'!$B42,'Total Adjustments'!E$14:E$53)</f>
        <v>0</v>
      </c>
      <c r="F42" s="98">
        <f>SUMIF('C Report Grouper'!$B$10:$B$49,'WW Spending Actual'!$B42,'C Report Grouper'!G$10:G$49)+SUMIF('Total Adjustments'!$B$14:$B$53,'WW Spending Actual'!$B42,'Total Adjustments'!F$14:F$53)</f>
        <v>0</v>
      </c>
      <c r="G42" s="98">
        <f>SUMIF('C Report Grouper'!$B$10:$B$49,'WW Spending Actual'!$B42,'C Report Grouper'!H$10:H$49)+SUMIF('Total Adjustments'!$B$14:$B$53,'WW Spending Actual'!$B42,'Total Adjustments'!G$14:G$53)</f>
        <v>0</v>
      </c>
      <c r="H42" s="98">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7">
        <f>SUMIF('C Report Grouper'!$B$10:$B$49,'WW Spending Actual'!$B42,'C Report Grouper'!V$10:V$49)+SUMIF('Total Adjustments'!$B$14:$B$53,'WW Spending Actual'!$B42,'Total Adjustments'!U$14:U$53)</f>
        <v>0</v>
      </c>
      <c r="V42" s="395">
        <f>SUMIF('C Report Grouper'!$B$10:$B$49,'WW Spending Actual'!$B42,'C Report Grouper'!W$10:W$49)+SUMIF('Total Adjustments'!$B$14:$B$53,'WW Spending Actual'!$B42,'Total Adjustments'!V$14:V$53)</f>
        <v>0</v>
      </c>
      <c r="W42" s="395">
        <f>SUMIF('C Report Grouper'!$B$10:$B$49,'WW Spending Actual'!$B42,'C Report Grouper'!X$10:X$49)+SUMIF('Total Adjustments'!$B$14:$B$53,'WW Spending Actual'!$B42,'Total Adjustments'!W$14:W$53)</f>
        <v>0</v>
      </c>
      <c r="X42" s="395">
        <f>SUMIF('C Report Grouper'!$B$10:$B$49,'WW Spending Actual'!$B42,'C Report Grouper'!Y$10:Y$49)+SUMIF('Total Adjustments'!$B$14:$B$53,'WW Spending Actual'!$B42,'Total Adjustments'!X$14:X$53)</f>
        <v>0</v>
      </c>
      <c r="Y42" s="395">
        <f>SUMIF('C Report Grouper'!$B$10:$B$49,'WW Spending Actual'!$B42,'C Report Grouper'!Z$10:Z$49)+SUMIF('Total Adjustments'!$B$14:$B$53,'WW Spending Actual'!$B42,'Total Adjustments'!Y$14:Y$53)</f>
        <v>0</v>
      </c>
      <c r="Z42" s="99">
        <f>SUMIF('C Report Grouper'!$B$10:$B$49,'WW Spending Actual'!$B42,'C Report Grouper'!AA$10:AA$49)+SUMIF('Total Adjustments'!$B$14:$B$53,'WW Spending Actual'!$B42,'Total Adjustments'!Z$14:Z$53)</f>
        <v>0</v>
      </c>
      <c r="AA42" s="98">
        <f>SUMIF('C Report Grouper'!$B$10:$B$49,'WW Spending Actual'!$B42,'C Report Grouper'!AB$10:AB$49)+SUMIF('Total Adjustments'!$B$14:$B$53,'WW Spending Actual'!$B42,'Total Adjustments'!AA$14:AA$53)</f>
        <v>0</v>
      </c>
      <c r="AB42" s="98">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t="13" hidden="1" x14ac:dyDescent="0.3">
      <c r="B43" s="33" t="str">
        <f>IFERROR(VLOOKUP(C43,'MEG Def'!$A$52:$B$55,2),"")</f>
        <v/>
      </c>
      <c r="C43" s="56"/>
      <c r="D43" s="97">
        <f>SUMIF('C Report Grouper'!$B$10:$B$49,'WW Spending Actual'!$B43,'C Report Grouper'!E$10:E$49)+SUMIF('Total Adjustments'!$B$14:$B$53,'WW Spending Actual'!$B43,'Total Adjustments'!D$14:D$53)</f>
        <v>0</v>
      </c>
      <c r="E43" s="98">
        <f>SUMIF('C Report Grouper'!$B$10:$B$49,'WW Spending Actual'!$B43,'C Report Grouper'!F$10:F$49)+SUMIF('Total Adjustments'!$B$14:$B$53,'WW Spending Actual'!$B43,'Total Adjustments'!E$14:E$53)</f>
        <v>0</v>
      </c>
      <c r="F43" s="98">
        <f>SUMIF('C Report Grouper'!$B$10:$B$49,'WW Spending Actual'!$B43,'C Report Grouper'!G$10:G$49)+SUMIF('Total Adjustments'!$B$14:$B$53,'WW Spending Actual'!$B43,'Total Adjustments'!F$14:F$53)</f>
        <v>0</v>
      </c>
      <c r="G43" s="98">
        <f>SUMIF('C Report Grouper'!$B$10:$B$49,'WW Spending Actual'!$B43,'C Report Grouper'!H$10:H$49)+SUMIF('Total Adjustments'!$B$14:$B$53,'WW Spending Actual'!$B43,'Total Adjustments'!G$14:G$53)</f>
        <v>0</v>
      </c>
      <c r="H43" s="98">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7">
        <f>SUMIF('C Report Grouper'!$B$10:$B$49,'WW Spending Actual'!$B43,'C Report Grouper'!V$10:V$49)+SUMIF('Total Adjustments'!$B$14:$B$53,'WW Spending Actual'!$B43,'Total Adjustments'!U$14:U$53)</f>
        <v>0</v>
      </c>
      <c r="V43" s="395">
        <f>SUMIF('C Report Grouper'!$B$10:$B$49,'WW Spending Actual'!$B43,'C Report Grouper'!W$10:W$49)+SUMIF('Total Adjustments'!$B$14:$B$53,'WW Spending Actual'!$B43,'Total Adjustments'!V$14:V$53)</f>
        <v>0</v>
      </c>
      <c r="W43" s="395">
        <f>SUMIF('C Report Grouper'!$B$10:$B$49,'WW Spending Actual'!$B43,'C Report Grouper'!X$10:X$49)+SUMIF('Total Adjustments'!$B$14:$B$53,'WW Spending Actual'!$B43,'Total Adjustments'!W$14:W$53)</f>
        <v>0</v>
      </c>
      <c r="X43" s="395">
        <f>SUMIF('C Report Grouper'!$B$10:$B$49,'WW Spending Actual'!$B43,'C Report Grouper'!Y$10:Y$49)+SUMIF('Total Adjustments'!$B$14:$B$53,'WW Spending Actual'!$B43,'Total Adjustments'!X$14:X$53)</f>
        <v>0</v>
      </c>
      <c r="Y43" s="395">
        <f>SUMIF('C Report Grouper'!$B$10:$B$49,'WW Spending Actual'!$B43,'C Report Grouper'!Z$10:Z$49)+SUMIF('Total Adjustments'!$B$14:$B$53,'WW Spending Actual'!$B43,'Total Adjustments'!Y$14:Y$53)</f>
        <v>0</v>
      </c>
      <c r="Z43" s="99">
        <f>SUMIF('C Report Grouper'!$B$10:$B$49,'WW Spending Actual'!$B43,'C Report Grouper'!AA$10:AA$49)+SUMIF('Total Adjustments'!$B$14:$B$53,'WW Spending Actual'!$B43,'Total Adjustments'!Z$14:Z$53)</f>
        <v>0</v>
      </c>
      <c r="AA43" s="98">
        <f>SUMIF('C Report Grouper'!$B$10:$B$49,'WW Spending Actual'!$B43,'C Report Grouper'!AB$10:AB$49)+SUMIF('Total Adjustments'!$B$14:$B$53,'WW Spending Actual'!$B43,'Total Adjustments'!AA$14:AA$53)</f>
        <v>0</v>
      </c>
      <c r="AB43" s="98">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t="13" hidden="1" x14ac:dyDescent="0.3">
      <c r="B44" s="33"/>
      <c r="C44" s="56"/>
      <c r="D44" s="97"/>
      <c r="E44" s="98"/>
      <c r="F44" s="98"/>
      <c r="G44" s="98"/>
      <c r="H44" s="98"/>
      <c r="I44" s="98"/>
      <c r="J44" s="98"/>
      <c r="K44" s="98"/>
      <c r="L44" s="98"/>
      <c r="M44" s="98"/>
      <c r="N44" s="98"/>
      <c r="O44" s="98"/>
      <c r="P44" s="98"/>
      <c r="Q44" s="98"/>
      <c r="R44" s="98"/>
      <c r="S44" s="98"/>
      <c r="T44" s="98"/>
      <c r="U44" s="97"/>
      <c r="V44" s="395"/>
      <c r="W44" s="395"/>
      <c r="X44" s="395"/>
      <c r="Y44" s="395"/>
      <c r="Z44" s="99"/>
      <c r="AA44" s="98"/>
      <c r="AB44" s="98"/>
      <c r="AC44" s="98"/>
      <c r="AD44" s="98"/>
      <c r="AE44" s="98"/>
      <c r="AF44" s="98"/>
      <c r="AG44" s="99"/>
    </row>
    <row r="45" spans="2:33" ht="13" hidden="1" x14ac:dyDescent="0.3">
      <c r="B45" s="59" t="s">
        <v>81</v>
      </c>
      <c r="C45" s="56"/>
      <c r="D45" s="97"/>
      <c r="E45" s="98"/>
      <c r="F45" s="98"/>
      <c r="G45" s="98"/>
      <c r="H45" s="98"/>
      <c r="I45" s="98"/>
      <c r="J45" s="98"/>
      <c r="K45" s="98"/>
      <c r="L45" s="98"/>
      <c r="M45" s="98"/>
      <c r="N45" s="98"/>
      <c r="O45" s="98"/>
      <c r="P45" s="98"/>
      <c r="Q45" s="98"/>
      <c r="R45" s="98"/>
      <c r="S45" s="98"/>
      <c r="T45" s="98"/>
      <c r="U45" s="97"/>
      <c r="V45" s="395"/>
      <c r="W45" s="395"/>
      <c r="X45" s="395"/>
      <c r="Y45" s="395"/>
      <c r="Z45" s="99"/>
      <c r="AA45" s="98"/>
      <c r="AB45" s="98"/>
      <c r="AC45" s="98"/>
      <c r="AD45" s="98"/>
      <c r="AE45" s="98"/>
      <c r="AF45" s="98"/>
      <c r="AG45" s="99"/>
    </row>
    <row r="46" spans="2:33" ht="13" hidden="1" x14ac:dyDescent="0.3">
      <c r="B46" s="33" t="str">
        <f>IFERROR(VLOOKUP(C46,'MEG Def'!$A$57:$B$60,2),"")</f>
        <v/>
      </c>
      <c r="C46" s="56"/>
      <c r="D46" s="97">
        <f>SUMIF('C Report Grouper'!$B$10:$B$49,'WW Spending Actual'!$B46,'C Report Grouper'!E$10:E$49)+SUMIF('Total Adjustments'!$B$14:$B$53,'WW Spending Actual'!$B46,'Total Adjustments'!D$14:D$53)</f>
        <v>0</v>
      </c>
      <c r="E46" s="98">
        <f>SUMIF('C Report Grouper'!$B$10:$B$49,'WW Spending Actual'!$B46,'C Report Grouper'!F$10:F$49)+SUMIF('Total Adjustments'!$B$14:$B$53,'WW Spending Actual'!$B46,'Total Adjustments'!E$14:E$53)</f>
        <v>0</v>
      </c>
      <c r="F46" s="98">
        <f>SUMIF('C Report Grouper'!$B$10:$B$49,'WW Spending Actual'!$B46,'C Report Grouper'!G$10:G$49)+SUMIF('Total Adjustments'!$B$14:$B$53,'WW Spending Actual'!$B46,'Total Adjustments'!F$14:F$53)</f>
        <v>0</v>
      </c>
      <c r="G46" s="98">
        <f>SUMIF('C Report Grouper'!$B$10:$B$49,'WW Spending Actual'!$B46,'C Report Grouper'!H$10:H$49)+SUMIF('Total Adjustments'!$B$14:$B$53,'WW Spending Actual'!$B46,'Total Adjustments'!G$14:G$53)</f>
        <v>0</v>
      </c>
      <c r="H46" s="98">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7">
        <f>SUMIF('C Report Grouper'!$B$10:$B$49,'WW Spending Actual'!$B46,'C Report Grouper'!V$10:V$49)+SUMIF('Total Adjustments'!$B$14:$B$53,'WW Spending Actual'!$B46,'Total Adjustments'!U$14:U$53)</f>
        <v>0</v>
      </c>
      <c r="V46" s="395">
        <f>SUMIF('C Report Grouper'!$B$10:$B$49,'WW Spending Actual'!$B46,'C Report Grouper'!W$10:W$49)+SUMIF('Total Adjustments'!$B$14:$B$53,'WW Spending Actual'!$B46,'Total Adjustments'!V$14:V$53)</f>
        <v>0</v>
      </c>
      <c r="W46" s="395">
        <f>SUMIF('C Report Grouper'!$B$10:$B$49,'WW Spending Actual'!$B46,'C Report Grouper'!X$10:X$49)+SUMIF('Total Adjustments'!$B$14:$B$53,'WW Spending Actual'!$B46,'Total Adjustments'!W$14:W$53)</f>
        <v>0</v>
      </c>
      <c r="X46" s="395">
        <f>SUMIF('C Report Grouper'!$B$10:$B$49,'WW Spending Actual'!$B46,'C Report Grouper'!Y$10:Y$49)+SUMIF('Total Adjustments'!$B$14:$B$53,'WW Spending Actual'!$B46,'Total Adjustments'!X$14:X$53)</f>
        <v>0</v>
      </c>
      <c r="Y46" s="395">
        <f>SUMIF('C Report Grouper'!$B$10:$B$49,'WW Spending Actual'!$B46,'C Report Grouper'!Z$10:Z$49)+SUMIF('Total Adjustments'!$B$14:$B$53,'WW Spending Actual'!$B46,'Total Adjustments'!Y$14:Y$53)</f>
        <v>0</v>
      </c>
      <c r="Z46" s="99">
        <f>SUMIF('C Report Grouper'!$B$10:$B$49,'WW Spending Actual'!$B46,'C Report Grouper'!AA$10:AA$49)+SUMIF('Total Adjustments'!$B$14:$B$53,'WW Spending Actual'!$B46,'Total Adjustments'!Z$14:Z$53)</f>
        <v>0</v>
      </c>
      <c r="AA46" s="98">
        <f>SUMIF('C Report Grouper'!$B$10:$B$49,'WW Spending Actual'!$B46,'C Report Grouper'!AB$10:AB$49)+SUMIF('Total Adjustments'!$B$14:$B$53,'WW Spending Actual'!$B46,'Total Adjustments'!AA$14:AA$53)</f>
        <v>0</v>
      </c>
      <c r="AB46" s="98">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t="13" hidden="1" x14ac:dyDescent="0.3">
      <c r="B47" s="33" t="str">
        <f>IFERROR(VLOOKUP(C47,'MEG Def'!$A$57:$B$60,2),"")</f>
        <v/>
      </c>
      <c r="C47" s="56"/>
      <c r="D47" s="97">
        <f>SUMIF('C Report Grouper'!$B$10:$B$49,'WW Spending Actual'!$B47,'C Report Grouper'!E$10:E$49)+SUMIF('Total Adjustments'!$B$14:$B$53,'WW Spending Actual'!$B47,'Total Adjustments'!D$14:D$53)</f>
        <v>0</v>
      </c>
      <c r="E47" s="98">
        <f>SUMIF('C Report Grouper'!$B$10:$B$49,'WW Spending Actual'!$B47,'C Report Grouper'!F$10:F$49)+SUMIF('Total Adjustments'!$B$14:$B$53,'WW Spending Actual'!$B47,'Total Adjustments'!E$14:E$53)</f>
        <v>0</v>
      </c>
      <c r="F47" s="98">
        <f>SUMIF('C Report Grouper'!$B$10:$B$49,'WW Spending Actual'!$B47,'C Report Grouper'!G$10:G$49)+SUMIF('Total Adjustments'!$B$14:$B$53,'WW Spending Actual'!$B47,'Total Adjustments'!F$14:F$53)</f>
        <v>0</v>
      </c>
      <c r="G47" s="98">
        <f>SUMIF('C Report Grouper'!$B$10:$B$49,'WW Spending Actual'!$B47,'C Report Grouper'!H$10:H$49)+SUMIF('Total Adjustments'!$B$14:$B$53,'WW Spending Actual'!$B47,'Total Adjustments'!G$14:G$53)</f>
        <v>0</v>
      </c>
      <c r="H47" s="98">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7">
        <f>SUMIF('C Report Grouper'!$B$10:$B$49,'WW Spending Actual'!$B47,'C Report Grouper'!V$10:V$49)+SUMIF('Total Adjustments'!$B$14:$B$53,'WW Spending Actual'!$B47,'Total Adjustments'!U$14:U$53)</f>
        <v>0</v>
      </c>
      <c r="V47" s="395">
        <f>SUMIF('C Report Grouper'!$B$10:$B$49,'WW Spending Actual'!$B47,'C Report Grouper'!W$10:W$49)+SUMIF('Total Adjustments'!$B$14:$B$53,'WW Spending Actual'!$B47,'Total Adjustments'!V$14:V$53)</f>
        <v>0</v>
      </c>
      <c r="W47" s="395">
        <f>SUMIF('C Report Grouper'!$B$10:$B$49,'WW Spending Actual'!$B47,'C Report Grouper'!X$10:X$49)+SUMIF('Total Adjustments'!$B$14:$B$53,'WW Spending Actual'!$B47,'Total Adjustments'!W$14:W$53)</f>
        <v>0</v>
      </c>
      <c r="X47" s="395">
        <f>SUMIF('C Report Grouper'!$B$10:$B$49,'WW Spending Actual'!$B47,'C Report Grouper'!Y$10:Y$49)+SUMIF('Total Adjustments'!$B$14:$B$53,'WW Spending Actual'!$B47,'Total Adjustments'!X$14:X$53)</f>
        <v>0</v>
      </c>
      <c r="Y47" s="395">
        <f>SUMIF('C Report Grouper'!$B$10:$B$49,'WW Spending Actual'!$B47,'C Report Grouper'!Z$10:Z$49)+SUMIF('Total Adjustments'!$B$14:$B$53,'WW Spending Actual'!$B47,'Total Adjustments'!Y$14:Y$53)</f>
        <v>0</v>
      </c>
      <c r="Z47" s="99">
        <f>SUMIF('C Report Grouper'!$B$10:$B$49,'WW Spending Actual'!$B47,'C Report Grouper'!AA$10:AA$49)+SUMIF('Total Adjustments'!$B$14:$B$53,'WW Spending Actual'!$B47,'Total Adjustments'!Z$14:Z$53)</f>
        <v>0</v>
      </c>
      <c r="AA47" s="98">
        <f>SUMIF('C Report Grouper'!$B$10:$B$49,'WW Spending Actual'!$B47,'C Report Grouper'!AB$10:AB$49)+SUMIF('Total Adjustments'!$B$14:$B$53,'WW Spending Actual'!$B47,'Total Adjustments'!AA$14:AA$53)</f>
        <v>0</v>
      </c>
      <c r="AB47" s="98">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t="13" hidden="1" x14ac:dyDescent="0.3">
      <c r="B48" s="33" t="str">
        <f>IFERROR(VLOOKUP(C48,'MEG Def'!$A$57:$B$60,2),"")</f>
        <v/>
      </c>
      <c r="C48" s="56"/>
      <c r="D48" s="97">
        <f>SUMIF('C Report Grouper'!$B$10:$B$49,'WW Spending Actual'!$B48,'C Report Grouper'!E$10:E$49)+SUMIF('Total Adjustments'!$B$14:$B$53,'WW Spending Actual'!$B48,'Total Adjustments'!D$14:D$53)</f>
        <v>0</v>
      </c>
      <c r="E48" s="98">
        <f>SUMIF('C Report Grouper'!$B$10:$B$49,'WW Spending Actual'!$B48,'C Report Grouper'!F$10:F$49)+SUMIF('Total Adjustments'!$B$14:$B$53,'WW Spending Actual'!$B48,'Total Adjustments'!E$14:E$53)</f>
        <v>0</v>
      </c>
      <c r="F48" s="98">
        <f>SUMIF('C Report Grouper'!$B$10:$B$49,'WW Spending Actual'!$B48,'C Report Grouper'!G$10:G$49)+SUMIF('Total Adjustments'!$B$14:$B$53,'WW Spending Actual'!$B48,'Total Adjustments'!F$14:F$53)</f>
        <v>0</v>
      </c>
      <c r="G48" s="98">
        <f>SUMIF('C Report Grouper'!$B$10:$B$49,'WW Spending Actual'!$B48,'C Report Grouper'!H$10:H$49)+SUMIF('Total Adjustments'!$B$14:$B$53,'WW Spending Actual'!$B48,'Total Adjustments'!G$14:G$53)</f>
        <v>0</v>
      </c>
      <c r="H48" s="98">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7">
        <f>SUMIF('C Report Grouper'!$B$10:$B$49,'WW Spending Actual'!$B48,'C Report Grouper'!V$10:V$49)+SUMIF('Total Adjustments'!$B$14:$B$53,'WW Spending Actual'!$B48,'Total Adjustments'!U$14:U$53)</f>
        <v>0</v>
      </c>
      <c r="V48" s="395">
        <f>SUMIF('C Report Grouper'!$B$10:$B$49,'WW Spending Actual'!$B48,'C Report Grouper'!W$10:W$49)+SUMIF('Total Adjustments'!$B$14:$B$53,'WW Spending Actual'!$B48,'Total Adjustments'!V$14:V$53)</f>
        <v>0</v>
      </c>
      <c r="W48" s="395">
        <f>SUMIF('C Report Grouper'!$B$10:$B$49,'WW Spending Actual'!$B48,'C Report Grouper'!X$10:X$49)+SUMIF('Total Adjustments'!$B$14:$B$53,'WW Spending Actual'!$B48,'Total Adjustments'!W$14:W$53)</f>
        <v>0</v>
      </c>
      <c r="X48" s="395">
        <f>SUMIF('C Report Grouper'!$B$10:$B$49,'WW Spending Actual'!$B48,'C Report Grouper'!Y$10:Y$49)+SUMIF('Total Adjustments'!$B$14:$B$53,'WW Spending Actual'!$B48,'Total Adjustments'!X$14:X$53)</f>
        <v>0</v>
      </c>
      <c r="Y48" s="395">
        <f>SUMIF('C Report Grouper'!$B$10:$B$49,'WW Spending Actual'!$B48,'C Report Grouper'!Z$10:Z$49)+SUMIF('Total Adjustments'!$B$14:$B$53,'WW Spending Actual'!$B48,'Total Adjustments'!Y$14:Y$53)</f>
        <v>0</v>
      </c>
      <c r="Z48" s="99">
        <f>SUMIF('C Report Grouper'!$B$10:$B$49,'WW Spending Actual'!$B48,'C Report Grouper'!AA$10:AA$49)+SUMIF('Total Adjustments'!$B$14:$B$53,'WW Spending Actual'!$B48,'Total Adjustments'!Z$14:Z$53)</f>
        <v>0</v>
      </c>
      <c r="AA48" s="98">
        <f>SUMIF('C Report Grouper'!$B$10:$B$49,'WW Spending Actual'!$B48,'C Report Grouper'!AB$10:AB$49)+SUMIF('Total Adjustments'!$B$14:$B$53,'WW Spending Actual'!$B48,'Total Adjustments'!AA$14:AA$53)</f>
        <v>0</v>
      </c>
      <c r="AB48" s="98">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35">
      <c r="B49" s="33"/>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35">
      <c r="B50" s="40" t="s">
        <v>4</v>
      </c>
      <c r="C50" s="229"/>
      <c r="D50" s="314">
        <f>SUM(D9:D49)</f>
        <v>7804646</v>
      </c>
      <c r="E50" s="315">
        <f>SUM(E9:E49)</f>
        <v>13927374</v>
      </c>
      <c r="F50" s="315">
        <f>SUM(F9:F49)</f>
        <v>18001205</v>
      </c>
      <c r="G50" s="315">
        <f>SUM(G9:G49)</f>
        <v>23670783</v>
      </c>
      <c r="H50" s="315">
        <f>SUM(H9:H49)</f>
        <v>25950982</v>
      </c>
      <c r="I50" s="315">
        <f t="shared" ref="I50:AG50" si="0">SUM(I9:I49)</f>
        <v>33169941</v>
      </c>
      <c r="J50" s="315">
        <f t="shared" si="0"/>
        <v>39300724</v>
      </c>
      <c r="K50" s="315">
        <f t="shared" si="0"/>
        <v>-36</v>
      </c>
      <c r="L50" s="315">
        <f t="shared" si="0"/>
        <v>15498566</v>
      </c>
      <c r="M50" s="315">
        <f t="shared" si="0"/>
        <v>74540666</v>
      </c>
      <c r="N50" s="315">
        <f t="shared" si="0"/>
        <v>-1</v>
      </c>
      <c r="O50" s="315">
        <f t="shared" si="0"/>
        <v>1692960</v>
      </c>
      <c r="P50" s="315">
        <f t="shared" si="0"/>
        <v>20104273</v>
      </c>
      <c r="Q50" s="315">
        <f t="shared" si="0"/>
        <v>20512347</v>
      </c>
      <c r="R50" s="315">
        <f t="shared" si="0"/>
        <v>19877729</v>
      </c>
      <c r="S50" s="315">
        <f t="shared" si="0"/>
        <v>12907314</v>
      </c>
      <c r="T50" s="315">
        <f t="shared" si="0"/>
        <v>2719100</v>
      </c>
      <c r="U50" s="314">
        <f t="shared" si="0"/>
        <v>11993021</v>
      </c>
      <c r="V50" s="315">
        <f t="shared" si="0"/>
        <v>8243971</v>
      </c>
      <c r="W50" s="315">
        <f t="shared" si="0"/>
        <v>8745890</v>
      </c>
      <c r="X50" s="315">
        <f t="shared" si="0"/>
        <v>8229086</v>
      </c>
      <c r="Y50" s="315">
        <f t="shared" si="0"/>
        <v>6458762</v>
      </c>
      <c r="Z50" s="316">
        <f t="shared" si="0"/>
        <v>4159588</v>
      </c>
      <c r="AA50" s="315">
        <f t="shared" si="0"/>
        <v>0</v>
      </c>
      <c r="AB50" s="315">
        <f t="shared" si="0"/>
        <v>0</v>
      </c>
      <c r="AC50" s="315">
        <f t="shared" si="0"/>
        <v>0</v>
      </c>
      <c r="AD50" s="315">
        <f t="shared" si="0"/>
        <v>0</v>
      </c>
      <c r="AE50" s="315">
        <f t="shared" si="0"/>
        <v>0</v>
      </c>
      <c r="AF50" s="315">
        <f t="shared" si="0"/>
        <v>0</v>
      </c>
      <c r="AG50" s="316">
        <f t="shared" si="0"/>
        <v>0</v>
      </c>
    </row>
    <row r="51" spans="2:33" ht="13" x14ac:dyDescent="0.3">
      <c r="B51" s="14"/>
      <c r="D51" s="67"/>
      <c r="E51" s="67"/>
      <c r="F51" s="67"/>
      <c r="G51" s="67"/>
      <c r="H51" s="67"/>
    </row>
    <row r="52" spans="2:33" x14ac:dyDescent="0.25">
      <c r="D52" s="72"/>
      <c r="E52" s="72"/>
      <c r="F52" s="72"/>
      <c r="G52" s="72"/>
      <c r="H52" s="72"/>
    </row>
    <row r="53" spans="2:33" ht="13.5" hidden="1" thickBot="1" x14ac:dyDescent="0.35">
      <c r="B53" s="2" t="s">
        <v>17</v>
      </c>
      <c r="C53" s="4"/>
      <c r="D53" s="72"/>
      <c r="E53" s="72"/>
      <c r="F53" s="72"/>
      <c r="G53" s="72"/>
      <c r="H53" s="72"/>
    </row>
    <row r="54" spans="2:33" ht="13" hidden="1" x14ac:dyDescent="0.3">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3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t="13" hidden="1" x14ac:dyDescent="0.3">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t="13" hidden="1" x14ac:dyDescent="0.3">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t="13" hidden="1" x14ac:dyDescent="0.3">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t="13" hidden="1" x14ac:dyDescent="0.3">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t="13" hidden="1" x14ac:dyDescent="0.3">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t="13" hidden="1" x14ac:dyDescent="0.3">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t="13" hidden="1" x14ac:dyDescent="0.3">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t="13" hidden="1" x14ac:dyDescent="0.3">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t="13" hidden="1" x14ac:dyDescent="0.3">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t="13" hidden="1" x14ac:dyDescent="0.3">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t="13" hidden="1" x14ac:dyDescent="0.3">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t="13" hidden="1" x14ac:dyDescent="0.3">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t="13" hidden="1" x14ac:dyDescent="0.3">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t="13" hidden="1" x14ac:dyDescent="0.3">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t="13" hidden="1" x14ac:dyDescent="0.3">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t="13" hidden="1" x14ac:dyDescent="0.3">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t="13" hidden="1" x14ac:dyDescent="0.3">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t="13" hidden="1" x14ac:dyDescent="0.3">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t="13" hidden="1" x14ac:dyDescent="0.3">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t="13" hidden="1" x14ac:dyDescent="0.3">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t="13" hidden="1" x14ac:dyDescent="0.3">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t="13" hidden="1" x14ac:dyDescent="0.3">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5" hidden="1" customHeight="1" x14ac:dyDescent="0.3">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5" hidden="1" customHeight="1" x14ac:dyDescent="0.3">
      <c r="B79" s="22" t="str">
        <f>IFERROR(VLOOKUP(C79,'MEG Def'!$A$42:$B$45,2),"")</f>
        <v>Family Planning</v>
      </c>
      <c r="C79" s="56">
        <v>1</v>
      </c>
      <c r="D79" s="73">
        <f>SUMIF('C Report Grouper'!$B$58:$B$97,'WW Spending Actual'!$B79,'C Report Grouper'!E$58:E$97)</f>
        <v>7024182</v>
      </c>
      <c r="E79" s="74">
        <f>SUMIF('C Report Grouper'!$B$58:$B$97,'WW Spending Actual'!$B79,'C Report Grouper'!F$58:F$97)</f>
        <v>12534636</v>
      </c>
      <c r="F79" s="74">
        <f>SUMIF('C Report Grouper'!$B$58:$B$97,'WW Spending Actual'!$B79,'C Report Grouper'!G$58:G$97)</f>
        <v>16201086</v>
      </c>
      <c r="G79" s="74">
        <f>SUMIF('C Report Grouper'!$B$58:$B$97,'WW Spending Actual'!$B79,'C Report Grouper'!H$58:H$97)</f>
        <v>21303705</v>
      </c>
      <c r="H79" s="74">
        <f>SUMIF('C Report Grouper'!$B$58:$B$97,'WW Spending Actual'!$B79,'C Report Grouper'!I$58:I$97)</f>
        <v>23355883</v>
      </c>
      <c r="I79" s="74">
        <f>SUMIF('C Report Grouper'!$B$58:$B$97,'WW Spending Actual'!$B79,'C Report Grouper'!J$58:J$97)</f>
        <v>29852950</v>
      </c>
      <c r="J79" s="74">
        <f>SUMIF('C Report Grouper'!$B$58:$B$97,'WW Spending Actual'!$B79,'C Report Grouper'!K$58:K$97)</f>
        <v>35370655</v>
      </c>
      <c r="K79" s="74">
        <f>SUMIF('C Report Grouper'!$B$58:$B$97,'WW Spending Actual'!$B79,'C Report Grouper'!L$58:L$97)</f>
        <v>-18</v>
      </c>
      <c r="L79" s="74">
        <f>SUMIF('C Report Grouper'!$B$58:$B$97,'WW Spending Actual'!$B79,'C Report Grouper'!M$58:M$97)</f>
        <v>13736669</v>
      </c>
      <c r="M79" s="74">
        <f>SUMIF('C Report Grouper'!$B$58:$B$97,'WW Spending Actual'!$B79,'C Report Grouper'!N$58:N$97)</f>
        <v>65085788</v>
      </c>
      <c r="N79" s="74">
        <f>SUMIF('C Report Grouper'!$B$58:$B$97,'WW Spending Actual'!$B79,'C Report Grouper'!O$58:O$97)</f>
        <v>0</v>
      </c>
      <c r="O79" s="74">
        <f>SUMIF('C Report Grouper'!$B$58:$B$97,'WW Spending Actual'!$B79,'C Report Grouper'!P$58:P$97)</f>
        <v>1692961</v>
      </c>
      <c r="P79" s="74">
        <f>SUMIF('C Report Grouper'!$B$58:$B$97,'WW Spending Actual'!$B79,'C Report Grouper'!Q$58:Q$97)</f>
        <v>17930532</v>
      </c>
      <c r="Q79" s="74">
        <f>SUMIF('C Report Grouper'!$B$58:$B$97,'WW Spending Actual'!$B79,'C Report Grouper'!R$58:R$97)</f>
        <v>18236130</v>
      </c>
      <c r="R79" s="74">
        <f>SUMIF('C Report Grouper'!$B$58:$B$97,'WW Spending Actual'!$B79,'C Report Grouper'!S$58:S$97)</f>
        <v>17688516</v>
      </c>
      <c r="S79" s="74">
        <f>SUMIF('C Report Grouper'!$B$58:$B$97,'WW Spending Actual'!$B79,'C Report Grouper'!T$58:T$97)</f>
        <v>11546951</v>
      </c>
      <c r="T79" s="74">
        <f>SUMIF('C Report Grouper'!$B$58:$B$97,'WW Spending Actual'!$B79,'C Report Grouper'!U$58:U$97)</f>
        <v>2088016</v>
      </c>
      <c r="U79" s="74">
        <f>SUMIF('C Report Grouper'!$B$58:$B$97,'WW Spending Actual'!$B79,'C Report Grouper'!V$58:V$97)</f>
        <v>10335395</v>
      </c>
      <c r="V79" s="74">
        <f>SUMIF('C Report Grouper'!$B$58:$B$97,'WW Spending Actual'!$B79,'C Report Grouper'!W$58:W$97)</f>
        <v>6871952</v>
      </c>
      <c r="W79" s="74">
        <f>SUMIF('C Report Grouper'!$B$58:$B$97,'WW Spending Actual'!$B79,'C Report Grouper'!X$58:X$97)</f>
        <v>7357209</v>
      </c>
      <c r="X79" s="74">
        <f>SUMIF('C Report Grouper'!$B$58:$B$97,'WW Spending Actual'!$B79,'C Report Grouper'!Y$58:Y$97)</f>
        <v>6856464</v>
      </c>
      <c r="Y79" s="74">
        <f>SUMIF('C Report Grouper'!$B$58:$B$97,'WW Spending Actual'!$B79,'C Report Grouper'!Z$58:Z$97)</f>
        <v>5304259</v>
      </c>
      <c r="Z79" s="74">
        <f>SUMIF('C Report Grouper'!$B$58:$B$97,'WW Spending Actual'!$B79,'C Report Grouper'!AA$58:AA$97)</f>
        <v>3200769</v>
      </c>
      <c r="AA79" s="74">
        <f>SUMIF('C Report Grouper'!$B$58:$B$97,'WW Spending Actual'!$B79,'C Report Grouper'!AB$58:AB$97)</f>
        <v>0</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5" hidden="1" customHeight="1" x14ac:dyDescent="0.3">
      <c r="B80" s="22" t="str">
        <f>IFERROR(VLOOKUP(C80,'MEG Def'!$A$42:$B$45,2),"")</f>
        <v/>
      </c>
      <c r="C80" s="56"/>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5" hidden="1" customHeight="1" x14ac:dyDescent="0.3">
      <c r="B81" s="22" t="str">
        <f>IFERROR(VLOOKUP(C81,'MEG Def'!$A$42:$B$45,2),"")</f>
        <v/>
      </c>
      <c r="C81" s="56"/>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5" hidden="1" customHeight="1" x14ac:dyDescent="0.3">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t="13" hidden="1" x14ac:dyDescent="0.3">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t="13" hidden="1" x14ac:dyDescent="0.3">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t="13" hidden="1" x14ac:dyDescent="0.3">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t="13" hidden="1" x14ac:dyDescent="0.3">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t="13" hidden="1" x14ac:dyDescent="0.3">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t="13" hidden="1" x14ac:dyDescent="0.3">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t="13" hidden="1" x14ac:dyDescent="0.3">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t="13" hidden="1" x14ac:dyDescent="0.3">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t="13" hidden="1" x14ac:dyDescent="0.3">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t="13" hidden="1" x14ac:dyDescent="0.3">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t="13" hidden="1" x14ac:dyDescent="0.3">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t="13" hidden="1" x14ac:dyDescent="0.3">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t="13" hidden="1" x14ac:dyDescent="0.3">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t="13" hidden="1" x14ac:dyDescent="0.3">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3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35">
      <c r="B98" s="40" t="s">
        <v>4</v>
      </c>
      <c r="C98" s="286"/>
      <c r="D98" s="317">
        <f>SUM(D57:D97)</f>
        <v>7024182</v>
      </c>
      <c r="E98" s="318">
        <f>SUM(E57:E97)</f>
        <v>12534636</v>
      </c>
      <c r="F98" s="318">
        <f>SUM(F57:F97)</f>
        <v>16201086</v>
      </c>
      <c r="G98" s="318">
        <f>SUM(G57:G97)</f>
        <v>21303705</v>
      </c>
      <c r="H98" s="318">
        <f>SUM(H57:H97)</f>
        <v>23355883</v>
      </c>
      <c r="I98" s="318">
        <f t="shared" ref="I98:AA98" si="1">SUM(I57:I97)</f>
        <v>29852950</v>
      </c>
      <c r="J98" s="318">
        <f t="shared" si="1"/>
        <v>35370655</v>
      </c>
      <c r="K98" s="318">
        <f t="shared" si="1"/>
        <v>-18</v>
      </c>
      <c r="L98" s="318">
        <f t="shared" si="1"/>
        <v>13736669</v>
      </c>
      <c r="M98" s="318">
        <f t="shared" si="1"/>
        <v>65085788</v>
      </c>
      <c r="N98" s="318">
        <f t="shared" si="1"/>
        <v>0</v>
      </c>
      <c r="O98" s="318">
        <f t="shared" si="1"/>
        <v>1692961</v>
      </c>
      <c r="P98" s="318">
        <f t="shared" si="1"/>
        <v>17930532</v>
      </c>
      <c r="Q98" s="318">
        <f t="shared" si="1"/>
        <v>18236130</v>
      </c>
      <c r="R98" s="318">
        <f t="shared" si="1"/>
        <v>17688516</v>
      </c>
      <c r="S98" s="318">
        <f t="shared" si="1"/>
        <v>11546951</v>
      </c>
      <c r="T98" s="318">
        <f t="shared" si="1"/>
        <v>2088016</v>
      </c>
      <c r="U98" s="318">
        <f t="shared" si="1"/>
        <v>10335395</v>
      </c>
      <c r="V98" s="318">
        <f t="shared" si="1"/>
        <v>6871952</v>
      </c>
      <c r="W98" s="318">
        <f t="shared" si="1"/>
        <v>7357209</v>
      </c>
      <c r="X98" s="318">
        <f t="shared" si="1"/>
        <v>6856464</v>
      </c>
      <c r="Y98" s="318">
        <f t="shared" si="1"/>
        <v>5304259</v>
      </c>
      <c r="Z98" s="318">
        <f t="shared" si="1"/>
        <v>3200769</v>
      </c>
      <c r="AA98" s="318">
        <f t="shared" si="1"/>
        <v>0</v>
      </c>
      <c r="AB98" s="318">
        <f t="shared" ref="AB98:AG98" si="2">SUM(AB57:AB97)</f>
        <v>0</v>
      </c>
      <c r="AC98" s="318">
        <f t="shared" si="2"/>
        <v>0</v>
      </c>
      <c r="AD98" s="318">
        <f t="shared" si="2"/>
        <v>0</v>
      </c>
      <c r="AE98" s="318">
        <f t="shared" si="2"/>
        <v>0</v>
      </c>
      <c r="AF98" s="318">
        <f t="shared" si="2"/>
        <v>0</v>
      </c>
      <c r="AG98" s="319">
        <f t="shared" si="2"/>
        <v>0</v>
      </c>
    </row>
    <row r="99" spans="2:33" hidden="1" x14ac:dyDescent="0.25"/>
  </sheetData>
  <sheetProtection algorithmName="SHA-512" hashValue="LZygQfYqSVfI4f19Q7f02GhJXHQT4v72pRPuuka1KyI9beJlzxgcHFompqYaTo73JhCf98NwTHpDvHy0ADgWIw==" saltValue="LcSGm2CsoO1mm/3qg5PLYQ=="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1975/11W001420/Oregon Contraceptive Care</dc:title>
  <dc:creator>CVP</dc:creator>
  <cp:lastModifiedBy>Rachel Nichols</cp:lastModifiedBy>
  <cp:lastPrinted>2012-05-02T14:07:55Z</cp:lastPrinted>
  <dcterms:created xsi:type="dcterms:W3CDTF">2001-05-11T00:21:34Z</dcterms:created>
  <dcterms:modified xsi:type="dcterms:W3CDTF">2023-02-01T17:33:35Z</dcterms:modified>
  <cp:category>DOCID.99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